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3"/>
  <workbookPr/>
  <mc:AlternateContent xmlns:mc="http://schemas.openxmlformats.org/markup-compatibility/2006">
    <mc:Choice Requires="x15">
      <x15ac:absPath xmlns:x15ac="http://schemas.microsoft.com/office/spreadsheetml/2010/11/ac" url="C:\Users\nwoo\Documents\ERPD\3era versión ER-PD\"/>
    </mc:Choice>
  </mc:AlternateContent>
  <xr:revisionPtr revIDLastSave="0" documentId="11_550A14DA784A7B20BA89CB555944B1A18196B360" xr6:coauthVersionLast="43" xr6:coauthVersionMax="43" xr10:uidLastSave="{00000000-0000-0000-0000-000000000000}"/>
  <bookViews>
    <workbookView xWindow="0" yWindow="0" windowWidth="23970" windowHeight="7695" tabRatio="639" xr2:uid="{00000000-000D-0000-FFFF-FFFF00000000}"/>
  </bookViews>
  <sheets>
    <sheet name="Total Deforestation" sheetId="14" r:id="rId1"/>
    <sheet name="Joint Graphs" sheetId="15" r:id="rId2"/>
    <sheet name="San Martin" sheetId="2" r:id="rId3"/>
    <sheet name="San Martin Districts" sheetId="3" r:id="rId4"/>
    <sheet name="San Martin Districts Bosques" sheetId="4" r:id="rId5"/>
    <sheet name="San Martin Categories" sheetId="5" r:id="rId6"/>
    <sheet name="San Martin Categories Bosques" sheetId="6" r:id="rId7"/>
    <sheet name="San Martin Graphs" sheetId="7" r:id="rId8"/>
    <sheet name="Ucayali" sheetId="8" r:id="rId9"/>
    <sheet name="Ucayali Districts" sheetId="9" r:id="rId10"/>
    <sheet name="Ucayali District Bosques" sheetId="10" r:id="rId11"/>
    <sheet name="Ucayali Categories" sheetId="11" r:id="rId12"/>
    <sheet name="Ucayali Categories Bosques" sheetId="12" r:id="rId13"/>
    <sheet name="Ucayali Graphs" sheetId="13" r:id="rId14"/>
    <sheet name="Ecozones EF" sheetId="1" r:id="rId1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D21" i="14"/>
  <c r="F5" i="14"/>
  <c r="B4" i="8"/>
  <c r="C6" i="14"/>
  <c r="B8" i="8"/>
  <c r="C10" i="14"/>
  <c r="B12" i="8"/>
  <c r="C14" i="14"/>
  <c r="B16" i="8"/>
  <c r="C18" i="14"/>
  <c r="B3" i="8"/>
  <c r="C5" i="14"/>
  <c r="E23" i="2"/>
  <c r="D23" i="2"/>
  <c r="C23" i="2"/>
  <c r="C22" i="2"/>
  <c r="D22" i="2"/>
  <c r="E22" i="2"/>
  <c r="E21" i="2"/>
  <c r="D21" i="2"/>
  <c r="C21" i="2"/>
  <c r="B19" i="2"/>
  <c r="B19" i="8"/>
  <c r="H21" i="14"/>
  <c r="B3" i="2"/>
  <c r="B5" i="14"/>
  <c r="C21" i="14"/>
  <c r="B18" i="8"/>
  <c r="C20" i="14"/>
  <c r="B17" i="8"/>
  <c r="C19" i="14"/>
  <c r="B15" i="8"/>
  <c r="C17" i="14"/>
  <c r="B14" i="8"/>
  <c r="C16" i="14"/>
  <c r="B13" i="8"/>
  <c r="C15" i="14"/>
  <c r="B11" i="8"/>
  <c r="C13" i="14"/>
  <c r="B10" i="8"/>
  <c r="C12" i="14"/>
  <c r="B9" i="8"/>
  <c r="C11" i="14"/>
  <c r="B7" i="8"/>
  <c r="C9" i="14"/>
  <c r="B6" i="8"/>
  <c r="C8" i="14"/>
  <c r="B5" i="8"/>
  <c r="B21" i="8"/>
  <c r="E21" i="8"/>
  <c r="D21" i="8"/>
  <c r="C21" i="8"/>
  <c r="B15" i="2"/>
  <c r="B17" i="14"/>
  <c r="H17" i="14"/>
  <c r="B21" i="14"/>
  <c r="C7" i="14"/>
  <c r="C23" i="14"/>
  <c r="G5" i="14"/>
  <c r="C24" i="14"/>
  <c r="C25" i="14"/>
  <c r="N16" i="12"/>
  <c r="H10" i="2"/>
  <c r="B10" i="2"/>
  <c r="C5" i="1"/>
  <c r="D5" i="1"/>
  <c r="E5" i="1"/>
  <c r="F5" i="1"/>
  <c r="I10" i="2"/>
  <c r="C6" i="1"/>
  <c r="D6" i="1"/>
  <c r="E6" i="1"/>
  <c r="F6" i="1"/>
  <c r="J10" i="2"/>
  <c r="B12" i="14"/>
  <c r="H12" i="14"/>
  <c r="G10" i="2"/>
  <c r="K12" i="14"/>
  <c r="F18" i="14"/>
  <c r="E18" i="14"/>
  <c r="D18" i="14"/>
  <c r="F17" i="14"/>
  <c r="E17" i="14"/>
  <c r="D17" i="14"/>
  <c r="F16" i="14"/>
  <c r="E16" i="14"/>
  <c r="D16" i="14"/>
  <c r="F15" i="14"/>
  <c r="E15" i="14"/>
  <c r="D15" i="14"/>
  <c r="F14" i="14"/>
  <c r="E14" i="14"/>
  <c r="D14" i="14"/>
  <c r="F13" i="14"/>
  <c r="E13" i="14"/>
  <c r="D13" i="14"/>
  <c r="F12" i="14"/>
  <c r="E12" i="14"/>
  <c r="D12" i="14"/>
  <c r="F11" i="14"/>
  <c r="E11" i="14"/>
  <c r="D11" i="14"/>
  <c r="F10" i="14"/>
  <c r="E10" i="14"/>
  <c r="D10" i="14"/>
  <c r="F9" i="14"/>
  <c r="E9" i="14"/>
  <c r="D9" i="14"/>
  <c r="F8" i="14"/>
  <c r="E8" i="14"/>
  <c r="D8" i="14"/>
  <c r="F7" i="14"/>
  <c r="E7" i="14"/>
  <c r="D7" i="14"/>
  <c r="F6" i="14"/>
  <c r="E6" i="14"/>
  <c r="D6" i="14"/>
  <c r="E5" i="14"/>
  <c r="D5" i="14"/>
  <c r="N19" i="12"/>
  <c r="N18" i="12"/>
  <c r="N17" i="12"/>
  <c r="N15" i="12"/>
  <c r="N14" i="12"/>
  <c r="N13" i="12"/>
  <c r="N12" i="12"/>
  <c r="N11" i="12"/>
  <c r="N10" i="12"/>
  <c r="N9" i="12"/>
  <c r="N8" i="12"/>
  <c r="N7" i="12"/>
  <c r="N6" i="12"/>
  <c r="N5" i="12"/>
  <c r="N4" i="12"/>
  <c r="N3" i="12"/>
  <c r="M20" i="11"/>
  <c r="L20" i="11"/>
  <c r="K20" i="11"/>
  <c r="J20" i="11"/>
  <c r="I20" i="11"/>
  <c r="H20" i="11"/>
  <c r="G20" i="11"/>
  <c r="F20" i="11"/>
  <c r="E20" i="11"/>
  <c r="D20" i="11"/>
  <c r="C20" i="11"/>
  <c r="B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N5" i="11"/>
  <c r="N4" i="11"/>
  <c r="N3" i="11"/>
  <c r="T19" i="9"/>
  <c r="S19" i="9"/>
  <c r="T18" i="9"/>
  <c r="S18" i="9"/>
  <c r="T17" i="9"/>
  <c r="S17" i="9"/>
  <c r="T16" i="9"/>
  <c r="S16" i="9"/>
  <c r="T15" i="9"/>
  <c r="S15" i="9"/>
  <c r="T14" i="9"/>
  <c r="S14" i="9"/>
  <c r="T13" i="9"/>
  <c r="S13" i="9"/>
  <c r="T12" i="9"/>
  <c r="S12" i="9"/>
  <c r="T11" i="9"/>
  <c r="S11" i="9"/>
  <c r="T10" i="9"/>
  <c r="S10" i="9"/>
  <c r="T9" i="9"/>
  <c r="S9" i="9"/>
  <c r="T8" i="9"/>
  <c r="S8" i="9"/>
  <c r="T7" i="9"/>
  <c r="S7" i="9"/>
  <c r="T6" i="9"/>
  <c r="S6" i="9"/>
  <c r="T5" i="9"/>
  <c r="S5" i="9"/>
  <c r="T4" i="9"/>
  <c r="S4" i="9"/>
  <c r="T3" i="9"/>
  <c r="S3" i="9"/>
  <c r="T2" i="9"/>
  <c r="T20" i="9"/>
  <c r="S2" i="9"/>
  <c r="S20" i="9"/>
  <c r="B23" i="8"/>
  <c r="B22" i="8"/>
  <c r="J19" i="8"/>
  <c r="I19" i="8"/>
  <c r="H19" i="8"/>
  <c r="J18" i="8"/>
  <c r="I18" i="8"/>
  <c r="H18" i="8"/>
  <c r="I17" i="8"/>
  <c r="H17" i="8"/>
  <c r="J16" i="8"/>
  <c r="I16" i="8"/>
  <c r="H16" i="8"/>
  <c r="J15" i="8"/>
  <c r="I15" i="8"/>
  <c r="H15" i="8"/>
  <c r="J14" i="8"/>
  <c r="I14" i="8"/>
  <c r="H14" i="8"/>
  <c r="J13" i="8"/>
  <c r="I13" i="8"/>
  <c r="H13" i="8"/>
  <c r="J12" i="8"/>
  <c r="I12" i="8"/>
  <c r="H12" i="8"/>
  <c r="J11" i="8"/>
  <c r="I11" i="8"/>
  <c r="H11" i="8"/>
  <c r="J10" i="8"/>
  <c r="I10" i="8"/>
  <c r="H10" i="8"/>
  <c r="J9" i="8"/>
  <c r="I9" i="8"/>
  <c r="H9" i="8"/>
  <c r="J8" i="8"/>
  <c r="I8" i="8"/>
  <c r="H8" i="8"/>
  <c r="J7" i="8"/>
  <c r="I7" i="8"/>
  <c r="H7" i="8"/>
  <c r="J6" i="8"/>
  <c r="I6" i="8"/>
  <c r="H6" i="8"/>
  <c r="J5" i="8"/>
  <c r="I5" i="8"/>
  <c r="H5" i="8"/>
  <c r="G5" i="8"/>
  <c r="L7" i="14"/>
  <c r="J4" i="8"/>
  <c r="I4" i="8"/>
  <c r="H4" i="8"/>
  <c r="J3" i="8"/>
  <c r="I3" i="8"/>
  <c r="H3" i="8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3" i="6"/>
  <c r="M20" i="5"/>
  <c r="L20" i="5"/>
  <c r="K20" i="5"/>
  <c r="J20" i="5"/>
  <c r="I20" i="5"/>
  <c r="H20" i="5"/>
  <c r="G20" i="5"/>
  <c r="F20" i="5"/>
  <c r="E20" i="5"/>
  <c r="D20" i="5"/>
  <c r="C20" i="5"/>
  <c r="B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3" i="5"/>
  <c r="H19" i="2"/>
  <c r="I18" i="2"/>
  <c r="F20" i="14"/>
  <c r="E20" i="14"/>
  <c r="D20" i="14"/>
  <c r="H17" i="2"/>
  <c r="J16" i="2"/>
  <c r="I16" i="2"/>
  <c r="H16" i="2"/>
  <c r="B16" i="2"/>
  <c r="J15" i="2"/>
  <c r="I15" i="2"/>
  <c r="H15" i="2"/>
  <c r="J14" i="2"/>
  <c r="I14" i="2"/>
  <c r="H14" i="2"/>
  <c r="B14" i="2"/>
  <c r="J13" i="2"/>
  <c r="I13" i="2"/>
  <c r="H13" i="2"/>
  <c r="B13" i="2"/>
  <c r="J12" i="2"/>
  <c r="I12" i="2"/>
  <c r="H12" i="2"/>
  <c r="B12" i="2"/>
  <c r="J11" i="2"/>
  <c r="I11" i="2"/>
  <c r="H11" i="2"/>
  <c r="B11" i="2"/>
  <c r="J9" i="2"/>
  <c r="I9" i="2"/>
  <c r="H9" i="2"/>
  <c r="B9" i="2"/>
  <c r="J8" i="2"/>
  <c r="I8" i="2"/>
  <c r="H8" i="2"/>
  <c r="B8" i="2"/>
  <c r="J7" i="2"/>
  <c r="I7" i="2"/>
  <c r="H7" i="2"/>
  <c r="B7" i="2"/>
  <c r="J6" i="2"/>
  <c r="I6" i="2"/>
  <c r="H6" i="2"/>
  <c r="B6" i="2"/>
  <c r="J5" i="2"/>
  <c r="I5" i="2"/>
  <c r="H5" i="2"/>
  <c r="B5" i="2"/>
  <c r="J4" i="2"/>
  <c r="I4" i="2"/>
  <c r="H4" i="2"/>
  <c r="B4" i="2"/>
  <c r="J3" i="2"/>
  <c r="I3" i="2"/>
  <c r="H3" i="2"/>
  <c r="G6" i="14"/>
  <c r="B6" i="14"/>
  <c r="G8" i="14"/>
  <c r="B8" i="14"/>
  <c r="G10" i="14"/>
  <c r="B10" i="14"/>
  <c r="H13" i="14"/>
  <c r="B13" i="14"/>
  <c r="H16" i="14"/>
  <c r="B16" i="14"/>
  <c r="B18" i="14"/>
  <c r="H18" i="14"/>
  <c r="G9" i="14"/>
  <c r="B9" i="14"/>
  <c r="B15" i="14"/>
  <c r="H15" i="14"/>
  <c r="G7" i="14"/>
  <c r="B7" i="14"/>
  <c r="B11" i="14"/>
  <c r="G11" i="14"/>
  <c r="B14" i="14"/>
  <c r="H14" i="14"/>
  <c r="E21" i="14"/>
  <c r="I19" i="2"/>
  <c r="N21" i="14"/>
  <c r="B18" i="2"/>
  <c r="F21" i="14"/>
  <c r="J19" i="2"/>
  <c r="E19" i="14"/>
  <c r="E23" i="8"/>
  <c r="M5" i="14"/>
  <c r="N16" i="14"/>
  <c r="O5" i="14"/>
  <c r="M7" i="14"/>
  <c r="M11" i="14"/>
  <c r="O9" i="14"/>
  <c r="G4" i="2"/>
  <c r="K6" i="14"/>
  <c r="N5" i="14"/>
  <c r="O7" i="14"/>
  <c r="M13" i="14"/>
  <c r="M9" i="14"/>
  <c r="O11" i="14"/>
  <c r="G12" i="2"/>
  <c r="K14" i="14"/>
  <c r="M16" i="14"/>
  <c r="O18" i="14"/>
  <c r="N9" i="14"/>
  <c r="N13" i="14"/>
  <c r="O13" i="14"/>
  <c r="N17" i="14"/>
  <c r="M8" i="14"/>
  <c r="O10" i="14"/>
  <c r="M12" i="14"/>
  <c r="M15" i="14"/>
  <c r="O17" i="14"/>
  <c r="N18" i="14"/>
  <c r="N20" i="14"/>
  <c r="G9" i="8"/>
  <c r="L11" i="14"/>
  <c r="G13" i="8"/>
  <c r="L15" i="14"/>
  <c r="O15" i="14"/>
  <c r="M17" i="14"/>
  <c r="G8" i="2"/>
  <c r="K10" i="14"/>
  <c r="N11" i="14"/>
  <c r="O8" i="14"/>
  <c r="G16" i="2"/>
  <c r="K18" i="14"/>
  <c r="G3" i="8"/>
  <c r="L5" i="14"/>
  <c r="G7" i="8"/>
  <c r="L9" i="14"/>
  <c r="G15" i="8"/>
  <c r="L17" i="14"/>
  <c r="O6" i="14"/>
  <c r="N7" i="14"/>
  <c r="G6" i="2"/>
  <c r="K8" i="14"/>
  <c r="M10" i="14"/>
  <c r="O14" i="14"/>
  <c r="G13" i="2"/>
  <c r="K15" i="14"/>
  <c r="G14" i="2"/>
  <c r="K16" i="14"/>
  <c r="M18" i="14"/>
  <c r="G6" i="8"/>
  <c r="L8" i="14"/>
  <c r="G10" i="8"/>
  <c r="L12" i="14"/>
  <c r="G14" i="8"/>
  <c r="L16" i="14"/>
  <c r="M14" i="14"/>
  <c r="G4" i="8"/>
  <c r="L6" i="14"/>
  <c r="G8" i="8"/>
  <c r="L10" i="14"/>
  <c r="G12" i="8"/>
  <c r="L14" i="14"/>
  <c r="G16" i="8"/>
  <c r="L18" i="14"/>
  <c r="M6" i="14"/>
  <c r="O16" i="14"/>
  <c r="G11" i="8"/>
  <c r="L13" i="14"/>
  <c r="F19" i="14"/>
  <c r="D19" i="14"/>
  <c r="D25" i="14"/>
  <c r="B17" i="2"/>
  <c r="B23" i="2"/>
  <c r="J17" i="2"/>
  <c r="M21" i="14"/>
  <c r="G18" i="8"/>
  <c r="L20" i="14"/>
  <c r="G3" i="2"/>
  <c r="N6" i="14"/>
  <c r="G5" i="2"/>
  <c r="K7" i="14"/>
  <c r="N8" i="14"/>
  <c r="G7" i="2"/>
  <c r="K9" i="14"/>
  <c r="N10" i="14"/>
  <c r="G9" i="2"/>
  <c r="K11" i="14"/>
  <c r="N12" i="14"/>
  <c r="G11" i="2"/>
  <c r="K13" i="14"/>
  <c r="N14" i="14"/>
  <c r="G15" i="2"/>
  <c r="K17" i="14"/>
  <c r="O21" i="14"/>
  <c r="H23" i="8"/>
  <c r="H22" i="8"/>
  <c r="H21" i="8"/>
  <c r="N15" i="14"/>
  <c r="M19" i="14"/>
  <c r="I21" i="8"/>
  <c r="I23" i="8"/>
  <c r="I22" i="8"/>
  <c r="G19" i="8"/>
  <c r="L21" i="14"/>
  <c r="J17" i="8"/>
  <c r="G17" i="8"/>
  <c r="L19" i="14"/>
  <c r="C22" i="8"/>
  <c r="C23" i="8"/>
  <c r="J18" i="2"/>
  <c r="O20" i="14"/>
  <c r="D22" i="8"/>
  <c r="D23" i="8"/>
  <c r="O12" i="14"/>
  <c r="E22" i="8"/>
  <c r="I17" i="2"/>
  <c r="I22" i="2"/>
  <c r="H18" i="2"/>
  <c r="H21" i="2"/>
  <c r="B21" i="2"/>
  <c r="L25" i="14"/>
  <c r="L24" i="14"/>
  <c r="L23" i="14"/>
  <c r="P5" i="14"/>
  <c r="K5" i="14"/>
  <c r="B19" i="14"/>
  <c r="B20" i="14"/>
  <c r="B23" i="14"/>
  <c r="H19" i="14"/>
  <c r="B22" i="2"/>
  <c r="H20" i="14"/>
  <c r="F24" i="14"/>
  <c r="D23" i="14"/>
  <c r="D24" i="14"/>
  <c r="E23" i="14"/>
  <c r="F23" i="14"/>
  <c r="E25" i="14"/>
  <c r="F25" i="14"/>
  <c r="E24" i="14"/>
  <c r="E27" i="14"/>
  <c r="J23" i="2"/>
  <c r="J22" i="2"/>
  <c r="H22" i="2"/>
  <c r="P10" i="14"/>
  <c r="Q10" i="14"/>
  <c r="P15" i="14"/>
  <c r="R15" i="14"/>
  <c r="P6" i="14"/>
  <c r="Q6" i="14"/>
  <c r="P7" i="14"/>
  <c r="Q7" i="14"/>
  <c r="P14" i="14"/>
  <c r="R14" i="14"/>
  <c r="P13" i="14"/>
  <c r="R13" i="14"/>
  <c r="P9" i="14"/>
  <c r="Q9" i="14"/>
  <c r="P18" i="14"/>
  <c r="R18" i="14"/>
  <c r="P12" i="14"/>
  <c r="P11" i="14"/>
  <c r="Q11" i="14"/>
  <c r="G21" i="8"/>
  <c r="P8" i="14"/>
  <c r="Q8" i="14"/>
  <c r="P17" i="14"/>
  <c r="R17" i="14"/>
  <c r="J21" i="2"/>
  <c r="P16" i="14"/>
  <c r="R16" i="14"/>
  <c r="G22" i="8"/>
  <c r="M20" i="14"/>
  <c r="M24" i="14"/>
  <c r="G18" i="2"/>
  <c r="G19" i="2"/>
  <c r="G23" i="8"/>
  <c r="N19" i="14"/>
  <c r="N25" i="14"/>
  <c r="I21" i="2"/>
  <c r="I23" i="2"/>
  <c r="H23" i="2"/>
  <c r="J23" i="8"/>
  <c r="J22" i="8"/>
  <c r="J21" i="8"/>
  <c r="G17" i="2"/>
  <c r="K19" i="14"/>
  <c r="O19" i="14"/>
  <c r="O25" i="14"/>
  <c r="B25" i="14"/>
  <c r="P20" i="14"/>
  <c r="R20" i="14"/>
  <c r="K20" i="14"/>
  <c r="O23" i="14"/>
  <c r="H25" i="14"/>
  <c r="I12" i="14"/>
  <c r="B24" i="14"/>
  <c r="G23" i="14"/>
  <c r="P21" i="14"/>
  <c r="R21" i="14"/>
  <c r="K21" i="14"/>
  <c r="H24" i="14"/>
  <c r="O24" i="14"/>
  <c r="Q5" i="14"/>
  <c r="R12" i="14"/>
  <c r="N24" i="14"/>
  <c r="M25" i="14"/>
  <c r="M23" i="14"/>
  <c r="N23" i="14"/>
  <c r="D27" i="14"/>
  <c r="F27" i="14"/>
  <c r="G22" i="2"/>
  <c r="G21" i="2"/>
  <c r="P19" i="14"/>
  <c r="G23" i="2"/>
  <c r="K25" i="14"/>
  <c r="P24" i="14"/>
  <c r="K23" i="14"/>
  <c r="K24" i="14"/>
  <c r="P25" i="14"/>
  <c r="P23" i="14"/>
  <c r="I13" i="14"/>
  <c r="I17" i="14"/>
  <c r="I21" i="14"/>
  <c r="I14" i="14"/>
  <c r="I18" i="14"/>
  <c r="I15" i="14"/>
  <c r="I16" i="14"/>
  <c r="I20" i="14"/>
  <c r="I19" i="14"/>
  <c r="R19" i="14"/>
  <c r="R25" i="14"/>
  <c r="S13" i="14"/>
  <c r="S17" i="14"/>
  <c r="S21" i="14"/>
  <c r="S14" i="14"/>
  <c r="S18" i="14"/>
  <c r="S15" i="14"/>
  <c r="S19" i="14"/>
  <c r="S12" i="14"/>
  <c r="S16" i="14"/>
  <c r="S20" i="14"/>
  <c r="R24" i="14"/>
  <c r="Q23" i="14"/>
</calcChain>
</file>

<file path=xl/sharedStrings.xml><?xml version="1.0" encoding="utf-8"?>
<sst xmlns="http://schemas.openxmlformats.org/spreadsheetml/2006/main" count="338" uniqueCount="156">
  <si>
    <t>RESULTS - DEFORESTATION</t>
  </si>
  <si>
    <t>Total Deforestation in San Martín &amp; Ucayali (ha)</t>
  </si>
  <si>
    <t>Total Emissions from Gross Deforestation in San Martín &amp; Ucayali (tCO2)</t>
  </si>
  <si>
    <t>Year</t>
  </si>
  <si>
    <t>By Region</t>
  </si>
  <si>
    <t>By Ecozone</t>
  </si>
  <si>
    <t>Resume</t>
  </si>
  <si>
    <t>San Martin</t>
  </si>
  <si>
    <t>Ucayali</t>
  </si>
  <si>
    <t>Selva Alta Acesible</t>
  </si>
  <si>
    <t>Selva Alta de Difícil Acceso</t>
  </si>
  <si>
    <t>Selva Baja</t>
  </si>
  <si>
    <t>Period 
2001-2007</t>
  </si>
  <si>
    <t>Reference Period 
(2008 - 2017)</t>
  </si>
  <si>
    <t>Average Deforestation
2008-2017</t>
  </si>
  <si>
    <t>Selva Alta Dificil</t>
  </si>
  <si>
    <t>Total</t>
  </si>
  <si>
    <t>Average Emissions
2008-2017</t>
  </si>
  <si>
    <t>Total 2001-2017</t>
  </si>
  <si>
    <t>Total 2008-2017</t>
  </si>
  <si>
    <t>Average 2008-2017</t>
  </si>
  <si>
    <t>Weight (2008-2017)</t>
  </si>
  <si>
    <t>Deforestation in San Martín (ha)</t>
  </si>
  <si>
    <t>Emissions from Gross Deforestation (tCO2)</t>
  </si>
  <si>
    <t>Total (ha)</t>
  </si>
  <si>
    <t>Note: Deforestation areas from 2001 to 2014 were taken from the FREL</t>
  </si>
  <si>
    <t>District</t>
  </si>
  <si>
    <t>Deforestation by Districs - San Martín (ha)</t>
  </si>
  <si>
    <t>Sum 
(2001-2017)</t>
  </si>
  <si>
    <t>Sum 
(2008-2017)</t>
  </si>
  <si>
    <t>MOYOBAMBA</t>
  </si>
  <si>
    <t>ALTO BIAVO</t>
  </si>
  <si>
    <t>HUICUNGO</t>
  </si>
  <si>
    <t>BAJO BIAVO</t>
  </si>
  <si>
    <t>ALTO SAPOSOA</t>
  </si>
  <si>
    <t>BARRANQUITA</t>
  </si>
  <si>
    <t>PACHIZA</t>
  </si>
  <si>
    <t>CAMPANILLA</t>
  </si>
  <si>
    <t>EL PORVENIR</t>
  </si>
  <si>
    <t>CAYNARACHI</t>
  </si>
  <si>
    <t>POLVORA</t>
  </si>
  <si>
    <t>SHAMBOYACU</t>
  </si>
  <si>
    <t>AWAJUN</t>
  </si>
  <si>
    <t>NUEVO PROGRESO</t>
  </si>
  <si>
    <t>UCHIZA</t>
  </si>
  <si>
    <t>HUIMBAYOC</t>
  </si>
  <si>
    <t>SAN MARTIN</t>
  </si>
  <si>
    <t>SAPOSOA</t>
  </si>
  <si>
    <t>HUALLAGA</t>
  </si>
  <si>
    <t>SORITOR</t>
  </si>
  <si>
    <t>TRES UNIDOS</t>
  </si>
  <si>
    <t>PAJARILLO</t>
  </si>
  <si>
    <t>JUANJUI</t>
  </si>
  <si>
    <t>TOCACHE</t>
  </si>
  <si>
    <t>CHAZUTA</t>
  </si>
  <si>
    <t>PARDO MIGUEL</t>
  </si>
  <si>
    <t>PAPAPLAYA</t>
  </si>
  <si>
    <t>PINTO RECODO</t>
  </si>
  <si>
    <t>TINGO DE PONASA</t>
  </si>
  <si>
    <t>JEPELACIO</t>
  </si>
  <si>
    <t>TABALOSOS</t>
  </si>
  <si>
    <t>PISCOYACU</t>
  </si>
  <si>
    <t>ALONSO DE ALVARADO</t>
  </si>
  <si>
    <t>SAN ROQUE DE CUMBAZA</t>
  </si>
  <si>
    <t>SHUNTE</t>
  </si>
  <si>
    <t>SAN PABLO</t>
  </si>
  <si>
    <t>SAN JOSE DE SISA</t>
  </si>
  <si>
    <t>SHAPAJA</t>
  </si>
  <si>
    <t>SANTA ROSA</t>
  </si>
  <si>
    <t>RIOJA</t>
  </si>
  <si>
    <t>NUEVA CAJAMARCA</t>
  </si>
  <si>
    <t>SACANCHE</t>
  </si>
  <si>
    <t>CALZADA</t>
  </si>
  <si>
    <t>SAN HILARION</t>
  </si>
  <si>
    <t>CHIPURANA</t>
  </si>
  <si>
    <t>PICOTA</t>
  </si>
  <si>
    <t>SAUCE</t>
  </si>
  <si>
    <t>BELLAVISTA</t>
  </si>
  <si>
    <t>ELIAS SOPLIN VARGAS</t>
  </si>
  <si>
    <t>LAMAS</t>
  </si>
  <si>
    <t>BUENOS AIRES</t>
  </si>
  <si>
    <t>YANTALO</t>
  </si>
  <si>
    <t>HABANA</t>
  </si>
  <si>
    <t>LA BANDA DE SHILCAYO</t>
  </si>
  <si>
    <t>YORONGOS</t>
  </si>
  <si>
    <t>AGUA BLANCA</t>
  </si>
  <si>
    <t>EL ESLABON</t>
  </si>
  <si>
    <t>PUCACACA</t>
  </si>
  <si>
    <t>JUAN GUERRA</t>
  </si>
  <si>
    <t>CU├æUMBUQUI</t>
  </si>
  <si>
    <t>POSIC</t>
  </si>
  <si>
    <t>ZAPATERO</t>
  </si>
  <si>
    <t>SAN RAFAEL</t>
  </si>
  <si>
    <t>CASPISAPA</t>
  </si>
  <si>
    <t>YURACYACU</t>
  </si>
  <si>
    <t>ALBERTO LEVEAU</t>
  </si>
  <si>
    <t>SAN ANTONIO</t>
  </si>
  <si>
    <t>SAN FERNANDO</t>
  </si>
  <si>
    <t>SHATOJA</t>
  </si>
  <si>
    <t>TINGO DE SAPOSOA</t>
  </si>
  <si>
    <t>CACATACHI</t>
  </si>
  <si>
    <t>SAN CRISTOBAL</t>
  </si>
  <si>
    <t>RUMISAPA</t>
  </si>
  <si>
    <t>TARAPOTO</t>
  </si>
  <si>
    <t>PILLUANA</t>
  </si>
  <si>
    <t>SHANAO</t>
  </si>
  <si>
    <t>MORALES</t>
  </si>
  <si>
    <t xml:space="preserve">Forest Cover (ha) by District in San Martin (From higher to lower cover in 2017) </t>
  </si>
  <si>
    <t>Deforestation (ha) by Category in San Martin</t>
  </si>
  <si>
    <t>Predios</t>
  </si>
  <si>
    <t>Comunidad Campesina</t>
  </si>
  <si>
    <t>Concesiones Maderables</t>
  </si>
  <si>
    <t>Concesiones para Conservación</t>
  </si>
  <si>
    <t>Área de Conservación Privada</t>
  </si>
  <si>
    <t>BPP</t>
  </si>
  <si>
    <t>ANP</t>
  </si>
  <si>
    <t>Humedales</t>
  </si>
  <si>
    <t>Concesiones para Manejo de Fauna Silvestre</t>
  </si>
  <si>
    <t>Comunidades Nativas</t>
  </si>
  <si>
    <t>Áreas de Conservación Regional</t>
  </si>
  <si>
    <t>No Categorizado</t>
  </si>
  <si>
    <t>Forest Cover (ha) by Category in San Martin</t>
  </si>
  <si>
    <t>Deforestation in Ucayali (ha)</t>
  </si>
  <si>
    <t>Fall Outside Raster (Misallignment)</t>
  </si>
  <si>
    <t>IRAZOLA</t>
  </si>
  <si>
    <t>CURIMANA</t>
  </si>
  <si>
    <t>PADRE ABAD</t>
  </si>
  <si>
    <t>RAYMONDI</t>
  </si>
  <si>
    <t>NUEVA REQUENA</t>
  </si>
  <si>
    <t>CAMPOVERDE</t>
  </si>
  <si>
    <t>IPARIA</t>
  </si>
  <si>
    <t>CALLERIA</t>
  </si>
  <si>
    <t>MASISEA</t>
  </si>
  <si>
    <t>TAHUANIA</t>
  </si>
  <si>
    <t>NESHUYA</t>
  </si>
  <si>
    <t>SEPAHUA</t>
  </si>
  <si>
    <t>MANANTAY</t>
  </si>
  <si>
    <t>YARINACOCHA</t>
  </si>
  <si>
    <t>ALEXANDER VON HUMBOLDT</t>
  </si>
  <si>
    <t>PURUS</t>
  </si>
  <si>
    <t>YURUA</t>
  </si>
  <si>
    <t xml:space="preserve">Forest Cover (ha) by District in Ucayali (From higher to lower cover in 2017) </t>
  </si>
  <si>
    <t>Concesiones para Reforestación</t>
  </si>
  <si>
    <t>Concesiones para Ecoturismo</t>
  </si>
  <si>
    <t>Reserva Territorial</t>
  </si>
  <si>
    <t xml:space="preserve">1. CARBON STOCKS </t>
  </si>
  <si>
    <t>Ecozone</t>
  </si>
  <si>
    <t xml:space="preserve">AGB*      
(t m.s/ha)   </t>
  </si>
  <si>
    <t>BGB**        
(t m.s/ha)</t>
  </si>
  <si>
    <t>AGB + BGB        
(t m.s/ha)</t>
  </si>
  <si>
    <t>AGB + BGB        
(tC/ha)</t>
  </si>
  <si>
    <t>AGB + BGB        
(tCO2/ha)</t>
  </si>
  <si>
    <t>AGB Uncertainty* (%)</t>
  </si>
  <si>
    <t>Selva Alta accesible</t>
  </si>
  <si>
    <t>*Source: Estimación de los contenidos de carbono de la biomasa aérea en los bosques de Perú (MINAM, 2014)</t>
  </si>
  <si>
    <t>** Source: From appliying Mokany et al. 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</si>
</sst>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_ * #,##0.000000_ ;_ * \-#,##0.000000_ ;_ * &quot;-&quot;??_ ;_ @_ "/>
  </numFmts>
  <fonts count="17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7CAAC"/>
        <bgColor rgb="FFF7CAAC"/>
      </patternFill>
    </fill>
    <fill>
      <patternFill patternType="solid">
        <fgColor rgb="FFC5E0B3"/>
        <bgColor rgb="FFC5E0B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rgb="FFB7B7B7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rgb="FFB7B7B7"/>
      </patternFill>
    </fill>
    <fill>
      <patternFill patternType="solid">
        <fgColor theme="4" tint="0.79998168889431442"/>
        <bgColor rgb="FFB7B7B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D9E2F3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41">
    <xf numFmtId="0" fontId="0" fillId="0" borderId="0" xfId="0" applyFont="1" applyAlignment="1"/>
    <xf numFmtId="3" fontId="6" fillId="0" borderId="1" xfId="0" applyNumberFormat="1" applyFont="1" applyBorder="1" applyAlignment="1">
      <alignment horizontal="right"/>
    </xf>
    <xf numFmtId="0" fontId="8" fillId="0" borderId="0" xfId="0" applyFont="1"/>
    <xf numFmtId="0" fontId="10" fillId="0" borderId="3" xfId="0" applyFont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164" fontId="10" fillId="0" borderId="3" xfId="1" applyFont="1" applyBorder="1" applyAlignment="1">
      <alignment horizontal="center" vertical="center"/>
    </xf>
    <xf numFmtId="164" fontId="10" fillId="0" borderId="4" xfId="1" applyFont="1" applyBorder="1" applyAlignment="1">
      <alignment horizontal="center" vertical="center"/>
    </xf>
    <xf numFmtId="164" fontId="10" fillId="0" borderId="6" xfId="1" applyFont="1" applyBorder="1" applyAlignment="1">
      <alignment horizontal="center" vertical="center"/>
    </xf>
    <xf numFmtId="0" fontId="2" fillId="0" borderId="6" xfId="0" applyFont="1" applyBorder="1" applyAlignment="1"/>
    <xf numFmtId="0" fontId="0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7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164" fontId="13" fillId="0" borderId="6" xfId="1" applyFont="1" applyBorder="1" applyAlignment="1"/>
    <xf numFmtId="164" fontId="13" fillId="0" borderId="0" xfId="1" applyFont="1" applyAlignment="1"/>
    <xf numFmtId="0" fontId="13" fillId="0" borderId="0" xfId="0" applyFont="1" applyAlignment="1"/>
    <xf numFmtId="0" fontId="11" fillId="9" borderId="6" xfId="0" applyFont="1" applyFill="1" applyBorder="1" applyAlignment="1">
      <alignment horizontal="center"/>
    </xf>
    <xf numFmtId="164" fontId="12" fillId="6" borderId="6" xfId="1" applyFont="1" applyFill="1" applyBorder="1" applyAlignment="1"/>
    <xf numFmtId="164" fontId="13" fillId="6" borderId="6" xfId="1" applyFont="1" applyFill="1" applyBorder="1" applyAlignment="1"/>
    <xf numFmtId="164" fontId="11" fillId="0" borderId="0" xfId="1" applyFont="1" applyAlignment="1"/>
    <xf numFmtId="164" fontId="13" fillId="6" borderId="6" xfId="1" applyFont="1" applyFill="1" applyBorder="1" applyAlignment="1">
      <alignment horizontal="left" vertical="center"/>
    </xf>
    <xf numFmtId="2" fontId="13" fillId="0" borderId="0" xfId="0" applyNumberFormat="1" applyFont="1"/>
    <xf numFmtId="164" fontId="12" fillId="6" borderId="6" xfId="1" applyFont="1" applyFill="1" applyBorder="1" applyAlignment="1">
      <alignment horizontal="left" vertical="center"/>
    </xf>
    <xf numFmtId="164" fontId="13" fillId="0" borderId="6" xfId="1" applyFont="1" applyFill="1" applyBorder="1" applyAlignment="1">
      <alignment horizontal="left" vertical="center"/>
    </xf>
    <xf numFmtId="0" fontId="14" fillId="8" borderId="6" xfId="0" applyFont="1" applyFill="1" applyBorder="1" applyAlignment="1">
      <alignment horizontal="left" vertical="center"/>
    </xf>
    <xf numFmtId="0" fontId="14" fillId="11" borderId="6" xfId="0" applyFont="1" applyFill="1" applyBorder="1" applyAlignment="1">
      <alignment horizontal="left" vertical="center"/>
    </xf>
    <xf numFmtId="0" fontId="14" fillId="7" borderId="6" xfId="0" applyFont="1" applyFill="1" applyBorder="1" applyAlignment="1">
      <alignment horizontal="left" vertical="center"/>
    </xf>
    <xf numFmtId="0" fontId="14" fillId="12" borderId="6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164" fontId="13" fillId="0" borderId="6" xfId="1" applyFont="1" applyBorder="1" applyAlignment="1">
      <alignment vertical="center"/>
    </xf>
    <xf numFmtId="164" fontId="12" fillId="6" borderId="6" xfId="1" applyFont="1" applyFill="1" applyBorder="1" applyAlignment="1">
      <alignment vertical="center"/>
    </xf>
    <xf numFmtId="164" fontId="13" fillId="6" borderId="6" xfId="1" applyFont="1" applyFill="1" applyBorder="1" applyAlignment="1">
      <alignment vertical="center"/>
    </xf>
    <xf numFmtId="164" fontId="11" fillId="0" borderId="0" xfId="1" applyFont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165" fontId="2" fillId="0" borderId="6" xfId="1" applyNumberFormat="1" applyFont="1" applyBorder="1" applyAlignment="1"/>
    <xf numFmtId="0" fontId="1" fillId="0" borderId="6" xfId="0" applyFont="1" applyBorder="1" applyAlignment="1"/>
    <xf numFmtId="0" fontId="0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65" fontId="2" fillId="0" borderId="6" xfId="1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165" fontId="1" fillId="0" borderId="6" xfId="1" applyNumberFormat="1" applyFont="1" applyBorder="1" applyAlignment="1">
      <alignment horizontal="left" vertical="center"/>
    </xf>
    <xf numFmtId="0" fontId="1" fillId="6" borderId="6" xfId="0" applyFont="1" applyFill="1" applyBorder="1" applyAlignment="1">
      <alignment horizontal="center" vertical="center" wrapText="1"/>
    </xf>
    <xf numFmtId="165" fontId="2" fillId="6" borderId="6" xfId="1" applyNumberFormat="1" applyFont="1" applyFill="1" applyBorder="1" applyAlignment="1">
      <alignment horizontal="left" vertical="center"/>
    </xf>
    <xf numFmtId="165" fontId="1" fillId="6" borderId="6" xfId="1" applyNumberFormat="1" applyFont="1" applyFill="1" applyBorder="1" applyAlignment="1">
      <alignment horizontal="left" vertical="center"/>
    </xf>
    <xf numFmtId="0" fontId="5" fillId="0" borderId="6" xfId="0" applyFont="1" applyBorder="1" applyAlignment="1"/>
    <xf numFmtId="3" fontId="5" fillId="0" borderId="6" xfId="0" applyNumberFormat="1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165" fontId="5" fillId="0" borderId="6" xfId="1" applyNumberFormat="1" applyFont="1" applyBorder="1" applyAlignment="1">
      <alignment horizontal="right"/>
    </xf>
    <xf numFmtId="165" fontId="0" fillId="0" borderId="6" xfId="1" applyNumberFormat="1" applyFont="1" applyBorder="1" applyAlignment="1"/>
    <xf numFmtId="0" fontId="0" fillId="0" borderId="0" xfId="0" applyFont="1" applyAlignment="1">
      <alignment wrapText="1"/>
    </xf>
    <xf numFmtId="0" fontId="4" fillId="6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6" xfId="0" applyFont="1" applyFill="1" applyBorder="1" applyAlignment="1"/>
    <xf numFmtId="0" fontId="2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165" fontId="2" fillId="6" borderId="6" xfId="1" applyNumberFormat="1" applyFont="1" applyFill="1" applyBorder="1" applyAlignment="1"/>
    <xf numFmtId="0" fontId="1" fillId="0" borderId="0" xfId="0" applyFont="1" applyFill="1" applyAlignment="1"/>
    <xf numFmtId="3" fontId="13" fillId="0" borderId="0" xfId="0" applyNumberFormat="1" applyFont="1" applyAlignment="1"/>
    <xf numFmtId="3" fontId="13" fillId="0" borderId="6" xfId="0" applyNumberFormat="1" applyFont="1" applyBorder="1"/>
    <xf numFmtId="3" fontId="13" fillId="6" borderId="6" xfId="0" applyNumberFormat="1" applyFont="1" applyFill="1" applyBorder="1"/>
    <xf numFmtId="3" fontId="12" fillId="6" borderId="6" xfId="0" applyNumberFormat="1" applyFont="1" applyFill="1" applyBorder="1"/>
    <xf numFmtId="164" fontId="14" fillId="6" borderId="6" xfId="1" applyFont="1" applyFill="1" applyBorder="1" applyAlignment="1">
      <alignment horizontal="right" vertical="center"/>
    </xf>
    <xf numFmtId="165" fontId="2" fillId="0" borderId="6" xfId="1" applyNumberFormat="1" applyFont="1" applyBorder="1"/>
    <xf numFmtId="165" fontId="2" fillId="6" borderId="6" xfId="1" applyNumberFormat="1" applyFont="1" applyFill="1" applyBorder="1"/>
    <xf numFmtId="0" fontId="1" fillId="0" borderId="6" xfId="0" applyFont="1" applyFill="1" applyBorder="1" applyAlignment="1">
      <alignment horizontal="center"/>
    </xf>
    <xf numFmtId="3" fontId="2" fillId="6" borderId="6" xfId="0" applyNumberFormat="1" applyFont="1" applyFill="1" applyBorder="1"/>
    <xf numFmtId="166" fontId="0" fillId="0" borderId="0" xfId="0" applyNumberFormat="1" applyFont="1" applyAlignment="1"/>
    <xf numFmtId="164" fontId="9" fillId="5" borderId="6" xfId="1" applyNumberFormat="1" applyFont="1" applyFill="1" applyBorder="1" applyAlignment="1">
      <alignment horizontal="center" vertical="center"/>
    </xf>
    <xf numFmtId="164" fontId="15" fillId="0" borderId="6" xfId="1" applyFont="1" applyFill="1" applyBorder="1" applyAlignment="1" applyProtection="1">
      <alignment horizontal="center" vertical="center"/>
      <protection locked="0"/>
    </xf>
    <xf numFmtId="164" fontId="15" fillId="6" borderId="6" xfId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/>
    <xf numFmtId="0" fontId="13" fillId="0" borderId="0" xfId="0" applyFont="1" applyBorder="1" applyAlignment="1">
      <alignment wrapText="1"/>
    </xf>
    <xf numFmtId="0" fontId="11" fillId="0" borderId="0" xfId="0" applyFont="1" applyFill="1" applyBorder="1" applyAlignment="1"/>
    <xf numFmtId="164" fontId="11" fillId="0" borderId="6" xfId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7" fontId="13" fillId="0" borderId="0" xfId="0" applyNumberFormat="1" applyFont="1" applyAlignment="1">
      <alignment vertical="center"/>
    </xf>
    <xf numFmtId="164" fontId="11" fillId="6" borderId="6" xfId="1" applyFont="1" applyFill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164" fontId="11" fillId="0" borderId="0" xfId="0" applyNumberFormat="1" applyFont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4" fontId="13" fillId="0" borderId="6" xfId="1" applyFont="1" applyBorder="1" applyAlignment="1">
      <alignment horizontal="center" vertical="center"/>
    </xf>
    <xf numFmtId="164" fontId="11" fillId="0" borderId="6" xfId="1" applyFont="1" applyBorder="1" applyAlignment="1">
      <alignment horizontal="center" vertical="center"/>
    </xf>
    <xf numFmtId="164" fontId="13" fillId="6" borderId="6" xfId="1" applyFont="1" applyFill="1" applyBorder="1" applyAlignment="1">
      <alignment horizontal="center" vertical="center"/>
    </xf>
    <xf numFmtId="0" fontId="12" fillId="13" borderId="6" xfId="0" applyFont="1" applyFill="1" applyBorder="1" applyAlignment="1">
      <alignment horizontal="center" vertical="center"/>
    </xf>
    <xf numFmtId="164" fontId="12" fillId="10" borderId="6" xfId="1" applyFont="1" applyFill="1" applyBorder="1" applyAlignment="1">
      <alignment horizontal="center" vertical="center"/>
    </xf>
    <xf numFmtId="164" fontId="12" fillId="6" borderId="6" xfId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164" fontId="10" fillId="15" borderId="6" xfId="1" applyFont="1" applyFill="1" applyBorder="1" applyAlignment="1">
      <alignment horizontal="center" vertical="center"/>
    </xf>
    <xf numFmtId="0" fontId="9" fillId="16" borderId="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164" fontId="10" fillId="0" borderId="0" xfId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2" fontId="13" fillId="17" borderId="6" xfId="0" applyNumberFormat="1" applyFont="1" applyFill="1" applyBorder="1" applyAlignment="1">
      <alignment vertical="center"/>
    </xf>
    <xf numFmtId="0" fontId="13" fillId="17" borderId="6" xfId="0" applyFont="1" applyFill="1" applyBorder="1" applyAlignment="1">
      <alignment vertical="center"/>
    </xf>
    <xf numFmtId="0" fontId="12" fillId="13" borderId="6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12" fillId="14" borderId="6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2" fillId="13" borderId="6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12" fillId="14" borderId="6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s-PE"/>
              <a:t>Total Deforestation across Ecozones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'Total Deforestation'!$D$4</c:f>
              <c:strCache>
                <c:ptCount val="1"/>
                <c:pt idx="0">
                  <c:v>Selva Alta Acesible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numRef>
              <c:f>'Total Deforestation'!$A$5:$A$21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'Total Deforestation'!$D$5:$D$21</c:f>
              <c:numCache>
                <c:formatCode>_ * #,##0.00_ ;_ * \-#,##0.00_ ;_ * "-"??_ ;_ @_ </c:formatCode>
                <c:ptCount val="17"/>
                <c:pt idx="0">
                  <c:v>15197.13</c:v>
                </c:pt>
                <c:pt idx="1">
                  <c:v>18688.32</c:v>
                </c:pt>
                <c:pt idx="2">
                  <c:v>13337.730000000001</c:v>
                </c:pt>
                <c:pt idx="3">
                  <c:v>21156.93</c:v>
                </c:pt>
                <c:pt idx="4">
                  <c:v>30452.22</c:v>
                </c:pt>
                <c:pt idx="5">
                  <c:v>12479.67</c:v>
                </c:pt>
                <c:pt idx="6">
                  <c:v>31352.400000000001</c:v>
                </c:pt>
                <c:pt idx="7">
                  <c:v>12408.21</c:v>
                </c:pt>
                <c:pt idx="8">
                  <c:v>31862.07</c:v>
                </c:pt>
                <c:pt idx="9">
                  <c:v>26751.600000000002</c:v>
                </c:pt>
                <c:pt idx="10">
                  <c:v>19440.09</c:v>
                </c:pt>
                <c:pt idx="11">
                  <c:v>20312.91</c:v>
                </c:pt>
                <c:pt idx="12">
                  <c:v>15597.539999999999</c:v>
                </c:pt>
                <c:pt idx="13">
                  <c:v>18608.670000000002</c:v>
                </c:pt>
                <c:pt idx="14">
                  <c:v>14315.76</c:v>
                </c:pt>
                <c:pt idx="15">
                  <c:v>14412.6</c:v>
                </c:pt>
                <c:pt idx="16">
                  <c:v>8117.55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ED11-47A8-976A-EF8A29AF8D9B}"/>
            </c:ext>
          </c:extLst>
        </c:ser>
        <c:ser>
          <c:idx val="1"/>
          <c:order val="1"/>
          <c:tx>
            <c:strRef>
              <c:f>'Total Deforestation'!$E$4</c:f>
              <c:strCache>
                <c:ptCount val="1"/>
                <c:pt idx="0">
                  <c:v>Selva Alta de Difícil Acceso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numRef>
              <c:f>'Total Deforestation'!$A$5:$A$21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'Total Deforestation'!$E$5:$E$21</c:f>
              <c:numCache>
                <c:formatCode>_ * #,##0.00_ ;_ * \-#,##0.00_ ;_ * "-"??_ ;_ @_ </c:formatCode>
                <c:ptCount val="17"/>
                <c:pt idx="0">
                  <c:v>1890</c:v>
                </c:pt>
                <c:pt idx="1">
                  <c:v>1706.67</c:v>
                </c:pt>
                <c:pt idx="2">
                  <c:v>1150.56</c:v>
                </c:pt>
                <c:pt idx="3">
                  <c:v>1999.89</c:v>
                </c:pt>
                <c:pt idx="4">
                  <c:v>3155.49</c:v>
                </c:pt>
                <c:pt idx="5">
                  <c:v>1692.0900000000001</c:v>
                </c:pt>
                <c:pt idx="6">
                  <c:v>3322.08</c:v>
                </c:pt>
                <c:pt idx="7">
                  <c:v>2023.47</c:v>
                </c:pt>
                <c:pt idx="8">
                  <c:v>5138.28</c:v>
                </c:pt>
                <c:pt idx="9">
                  <c:v>5431.8600000000006</c:v>
                </c:pt>
                <c:pt idx="10">
                  <c:v>5183.01</c:v>
                </c:pt>
                <c:pt idx="11">
                  <c:v>7272.27</c:v>
                </c:pt>
                <c:pt idx="12">
                  <c:v>5696.55</c:v>
                </c:pt>
                <c:pt idx="13">
                  <c:v>6164.1900000000005</c:v>
                </c:pt>
                <c:pt idx="14">
                  <c:v>6451.2</c:v>
                </c:pt>
                <c:pt idx="15">
                  <c:v>5276.6100000000006</c:v>
                </c:pt>
                <c:pt idx="16">
                  <c:v>3126.6000000000004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ED11-47A8-976A-EF8A29AF8D9B}"/>
            </c:ext>
          </c:extLst>
        </c:ser>
        <c:ser>
          <c:idx val="2"/>
          <c:order val="2"/>
          <c:tx>
            <c:strRef>
              <c:f>'Total Deforestation'!$F$4</c:f>
              <c:strCache>
                <c:ptCount val="1"/>
                <c:pt idx="0">
                  <c:v>Selva Baja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cat>
            <c:numRef>
              <c:f>'Total Deforestation'!$A$5:$A$21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'Total Deforestation'!$F$5:$F$21</c:f>
              <c:numCache>
                <c:formatCode>_ * #,##0.00_ ;_ * \-#,##0.00_ ;_ * "-"??_ ;_ @_ </c:formatCode>
                <c:ptCount val="17"/>
                <c:pt idx="0">
                  <c:v>11955.6</c:v>
                </c:pt>
                <c:pt idx="1">
                  <c:v>11860.65</c:v>
                </c:pt>
                <c:pt idx="2">
                  <c:v>12923.820000000002</c:v>
                </c:pt>
                <c:pt idx="3">
                  <c:v>12591.539999999999</c:v>
                </c:pt>
                <c:pt idx="4">
                  <c:v>23187.600000000002</c:v>
                </c:pt>
                <c:pt idx="5">
                  <c:v>13128.84</c:v>
                </c:pt>
                <c:pt idx="6">
                  <c:v>12232.98</c:v>
                </c:pt>
                <c:pt idx="7">
                  <c:v>19876.68</c:v>
                </c:pt>
                <c:pt idx="8">
                  <c:v>27902.43</c:v>
                </c:pt>
                <c:pt idx="9">
                  <c:v>19860.12</c:v>
                </c:pt>
                <c:pt idx="10">
                  <c:v>24379.019999999997</c:v>
                </c:pt>
                <c:pt idx="11">
                  <c:v>26335.620000000003</c:v>
                </c:pt>
                <c:pt idx="12">
                  <c:v>37896.480000000003</c:v>
                </c:pt>
                <c:pt idx="13">
                  <c:v>34257.15</c:v>
                </c:pt>
                <c:pt idx="14">
                  <c:v>31059.63</c:v>
                </c:pt>
                <c:pt idx="15">
                  <c:v>30633.48</c:v>
                </c:pt>
                <c:pt idx="16">
                  <c:v>31408.829999999998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ED11-47A8-976A-EF8A29AF8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462968"/>
        <c:axId val="164458656"/>
      </c:barChart>
      <c:catAx>
        <c:axId val="164462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rPr lang="es-PE"/>
                  <a:t>Year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4458656"/>
        <c:crosses val="autoZero"/>
        <c:auto val="1"/>
        <c:lblAlgn val="ctr"/>
        <c:lblOffset val="100"/>
        <c:noMultiLvlLbl val="1"/>
      </c:catAx>
      <c:valAx>
        <c:axId val="16445865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s-PE"/>
                  <a:t>Gross Deforestation (ha)</a:t>
                </a:r>
              </a:p>
            </c:rich>
          </c:tx>
          <c:overlay val="0"/>
        </c:title>
        <c:numFmt formatCode="_ * #,##0.00_ ;_ * \-#,##0.00_ ;_ * &quot;-&quot;??_ ;_ @_ 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446296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s-PE"/>
              <a:t>Ucayali: Gross Deforestation by Ecozone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Ucayali!$C$2</c:f>
              <c:strCache>
                <c:ptCount val="1"/>
                <c:pt idx="0">
                  <c:v>Selva Alta Acesible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numRef>
              <c:f>Ucayali!$A$3:$A$19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Ucayali!$C$3:$C$19</c:f>
              <c:numCache>
                <c:formatCode>_ * #,##0.00_ ;_ * \-#,##0.00_ ;_ * "-"??_ ;_ @_ </c:formatCode>
                <c:ptCount val="17"/>
                <c:pt idx="0">
                  <c:v>750.06</c:v>
                </c:pt>
                <c:pt idx="1">
                  <c:v>671.13</c:v>
                </c:pt>
                <c:pt idx="2">
                  <c:v>418.86</c:v>
                </c:pt>
                <c:pt idx="3">
                  <c:v>1062.72</c:v>
                </c:pt>
                <c:pt idx="4">
                  <c:v>1710.99</c:v>
                </c:pt>
                <c:pt idx="5">
                  <c:v>748.08</c:v>
                </c:pt>
                <c:pt idx="6">
                  <c:v>570.24</c:v>
                </c:pt>
                <c:pt idx="7">
                  <c:v>821.07</c:v>
                </c:pt>
                <c:pt idx="8">
                  <c:v>1103.94</c:v>
                </c:pt>
                <c:pt idx="9">
                  <c:v>724.86</c:v>
                </c:pt>
                <c:pt idx="10">
                  <c:v>1414.35</c:v>
                </c:pt>
                <c:pt idx="11">
                  <c:v>1285.29</c:v>
                </c:pt>
                <c:pt idx="12">
                  <c:v>1488.33</c:v>
                </c:pt>
                <c:pt idx="13">
                  <c:v>1744.29</c:v>
                </c:pt>
                <c:pt idx="14">
                  <c:v>1204.56</c:v>
                </c:pt>
                <c:pt idx="15">
                  <c:v>1494.81</c:v>
                </c:pt>
                <c:pt idx="16">
                  <c:v>1062.72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BEA-47D0-9FC7-4F9B5BBF4A27}"/>
            </c:ext>
          </c:extLst>
        </c:ser>
        <c:ser>
          <c:idx val="1"/>
          <c:order val="1"/>
          <c:tx>
            <c:strRef>
              <c:f>Ucayali!$D$2</c:f>
              <c:strCache>
                <c:ptCount val="1"/>
                <c:pt idx="0">
                  <c:v>Selva Alta de Difícil Acceso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numRef>
              <c:f>Ucayali!$A$3:$A$19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Ucayali!$D$3:$D$19</c:f>
              <c:numCache>
                <c:formatCode>_ * #,##0.00_ ;_ * \-#,##0.00_ ;_ * "-"??_ ;_ @_ </c:formatCode>
                <c:ptCount val="17"/>
                <c:pt idx="0">
                  <c:v>183.87</c:v>
                </c:pt>
                <c:pt idx="1">
                  <c:v>185.4</c:v>
                </c:pt>
                <c:pt idx="2">
                  <c:v>121.59</c:v>
                </c:pt>
                <c:pt idx="3">
                  <c:v>255.42</c:v>
                </c:pt>
                <c:pt idx="4">
                  <c:v>347.49</c:v>
                </c:pt>
                <c:pt idx="5">
                  <c:v>219.96</c:v>
                </c:pt>
                <c:pt idx="6">
                  <c:v>196.74</c:v>
                </c:pt>
                <c:pt idx="7">
                  <c:v>241.74</c:v>
                </c:pt>
                <c:pt idx="8">
                  <c:v>393.84</c:v>
                </c:pt>
                <c:pt idx="9">
                  <c:v>377.73</c:v>
                </c:pt>
                <c:pt idx="10">
                  <c:v>821.43</c:v>
                </c:pt>
                <c:pt idx="11">
                  <c:v>940.05</c:v>
                </c:pt>
                <c:pt idx="12">
                  <c:v>738.45</c:v>
                </c:pt>
                <c:pt idx="13">
                  <c:v>952.47</c:v>
                </c:pt>
                <c:pt idx="14">
                  <c:v>660.33</c:v>
                </c:pt>
                <c:pt idx="15">
                  <c:v>864.27</c:v>
                </c:pt>
                <c:pt idx="16">
                  <c:v>633.24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9BEA-47D0-9FC7-4F9B5BBF4A27}"/>
            </c:ext>
          </c:extLst>
        </c:ser>
        <c:ser>
          <c:idx val="2"/>
          <c:order val="2"/>
          <c:tx>
            <c:strRef>
              <c:f>Ucayali!$E$2</c:f>
              <c:strCache>
                <c:ptCount val="1"/>
                <c:pt idx="0">
                  <c:v>Selva Baja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cat>
            <c:numRef>
              <c:f>Ucayali!$A$3:$A$19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Ucayali!$E$3:$E$19</c:f>
              <c:numCache>
                <c:formatCode>_ * #,##0.00_ ;_ * \-#,##0.00_ ;_ * "-"??_ ;_ @_ </c:formatCode>
                <c:ptCount val="17"/>
                <c:pt idx="0">
                  <c:v>10797.75</c:v>
                </c:pt>
                <c:pt idx="1">
                  <c:v>9918.7199999999993</c:v>
                </c:pt>
                <c:pt idx="2">
                  <c:v>11581.560000000001</c:v>
                </c:pt>
                <c:pt idx="3">
                  <c:v>10433.969999999999</c:v>
                </c:pt>
                <c:pt idx="4">
                  <c:v>20627.370000000003</c:v>
                </c:pt>
                <c:pt idx="5">
                  <c:v>11521.89</c:v>
                </c:pt>
                <c:pt idx="6">
                  <c:v>9588.7799999999988</c:v>
                </c:pt>
                <c:pt idx="7">
                  <c:v>16237.17</c:v>
                </c:pt>
                <c:pt idx="8">
                  <c:v>24593.22</c:v>
                </c:pt>
                <c:pt idx="9">
                  <c:v>17068.23</c:v>
                </c:pt>
                <c:pt idx="10">
                  <c:v>21893.67</c:v>
                </c:pt>
                <c:pt idx="11">
                  <c:v>22688.730000000003</c:v>
                </c:pt>
                <c:pt idx="12">
                  <c:v>34682.94</c:v>
                </c:pt>
                <c:pt idx="13">
                  <c:v>30187.26</c:v>
                </c:pt>
                <c:pt idx="14">
                  <c:v>28138.95</c:v>
                </c:pt>
                <c:pt idx="15">
                  <c:v>27460.26</c:v>
                </c:pt>
                <c:pt idx="16">
                  <c:v>28549.89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9BEA-47D0-9FC7-4F9B5BBF4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1938136"/>
        <c:axId val="341936960"/>
      </c:barChart>
      <c:catAx>
        <c:axId val="341938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rPr lang="es-PE"/>
                  <a:t>Year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341936960"/>
        <c:crosses val="autoZero"/>
        <c:auto val="1"/>
        <c:lblAlgn val="ctr"/>
        <c:lblOffset val="100"/>
        <c:noMultiLvlLbl val="1"/>
      </c:catAx>
      <c:valAx>
        <c:axId val="34193696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s-PE"/>
                  <a:t>Gross Deforestation (ha)</a:t>
                </a:r>
              </a:p>
            </c:rich>
          </c:tx>
          <c:overlay val="0"/>
        </c:title>
        <c:numFmt formatCode="_ * #,##0.00_ ;_ * \-#,##0.00_ ;_ * &quot;-&quot;??_ ;_ @_ 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34193813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s-PE"/>
              <a:t>Ucayali: Emissions from Gross Deforestation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Ucayali!$H$2</c:f>
              <c:strCache>
                <c:ptCount val="1"/>
                <c:pt idx="0">
                  <c:v>Selva Alta Acesible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numRef>
              <c:f>Ucayali!$A$3:$A$19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Ucayali!$H$3:$H$19</c:f>
              <c:numCache>
                <c:formatCode>_ * #,##0.00_ ;_ * \-#,##0.00_ ;_ * "-"??_ ;_ @_ </c:formatCode>
                <c:ptCount val="17"/>
                <c:pt idx="0">
                  <c:v>284897.61831948755</c:v>
                </c:pt>
                <c:pt idx="1">
                  <c:v>254917.39138569942</c:v>
                </c:pt>
                <c:pt idx="2">
                  <c:v>159096.89412753723</c:v>
                </c:pt>
                <c:pt idx="3">
                  <c:v>403656.23675504077</c:v>
                </c:pt>
                <c:pt idx="4">
                  <c:v>649890.64337314363</c:v>
                </c:pt>
                <c:pt idx="5">
                  <c:v>284145.54877268791</c:v>
                </c:pt>
                <c:pt idx="6">
                  <c:v>216596.02947831454</c:v>
                </c:pt>
                <c:pt idx="7">
                  <c:v>311869.56706607697</c:v>
                </c:pt>
                <c:pt idx="8">
                  <c:v>419312.95732023456</c:v>
                </c:pt>
                <c:pt idx="9">
                  <c:v>275325.82408749138</c:v>
                </c:pt>
                <c:pt idx="10">
                  <c:v>537216.95127078798</c:v>
                </c:pt>
                <c:pt idx="11">
                  <c:v>488195.69081120734</c:v>
                </c:pt>
                <c:pt idx="12">
                  <c:v>565317.00433757692</c:v>
                </c:pt>
                <c:pt idx="13">
                  <c:v>662539.08575113863</c:v>
                </c:pt>
                <c:pt idx="14">
                  <c:v>457531.76428941946</c:v>
                </c:pt>
                <c:pt idx="15">
                  <c:v>567778.32285437593</c:v>
                </c:pt>
                <c:pt idx="16">
                  <c:v>403656.23675504077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DC1D-4877-834C-7FBF1EB8DDAF}"/>
            </c:ext>
          </c:extLst>
        </c:ser>
        <c:ser>
          <c:idx val="1"/>
          <c:order val="1"/>
          <c:tx>
            <c:strRef>
              <c:f>Ucayali!$I$2</c:f>
              <c:strCache>
                <c:ptCount val="1"/>
                <c:pt idx="0">
                  <c:v>Selva Alta de Difícil Acceso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numRef>
              <c:f>Ucayali!$A$3:$A$19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Ucayali!$I$3:$I$19</c:f>
              <c:numCache>
                <c:formatCode>_ * #,##0.00_ ;_ * \-#,##0.00_ ;_ * "-"??_ ;_ @_ </c:formatCode>
                <c:ptCount val="17"/>
                <c:pt idx="0">
                  <c:v>80719.55985237383</c:v>
                </c:pt>
                <c:pt idx="1">
                  <c:v>81391.235093436175</c:v>
                </c:pt>
                <c:pt idx="2">
                  <c:v>53378.426510306927</c:v>
                </c:pt>
                <c:pt idx="3">
                  <c:v>112130.25494911254</c:v>
                </c:pt>
                <c:pt idx="4">
                  <c:v>152549.30033774613</c:v>
                </c:pt>
                <c:pt idx="5">
                  <c:v>96563.193479785434</c:v>
                </c:pt>
                <c:pt idx="6">
                  <c:v>86369.533938957029</c:v>
                </c:pt>
                <c:pt idx="7">
                  <c:v>106124.6880878493</c:v>
                </c:pt>
                <c:pt idx="8">
                  <c:v>172897.10911110518</c:v>
                </c:pt>
                <c:pt idx="9">
                  <c:v>165824.76392580176</c:v>
                </c:pt>
                <c:pt idx="10">
                  <c:v>360610.58383387956</c:v>
                </c:pt>
                <c:pt idx="11">
                  <c:v>412685.17017035955</c:v>
                </c:pt>
                <c:pt idx="12">
                  <c:v>324182.07958332222</c:v>
                </c:pt>
                <c:pt idx="13">
                  <c:v>418137.59271545388</c:v>
                </c:pt>
                <c:pt idx="14">
                  <c:v>289887.13198084524</c:v>
                </c:pt>
                <c:pt idx="15">
                  <c:v>379417.49058362498</c:v>
                </c:pt>
                <c:pt idx="16">
                  <c:v>277994.52918321209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DC1D-4877-834C-7FBF1EB8DDAF}"/>
            </c:ext>
          </c:extLst>
        </c:ser>
        <c:ser>
          <c:idx val="2"/>
          <c:order val="2"/>
          <c:tx>
            <c:strRef>
              <c:f>Ucayali!$J$2</c:f>
              <c:strCache>
                <c:ptCount val="1"/>
                <c:pt idx="0">
                  <c:v>Selva Baja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cat>
            <c:numRef>
              <c:f>Ucayali!$A$3:$A$19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Ucayali!$J$3:$J$19</c:f>
              <c:numCache>
                <c:formatCode>_ * #,##0.00_ ;_ * \-#,##0.00_ ;_ * "-"??_ ;_ @_ </c:formatCode>
                <c:ptCount val="17"/>
                <c:pt idx="0">
                  <c:v>5620482.7377229193</c:v>
                </c:pt>
                <c:pt idx="1">
                  <c:v>5162926.9561072504</c:v>
                </c:pt>
                <c:pt idx="2">
                  <c:v>6028474.2706491873</c:v>
                </c:pt>
                <c:pt idx="3">
                  <c:v>5431126.6949983845</c:v>
                </c:pt>
                <c:pt idx="4">
                  <c:v>10737031.04902629</c:v>
                </c:pt>
                <c:pt idx="5">
                  <c:v>5997414.6327653741</c:v>
                </c:pt>
                <c:pt idx="6">
                  <c:v>4991185.4289849987</c:v>
                </c:pt>
                <c:pt idx="7">
                  <c:v>8451828.7323259432</c:v>
                </c:pt>
                <c:pt idx="8">
                  <c:v>12801349.213958655</c:v>
                </c:pt>
                <c:pt idx="9">
                  <c:v>8884415.0011330564</c:v>
                </c:pt>
                <c:pt idx="10">
                  <c:v>11396169.970632968</c:v>
                </c:pt>
                <c:pt idx="11">
                  <c:v>11810017.393054677</c:v>
                </c:pt>
                <c:pt idx="12">
                  <c:v>18053285.690396588</c:v>
                </c:pt>
                <c:pt idx="13">
                  <c:v>15713178.553786999</c:v>
                </c:pt>
                <c:pt idx="14">
                  <c:v>14646985.041573321</c:v>
                </c:pt>
                <c:pt idx="15">
                  <c:v>14293710.940092441</c:v>
                </c:pt>
                <c:pt idx="16">
                  <c:v>14860888.973062739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DC1D-4877-834C-7FBF1EB8D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1937352"/>
        <c:axId val="341936568"/>
      </c:barChart>
      <c:catAx>
        <c:axId val="341937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rPr lang="es-PE"/>
                  <a:t>Year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341936568"/>
        <c:crosses val="autoZero"/>
        <c:auto val="1"/>
        <c:lblAlgn val="ctr"/>
        <c:lblOffset val="100"/>
        <c:noMultiLvlLbl val="1"/>
      </c:catAx>
      <c:valAx>
        <c:axId val="34193656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s-PE"/>
                  <a:t>Emissions (tCO2)</a:t>
                </a:r>
              </a:p>
            </c:rich>
          </c:tx>
          <c:overlay val="0"/>
        </c:title>
        <c:numFmt formatCode="_ * #,##0.00_ ;_ * \-#,##0.00_ ;_ * &quot;-&quot;??_ ;_ @_ 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34193735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s-PE"/>
              <a:t>Ucayal Annual Gross Deforestation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.15016471354166658"/>
          <c:y val="0.15341419586702609"/>
          <c:w val="0.70400195312500002"/>
          <c:h val="0.66720575022461803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Ucayali!$B$1:$B$2</c:f>
              <c:strCache>
                <c:ptCount val="2"/>
                <c:pt idx="0">
                  <c:v>Deforestation in Ucayali (ha)</c:v>
                </c:pt>
                <c:pt idx="1">
                  <c:v>Total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Ucayali!$A$3:$A$19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Ucayali!$B$3:$B$19</c:f>
              <c:numCache>
                <c:formatCode>_ * #,##0.00_ ;_ * \-#,##0.00_ ;_ * "-"??_ ;_ @_ </c:formatCode>
                <c:ptCount val="17"/>
                <c:pt idx="0">
                  <c:v>11731.68</c:v>
                </c:pt>
                <c:pt idx="1">
                  <c:v>10775.25</c:v>
                </c:pt>
                <c:pt idx="2">
                  <c:v>12122.010000000002</c:v>
                </c:pt>
                <c:pt idx="3">
                  <c:v>11752.109999999999</c:v>
                </c:pt>
                <c:pt idx="4">
                  <c:v>22685.850000000002</c:v>
                </c:pt>
                <c:pt idx="5">
                  <c:v>12489.93</c:v>
                </c:pt>
                <c:pt idx="6">
                  <c:v>10355.759999999998</c:v>
                </c:pt>
                <c:pt idx="7">
                  <c:v>17299.98</c:v>
                </c:pt>
                <c:pt idx="8">
                  <c:v>26091</c:v>
                </c:pt>
                <c:pt idx="9">
                  <c:v>18170.82</c:v>
                </c:pt>
                <c:pt idx="10">
                  <c:v>24129.449999999997</c:v>
                </c:pt>
                <c:pt idx="11">
                  <c:v>24914.070000000003</c:v>
                </c:pt>
                <c:pt idx="12">
                  <c:v>36909.72</c:v>
                </c:pt>
                <c:pt idx="13">
                  <c:v>32884.019999999997</c:v>
                </c:pt>
                <c:pt idx="14">
                  <c:v>30003.84</c:v>
                </c:pt>
                <c:pt idx="15">
                  <c:v>29819.339999999997</c:v>
                </c:pt>
                <c:pt idx="16">
                  <c:v>30245.85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E436-4F4D-BF56-8031CA81D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937744"/>
        <c:axId val="254018672"/>
      </c:barChart>
      <c:catAx>
        <c:axId val="341937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rPr lang="es-PE"/>
                  <a:t>Year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254018672"/>
        <c:crosses val="autoZero"/>
        <c:auto val="1"/>
        <c:lblAlgn val="ctr"/>
        <c:lblOffset val="100"/>
        <c:noMultiLvlLbl val="1"/>
      </c:catAx>
      <c:valAx>
        <c:axId val="2540186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s-PE"/>
                  <a:t>Gross Deforestation (ha)</a:t>
                </a:r>
              </a:p>
            </c:rich>
          </c:tx>
          <c:overlay val="0"/>
        </c:title>
        <c:numFmt formatCode="_ * #,##0.00_ ;_ * \-#,##0.00_ ;_ * &quot;-&quot;??_ ;_ @_ 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34193774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s-PE"/>
              <a:t>Total Emissions across Ecozones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'Total Deforestation'!$M$4</c:f>
              <c:strCache>
                <c:ptCount val="1"/>
                <c:pt idx="0">
                  <c:v>Selva Alta Acesible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numRef>
              <c:f>'Total Deforestation'!$A$5:$A$21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'Total Deforestation'!$M$5:$M$21</c:f>
              <c:numCache>
                <c:formatCode>_ * #,##0.00_ ;_ * \-#,##0.00_ ;_ * "-"??_ ;_ @_ </c:formatCode>
                <c:ptCount val="17"/>
                <c:pt idx="0">
                  <c:v>5772373.0665435223</c:v>
                </c:pt>
                <c:pt idx="1">
                  <c:v>7098442.6024483992</c:v>
                </c:pt>
                <c:pt idx="2">
                  <c:v>5066111.3921398018</c:v>
                </c:pt>
                <c:pt idx="3">
                  <c:v>8036102.4024106283</c:v>
                </c:pt>
                <c:pt idx="4">
                  <c:v>11566761.259820634</c:v>
                </c:pt>
                <c:pt idx="5">
                  <c:v>4740191.7985403296</c:v>
                </c:pt>
                <c:pt idx="6">
                  <c:v>11908679.423779301</c:v>
                </c:pt>
                <c:pt idx="7">
                  <c:v>4713048.9248967404</c:v>
                </c:pt>
                <c:pt idx="8">
                  <c:v>12102268.962121425</c:v>
                </c:pt>
                <c:pt idx="9">
                  <c:v>10161143.276851991</c:v>
                </c:pt>
                <c:pt idx="10">
                  <c:v>7383989.7353764875</c:v>
                </c:pt>
                <c:pt idx="11">
                  <c:v>7715515.6655975552</c:v>
                </c:pt>
                <c:pt idx="12">
                  <c:v>5924462.0398940621</c:v>
                </c:pt>
                <c:pt idx="13">
                  <c:v>7068188.8956794115</c:v>
                </c:pt>
                <c:pt idx="14">
                  <c:v>5437599.5632794546</c:v>
                </c:pt>
                <c:pt idx="15">
                  <c:v>5474382.6011138409</c:v>
                </c:pt>
                <c:pt idx="16">
                  <c:v>3083314.2169817835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DCDC-4FC3-AD20-ACE93500C766}"/>
            </c:ext>
          </c:extLst>
        </c:ser>
        <c:ser>
          <c:idx val="1"/>
          <c:order val="1"/>
          <c:tx>
            <c:strRef>
              <c:f>'Total Deforestation'!$N$4</c:f>
              <c:strCache>
                <c:ptCount val="1"/>
                <c:pt idx="0">
                  <c:v>Selva Alta Dificil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numRef>
              <c:f>'Total Deforestation'!$A$5:$A$21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'Total Deforestation'!$N$5:$N$21</c:f>
              <c:numCache>
                <c:formatCode>_ * #,##0.00_ ;_ * \-#,##0.00_ ;_ * "-"??_ ;_ @_ </c:formatCode>
                <c:ptCount val="17"/>
                <c:pt idx="0">
                  <c:v>829716.47425347543</c:v>
                </c:pt>
                <c:pt idx="1">
                  <c:v>749233.97625088843</c:v>
                </c:pt>
                <c:pt idx="2">
                  <c:v>505099.78127887769</c:v>
                </c:pt>
                <c:pt idx="3">
                  <c:v>877958.56068507046</c:v>
                </c:pt>
                <c:pt idx="4">
                  <c:v>1385270.9192286239</c:v>
                </c:pt>
                <c:pt idx="5">
                  <c:v>742833.30630664737</c:v>
                </c:pt>
                <c:pt idx="6">
                  <c:v>1458404.4998878231</c:v>
                </c:pt>
                <c:pt idx="7">
                  <c:v>888310.26145908993</c:v>
                </c:pt>
                <c:pt idx="8">
                  <c:v>2255722.5213371152</c:v>
                </c:pt>
                <c:pt idx="9">
                  <c:v>2384605.1470044889</c:v>
                </c:pt>
                <c:pt idx="10">
                  <c:v>2275359.1445611143</c:v>
                </c:pt>
                <c:pt idx="11">
                  <c:v>3192551.4413858848</c:v>
                </c:pt>
                <c:pt idx="12">
                  <c:v>2500804.9637082731</c:v>
                </c:pt>
                <c:pt idx="13">
                  <c:v>2706100.5256235613</c:v>
                </c:pt>
                <c:pt idx="14">
                  <c:v>2832098.8987851962</c:v>
                </c:pt>
                <c:pt idx="15">
                  <c:v>2316449.8651908105</c:v>
                </c:pt>
                <c:pt idx="16">
                  <c:v>1372588.1102650352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DCDC-4FC3-AD20-ACE93500C766}"/>
            </c:ext>
          </c:extLst>
        </c:ser>
        <c:ser>
          <c:idx val="2"/>
          <c:order val="2"/>
          <c:tx>
            <c:strRef>
              <c:f>'Total Deforestation'!$O$4</c:f>
              <c:strCache>
                <c:ptCount val="1"/>
                <c:pt idx="0">
                  <c:v>Selva Baja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cat>
            <c:numRef>
              <c:f>'Total Deforestation'!$A$5:$A$21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'Total Deforestation'!$O$5:$O$21</c:f>
              <c:numCache>
                <c:formatCode>_ * #,##0.00_ ;_ * \-#,##0.00_ ;_ * "-"??_ ;_ @_ </c:formatCode>
                <c:ptCount val="17"/>
                <c:pt idx="0">
                  <c:v>6223170.8845935622</c:v>
                </c:pt>
                <c:pt idx="1">
                  <c:v>6173747.1772520505</c:v>
                </c:pt>
                <c:pt idx="2">
                  <c:v>6727152.1581290755</c:v>
                </c:pt>
                <c:pt idx="3">
                  <c:v>6554192.6059917714</c:v>
                </c:pt>
                <c:pt idx="4">
                  <c:v>12069690.95684045</c:v>
                </c:pt>
                <c:pt idx="5">
                  <c:v>6833869.8882939648</c:v>
                </c:pt>
                <c:pt idx="6">
                  <c:v>6367553.6959931199</c:v>
                </c:pt>
                <c:pt idx="7">
                  <c:v>10346279.254774597</c:v>
                </c:pt>
                <c:pt idx="8">
                  <c:v>14523870.820821201</c:v>
                </c:pt>
                <c:pt idx="9">
                  <c:v>10337659.385437308</c:v>
                </c:pt>
                <c:pt idx="10">
                  <c:v>12689853.077965483</c:v>
                </c:pt>
                <c:pt idx="11">
                  <c:v>13708309.379012339</c:v>
                </c:pt>
                <c:pt idx="12">
                  <c:v>19726008.812989917</c:v>
                </c:pt>
                <c:pt idx="13">
                  <c:v>17831651.984773189</c:v>
                </c:pt>
                <c:pt idx="14">
                  <c:v>16167267.648821365</c:v>
                </c:pt>
                <c:pt idx="15">
                  <c:v>15945446.554734113</c:v>
                </c:pt>
                <c:pt idx="16">
                  <c:v>16349034.458759811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DCDC-4FC3-AD20-ACE93500C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1920888"/>
        <c:axId val="341920104"/>
      </c:barChart>
      <c:catAx>
        <c:axId val="341920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rPr lang="es-PE"/>
                  <a:t>Year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341920104"/>
        <c:crosses val="autoZero"/>
        <c:auto val="1"/>
        <c:lblAlgn val="ctr"/>
        <c:lblOffset val="100"/>
        <c:noMultiLvlLbl val="1"/>
      </c:catAx>
      <c:valAx>
        <c:axId val="34192010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s-PE"/>
                  <a:t>Emissions (tCO2)</a:t>
                </a:r>
              </a:p>
            </c:rich>
          </c:tx>
          <c:overlay val="0"/>
        </c:title>
        <c:numFmt formatCode="_ * #,##0.00_ ;_ * \-#,##0.00_ ;_ * &quot;-&quot;??_ ;_ @_ 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34192088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s-PE"/>
              <a:t>San Martin and Ucayali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.13548695958646614"/>
          <c:y val="0.15341419586702607"/>
          <c:w val="0.702858905075188"/>
          <c:h val="0.66720575022461803"/>
        </c:manualLayout>
      </c:layout>
      <c:lineChart>
        <c:grouping val="standard"/>
        <c:varyColors val="1"/>
        <c:ser>
          <c:idx val="0"/>
          <c:order val="0"/>
          <c:tx>
            <c:strRef>
              <c:f>'Total Deforestation'!$B$2:$B$4</c:f>
              <c:strCache>
                <c:ptCount val="3"/>
                <c:pt idx="0">
                  <c:v>Total Deforestation in San Martín &amp; Ucayali (ha)</c:v>
                </c:pt>
                <c:pt idx="1">
                  <c:v>By Region</c:v>
                </c:pt>
                <c:pt idx="2">
                  <c:v>San Martin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'Total Deforestation'!$A$5:$A$21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'Total Deforestation'!$B$5:$B$21</c:f>
              <c:numCache>
                <c:formatCode>_ * #,##0.00_ ;_ * \-#,##0.00_ ;_ * "-"??_ ;_ @_ </c:formatCode>
                <c:ptCount val="17"/>
                <c:pt idx="0">
                  <c:v>17311.05</c:v>
                </c:pt>
                <c:pt idx="1">
                  <c:v>21480.39</c:v>
                </c:pt>
                <c:pt idx="2">
                  <c:v>15290.1</c:v>
                </c:pt>
                <c:pt idx="3">
                  <c:v>23996.25</c:v>
                </c:pt>
                <c:pt idx="4">
                  <c:v>34109.46</c:v>
                </c:pt>
                <c:pt idx="5">
                  <c:v>14810.670000000002</c:v>
                </c:pt>
                <c:pt idx="6">
                  <c:v>36551.699999999997</c:v>
                </c:pt>
                <c:pt idx="7">
                  <c:v>17008.379999999997</c:v>
                </c:pt>
                <c:pt idx="8">
                  <c:v>38811.78</c:v>
                </c:pt>
                <c:pt idx="9">
                  <c:v>33872.76</c:v>
                </c:pt>
                <c:pt idx="10">
                  <c:v>24872.67</c:v>
                </c:pt>
                <c:pt idx="11">
                  <c:v>29006.73</c:v>
                </c:pt>
                <c:pt idx="12">
                  <c:v>22280.85</c:v>
                </c:pt>
                <c:pt idx="13">
                  <c:v>26145.99</c:v>
                </c:pt>
                <c:pt idx="14">
                  <c:v>21822.75</c:v>
                </c:pt>
                <c:pt idx="15">
                  <c:v>20503.350000000002</c:v>
                </c:pt>
                <c:pt idx="16">
                  <c:v>12407.130000000001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E5-4D66-8323-B7F0F18C47CA}"/>
            </c:ext>
          </c:extLst>
        </c:ser>
        <c:ser>
          <c:idx val="1"/>
          <c:order val="1"/>
          <c:tx>
            <c:strRef>
              <c:f>'Total Deforestation'!$C$2:$C$4</c:f>
              <c:strCache>
                <c:ptCount val="3"/>
                <c:pt idx="0">
                  <c:v>Total Deforestation in San Martín &amp; Ucayali (ha)</c:v>
                </c:pt>
                <c:pt idx="1">
                  <c:v>By Region</c:v>
                </c:pt>
                <c:pt idx="2">
                  <c:v>Ucayali</c:v>
                </c:pt>
              </c:strCache>
            </c:strRef>
          </c:tx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numRef>
              <c:f>'Total Deforestation'!$A$5:$A$21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'Total Deforestation'!$C$5:$C$21</c:f>
              <c:numCache>
                <c:formatCode>_ * #,##0.00_ ;_ * \-#,##0.00_ ;_ * "-"??_ ;_ @_ </c:formatCode>
                <c:ptCount val="17"/>
                <c:pt idx="0">
                  <c:v>11731.68</c:v>
                </c:pt>
                <c:pt idx="1">
                  <c:v>10775.25</c:v>
                </c:pt>
                <c:pt idx="2">
                  <c:v>12122.010000000002</c:v>
                </c:pt>
                <c:pt idx="3">
                  <c:v>11752.109999999999</c:v>
                </c:pt>
                <c:pt idx="4">
                  <c:v>22685.850000000002</c:v>
                </c:pt>
                <c:pt idx="5">
                  <c:v>12489.93</c:v>
                </c:pt>
                <c:pt idx="6">
                  <c:v>10355.759999999998</c:v>
                </c:pt>
                <c:pt idx="7">
                  <c:v>17299.98</c:v>
                </c:pt>
                <c:pt idx="8">
                  <c:v>26091</c:v>
                </c:pt>
                <c:pt idx="9">
                  <c:v>18170.82</c:v>
                </c:pt>
                <c:pt idx="10">
                  <c:v>24129.449999999997</c:v>
                </c:pt>
                <c:pt idx="11">
                  <c:v>24914.070000000003</c:v>
                </c:pt>
                <c:pt idx="12">
                  <c:v>36909.72</c:v>
                </c:pt>
                <c:pt idx="13">
                  <c:v>32884.019999999997</c:v>
                </c:pt>
                <c:pt idx="14">
                  <c:v>30003.84</c:v>
                </c:pt>
                <c:pt idx="15">
                  <c:v>29819.339999999997</c:v>
                </c:pt>
                <c:pt idx="16">
                  <c:v>30245.85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E5-4D66-8323-B7F0F18C4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918928"/>
        <c:axId val="341918144"/>
      </c:lineChart>
      <c:catAx>
        <c:axId val="341918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rPr lang="es-PE"/>
                  <a:t>Year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341918144"/>
        <c:crosses val="autoZero"/>
        <c:auto val="1"/>
        <c:lblAlgn val="ctr"/>
        <c:lblOffset val="100"/>
        <c:noMultiLvlLbl val="1"/>
      </c:catAx>
      <c:valAx>
        <c:axId val="34191814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s-PE"/>
                  <a:t>Gross Deforestation (ha)</a:t>
                </a:r>
              </a:p>
            </c:rich>
          </c:tx>
          <c:overlay val="0"/>
        </c:title>
        <c:numFmt formatCode="_ * #,##0.00_ ;_ * \-#,##0.00_ ;_ * &quot;-&quot;??_ ;_ @_ 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34191892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s-PE"/>
              <a:t>San Martin and Ucayali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'Total Deforestation'!$B$4</c:f>
              <c:strCache>
                <c:ptCount val="1"/>
                <c:pt idx="0">
                  <c:v>San Martin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numRef>
              <c:f>'Total Deforestation'!$A$5:$A$21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'Total Deforestation'!$B$5:$B$21</c:f>
              <c:numCache>
                <c:formatCode>_ * #,##0.00_ ;_ * \-#,##0.00_ ;_ * "-"??_ ;_ @_ </c:formatCode>
                <c:ptCount val="17"/>
                <c:pt idx="0">
                  <c:v>17311.05</c:v>
                </c:pt>
                <c:pt idx="1">
                  <c:v>21480.39</c:v>
                </c:pt>
                <c:pt idx="2">
                  <c:v>15290.1</c:v>
                </c:pt>
                <c:pt idx="3">
                  <c:v>23996.25</c:v>
                </c:pt>
                <c:pt idx="4">
                  <c:v>34109.46</c:v>
                </c:pt>
                <c:pt idx="5">
                  <c:v>14810.670000000002</c:v>
                </c:pt>
                <c:pt idx="6">
                  <c:v>36551.699999999997</c:v>
                </c:pt>
                <c:pt idx="7">
                  <c:v>17008.379999999997</c:v>
                </c:pt>
                <c:pt idx="8">
                  <c:v>38811.78</c:v>
                </c:pt>
                <c:pt idx="9">
                  <c:v>33872.76</c:v>
                </c:pt>
                <c:pt idx="10">
                  <c:v>24872.67</c:v>
                </c:pt>
                <c:pt idx="11">
                  <c:v>29006.73</c:v>
                </c:pt>
                <c:pt idx="12">
                  <c:v>22280.85</c:v>
                </c:pt>
                <c:pt idx="13">
                  <c:v>26145.99</c:v>
                </c:pt>
                <c:pt idx="14">
                  <c:v>21822.75</c:v>
                </c:pt>
                <c:pt idx="15">
                  <c:v>20503.350000000002</c:v>
                </c:pt>
                <c:pt idx="16">
                  <c:v>12407.130000000001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A88B-4F6D-940F-91574FACD134}"/>
            </c:ext>
          </c:extLst>
        </c:ser>
        <c:ser>
          <c:idx val="1"/>
          <c:order val="1"/>
          <c:tx>
            <c:strRef>
              <c:f>'Total Deforestation'!$C$4</c:f>
              <c:strCache>
                <c:ptCount val="1"/>
                <c:pt idx="0">
                  <c:v>Ucayali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numRef>
              <c:f>'Total Deforestation'!$A$5:$A$21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'Total Deforestation'!$C$5:$C$21</c:f>
              <c:numCache>
                <c:formatCode>_ * #,##0.00_ ;_ * \-#,##0.00_ ;_ * "-"??_ ;_ @_ </c:formatCode>
                <c:ptCount val="17"/>
                <c:pt idx="0">
                  <c:v>11731.68</c:v>
                </c:pt>
                <c:pt idx="1">
                  <c:v>10775.25</c:v>
                </c:pt>
                <c:pt idx="2">
                  <c:v>12122.010000000002</c:v>
                </c:pt>
                <c:pt idx="3">
                  <c:v>11752.109999999999</c:v>
                </c:pt>
                <c:pt idx="4">
                  <c:v>22685.850000000002</c:v>
                </c:pt>
                <c:pt idx="5">
                  <c:v>12489.93</c:v>
                </c:pt>
                <c:pt idx="6">
                  <c:v>10355.759999999998</c:v>
                </c:pt>
                <c:pt idx="7">
                  <c:v>17299.98</c:v>
                </c:pt>
                <c:pt idx="8">
                  <c:v>26091</c:v>
                </c:pt>
                <c:pt idx="9">
                  <c:v>18170.82</c:v>
                </c:pt>
                <c:pt idx="10">
                  <c:v>24129.449999999997</c:v>
                </c:pt>
                <c:pt idx="11">
                  <c:v>24914.070000000003</c:v>
                </c:pt>
                <c:pt idx="12">
                  <c:v>36909.72</c:v>
                </c:pt>
                <c:pt idx="13">
                  <c:v>32884.019999999997</c:v>
                </c:pt>
                <c:pt idx="14">
                  <c:v>30003.84</c:v>
                </c:pt>
                <c:pt idx="15">
                  <c:v>29819.339999999997</c:v>
                </c:pt>
                <c:pt idx="16">
                  <c:v>30245.85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A88B-4F6D-940F-91574FACD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1919712"/>
        <c:axId val="341920496"/>
      </c:barChart>
      <c:catAx>
        <c:axId val="341919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rPr lang="es-PE"/>
                  <a:t>Year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341920496"/>
        <c:crosses val="autoZero"/>
        <c:auto val="1"/>
        <c:lblAlgn val="ctr"/>
        <c:lblOffset val="100"/>
        <c:noMultiLvlLbl val="1"/>
      </c:catAx>
      <c:valAx>
        <c:axId val="34192049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s-PE"/>
                  <a:t>Gross Deforestation (ha)</a:t>
                </a:r>
              </a:p>
            </c:rich>
          </c:tx>
          <c:overlay val="0"/>
        </c:title>
        <c:numFmt formatCode="_ * #,##0.00_ ;_ * \-#,##0.00_ ;_ * &quot;-&quot;??_ ;_ @_ 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34191971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s-PE"/>
              <a:t>Total San Martin and Ucayali with Historical Average 2008-2017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.12893091501468426"/>
          <c:y val="0.15341419586702607"/>
          <c:w val="0.69412341685022028"/>
          <c:h val="0.637413874426701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'Total Deforestation'!$G$2:$G$4</c:f>
              <c:strCache>
                <c:ptCount val="3"/>
                <c:pt idx="0">
                  <c:v>Total Deforestation in San Martín &amp; Ucayali (ha)</c:v>
                </c:pt>
                <c:pt idx="1">
                  <c:v>Resume</c:v>
                </c:pt>
                <c:pt idx="2">
                  <c:v>Period 
2001-2007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'Total Deforestation'!$A$5:$A$21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'Total Deforestation'!$G$5:$G$21</c:f>
              <c:numCache>
                <c:formatCode>_ * #,##0.00_ ;_ * \-#,##0.00_ ;_ * "-"??_ ;_ @_ </c:formatCode>
                <c:ptCount val="17"/>
                <c:pt idx="0">
                  <c:v>29042.73</c:v>
                </c:pt>
                <c:pt idx="1">
                  <c:v>32255.64</c:v>
                </c:pt>
                <c:pt idx="2">
                  <c:v>27412.11</c:v>
                </c:pt>
                <c:pt idx="3">
                  <c:v>35748.36</c:v>
                </c:pt>
                <c:pt idx="4">
                  <c:v>56795.31</c:v>
                </c:pt>
                <c:pt idx="5">
                  <c:v>27300.600000000002</c:v>
                </c:pt>
                <c:pt idx="6">
                  <c:v>46907.459999999992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3910-45F1-B844-821BCE5D6C6F}"/>
            </c:ext>
          </c:extLst>
        </c:ser>
        <c:ser>
          <c:idx val="1"/>
          <c:order val="1"/>
          <c:tx>
            <c:strRef>
              <c:f>'Total Deforestation'!$H$2:$H$4</c:f>
              <c:strCache>
                <c:ptCount val="3"/>
                <c:pt idx="0">
                  <c:v>Total Deforestation in San Martín &amp; Ucayali (ha)</c:v>
                </c:pt>
                <c:pt idx="1">
                  <c:v>Resume</c:v>
                </c:pt>
                <c:pt idx="2">
                  <c:v>Reference Period 
(2008 - 2017)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'Total Deforestation'!$A$5:$A$21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'Total Deforestation'!$H$5:$H$21</c:f>
              <c:numCache>
                <c:formatCode>_ * #,##0.00_ ;_ * \-#,##0.00_ ;_ * "-"??_ ;_ @_ </c:formatCode>
                <c:ptCount val="17"/>
                <c:pt idx="7">
                  <c:v>34308.36</c:v>
                </c:pt>
                <c:pt idx="8">
                  <c:v>64902.78</c:v>
                </c:pt>
                <c:pt idx="9">
                  <c:v>52043.58</c:v>
                </c:pt>
                <c:pt idx="10">
                  <c:v>49002.119999999995</c:v>
                </c:pt>
                <c:pt idx="11">
                  <c:v>53920.800000000003</c:v>
                </c:pt>
                <c:pt idx="12">
                  <c:v>59190.57</c:v>
                </c:pt>
                <c:pt idx="13">
                  <c:v>59030.009999999995</c:v>
                </c:pt>
                <c:pt idx="14">
                  <c:v>51826.59</c:v>
                </c:pt>
                <c:pt idx="15">
                  <c:v>50322.69</c:v>
                </c:pt>
                <c:pt idx="16">
                  <c:v>42652.979999999996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3910-45F1-B844-821BCE5D6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563416"/>
        <c:axId val="250560672"/>
      </c:barChart>
      <c:lineChart>
        <c:grouping val="standard"/>
        <c:varyColors val="0"/>
        <c:ser>
          <c:idx val="2"/>
          <c:order val="2"/>
          <c:tx>
            <c:strRef>
              <c:f>'Total Deforestation'!$I$2:$I$4</c:f>
              <c:strCache>
                <c:ptCount val="3"/>
                <c:pt idx="0">
                  <c:v>Total Deforestation in San Martín &amp; Ucayali (ha)</c:v>
                </c:pt>
                <c:pt idx="1">
                  <c:v>Resume</c:v>
                </c:pt>
                <c:pt idx="2">
                  <c:v>Average Deforestation
2008-2017</c:v>
                </c:pt>
              </c:strCache>
            </c:strRef>
          </c:tx>
          <c:spPr>
            <a:ln w="19050" cmpd="sng">
              <a:solidFill>
                <a:srgbClr val="000000"/>
              </a:solidFill>
            </a:ln>
          </c:spPr>
          <c:marker>
            <c:symbol val="none"/>
          </c:marker>
          <c:cat>
            <c:numRef>
              <c:f>'Total Deforestation'!$A$5:$A$21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'Total Deforestation'!$I$5:$I$21</c:f>
              <c:numCache>
                <c:formatCode>_ * #,##0.00_ ;_ * \-#,##0.00_ ;_ * "-"??_ ;_ @_ </c:formatCode>
                <c:ptCount val="17"/>
                <c:pt idx="7">
                  <c:v>51720.048000000003</c:v>
                </c:pt>
                <c:pt idx="8">
                  <c:v>51720.048000000003</c:v>
                </c:pt>
                <c:pt idx="9">
                  <c:v>51720.048000000003</c:v>
                </c:pt>
                <c:pt idx="10">
                  <c:v>51720.048000000003</c:v>
                </c:pt>
                <c:pt idx="11">
                  <c:v>51720.048000000003</c:v>
                </c:pt>
                <c:pt idx="12">
                  <c:v>51720.048000000003</c:v>
                </c:pt>
                <c:pt idx="13">
                  <c:v>51720.048000000003</c:v>
                </c:pt>
                <c:pt idx="14">
                  <c:v>51720.048000000003</c:v>
                </c:pt>
                <c:pt idx="15">
                  <c:v>51720.048000000003</c:v>
                </c:pt>
                <c:pt idx="16">
                  <c:v>51720.048000000003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10-45F1-B844-821BCE5D6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563416"/>
        <c:axId val="250560672"/>
      </c:lineChart>
      <c:catAx>
        <c:axId val="250563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rPr lang="es-PE"/>
                  <a:t>Year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250560672"/>
        <c:crosses val="autoZero"/>
        <c:auto val="1"/>
        <c:lblAlgn val="ctr"/>
        <c:lblOffset val="100"/>
        <c:noMultiLvlLbl val="1"/>
      </c:catAx>
      <c:valAx>
        <c:axId val="2505606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s-PE"/>
                  <a:t>Gross Deforestation (ha)</a:t>
                </a:r>
              </a:p>
            </c:rich>
          </c:tx>
          <c:overlay val="0"/>
        </c:title>
        <c:numFmt formatCode="_ * #,##0.00_ ;_ * \-#,##0.00_ ;_ * &quot;-&quot;??_ ;_ @_ 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25056341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s-PE"/>
              <a:t>Total San Martin and Ucayali with Historical Average 2008-2017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.16113416320885199"/>
          <c:y val="0.21444954128440366"/>
          <c:w val="0.79114799446749662"/>
          <c:h val="0.57366090915594636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'Total Deforestation'!$Q$4</c:f>
              <c:strCache>
                <c:ptCount val="1"/>
                <c:pt idx="0">
                  <c:v>Period 
2001-2007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'Total Deforestation'!$A$2:$A$21</c:f>
              <c:strCache>
                <c:ptCount val="20"/>
                <c:pt idx="0">
                  <c:v>Total Deforestation in San Martín &amp; Ucayali (ha)</c:v>
                </c:pt>
                <c:pt idx="1">
                  <c:v>Year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strCache>
            </c:strRef>
          </c:cat>
          <c:val>
            <c:numRef>
              <c:f>'Total Deforestation'!$Q$5:$Q$21</c:f>
              <c:numCache>
                <c:formatCode>_ * #,##0.00_ ;_ * \-#,##0.00_ ;_ * "-"??_ ;_ @_ </c:formatCode>
                <c:ptCount val="17"/>
                <c:pt idx="0">
                  <c:v>12825260.42539056</c:v>
                </c:pt>
                <c:pt idx="1">
                  <c:v>14021423.755951338</c:v>
                </c:pt>
                <c:pt idx="2">
                  <c:v>12298363.331547756</c:v>
                </c:pt>
                <c:pt idx="3">
                  <c:v>15468253.569087468</c:v>
                </c:pt>
                <c:pt idx="4">
                  <c:v>25021723.135889709</c:v>
                </c:pt>
                <c:pt idx="5">
                  <c:v>12316894.993140943</c:v>
                </c:pt>
                <c:pt idx="6">
                  <c:v>19734637.619660243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76BB-44B1-80B5-1F49FCC6B5DF}"/>
            </c:ext>
          </c:extLst>
        </c:ser>
        <c:ser>
          <c:idx val="1"/>
          <c:order val="1"/>
          <c:tx>
            <c:strRef>
              <c:f>'Total Deforestation'!$R$4</c:f>
              <c:strCache>
                <c:ptCount val="1"/>
                <c:pt idx="0">
                  <c:v>Reference Period 
(2008 - 2017)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'Total Deforestation'!$A$2:$A$21</c:f>
              <c:strCache>
                <c:ptCount val="20"/>
                <c:pt idx="0">
                  <c:v>Total Deforestation in San Martín &amp; Ucayali (ha)</c:v>
                </c:pt>
                <c:pt idx="1">
                  <c:v>Year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strCache>
            </c:strRef>
          </c:cat>
          <c:val>
            <c:numRef>
              <c:f>'Total Deforestation'!$R$5:$R$21</c:f>
              <c:numCache>
                <c:formatCode>_ * #,##0.00_ ;_ * \-#,##0.00_ ;_ * "-"??_ ;_ @_ </c:formatCode>
                <c:ptCount val="17"/>
                <c:pt idx="7">
                  <c:v>15947638.441130426</c:v>
                </c:pt>
                <c:pt idx="8">
                  <c:v>28881862.304279745</c:v>
                </c:pt>
                <c:pt idx="9">
                  <c:v>22883407.809293788</c:v>
                </c:pt>
                <c:pt idx="10">
                  <c:v>22349201.957903087</c:v>
                </c:pt>
                <c:pt idx="11">
                  <c:v>24616376.485995777</c:v>
                </c:pt>
                <c:pt idx="12">
                  <c:v>28151275.816592254</c:v>
                </c:pt>
                <c:pt idx="13">
                  <c:v>27605941.406076163</c:v>
                </c:pt>
                <c:pt idx="14">
                  <c:v>24436966.110886015</c:v>
                </c:pt>
                <c:pt idx="15">
                  <c:v>23736279.021038763</c:v>
                </c:pt>
                <c:pt idx="16">
                  <c:v>20804936.786006629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76BB-44B1-80B5-1F49FCC6B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560280"/>
        <c:axId val="250561456"/>
      </c:barChart>
      <c:lineChart>
        <c:grouping val="standard"/>
        <c:varyColors val="0"/>
        <c:ser>
          <c:idx val="2"/>
          <c:order val="2"/>
          <c:tx>
            <c:strRef>
              <c:f>'Total Deforestation'!$S$4</c:f>
              <c:strCache>
                <c:ptCount val="1"/>
                <c:pt idx="0">
                  <c:v>Average Emissions
2008-2017</c:v>
                </c:pt>
              </c:strCache>
            </c:strRef>
          </c:tx>
          <c:spPr>
            <a:ln w="19050" cmpd="sng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'Total Deforestation'!$A$2:$A$21</c:f>
              <c:strCache>
                <c:ptCount val="20"/>
                <c:pt idx="0">
                  <c:v>Total Deforestation in San Martín &amp; Ucayali (ha)</c:v>
                </c:pt>
                <c:pt idx="1">
                  <c:v>Year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strCache>
            </c:strRef>
          </c:cat>
          <c:val>
            <c:numRef>
              <c:f>'Total Deforestation'!$S$5:$S$21</c:f>
              <c:numCache>
                <c:formatCode>_ * #,##0.00_ ;_ * \-#,##0.00_ ;_ * "-"??_ ;_ @_ </c:formatCode>
                <c:ptCount val="17"/>
                <c:pt idx="7">
                  <c:v>23941388.613920264</c:v>
                </c:pt>
                <c:pt idx="8">
                  <c:v>23941388.613920264</c:v>
                </c:pt>
                <c:pt idx="9">
                  <c:v>23941388.613920264</c:v>
                </c:pt>
                <c:pt idx="10">
                  <c:v>23941388.613920264</c:v>
                </c:pt>
                <c:pt idx="11">
                  <c:v>23941388.613920264</c:v>
                </c:pt>
                <c:pt idx="12">
                  <c:v>23941388.613920264</c:v>
                </c:pt>
                <c:pt idx="13">
                  <c:v>23941388.613920264</c:v>
                </c:pt>
                <c:pt idx="14">
                  <c:v>23941388.613920264</c:v>
                </c:pt>
                <c:pt idx="15">
                  <c:v>23941388.613920264</c:v>
                </c:pt>
                <c:pt idx="16">
                  <c:v>23941388.613920264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BB-44B1-80B5-1F49FCC6B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560280"/>
        <c:axId val="250561456"/>
      </c:lineChart>
      <c:catAx>
        <c:axId val="250560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rPr lang="es-PE"/>
                  <a:t>Year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250561456"/>
        <c:crosses val="autoZero"/>
        <c:auto val="1"/>
        <c:lblAlgn val="ctr"/>
        <c:lblOffset val="100"/>
        <c:noMultiLvlLbl val="1"/>
      </c:catAx>
      <c:valAx>
        <c:axId val="25056145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s-PE"/>
                  <a:t>Emissions from Gross Deforestation (tCO2)</a:t>
                </a:r>
              </a:p>
            </c:rich>
          </c:tx>
          <c:overlay val="0"/>
        </c:title>
        <c:numFmt formatCode="_ * #,##0.00_ ;_ * \-#,##0.00_ ;_ * &quot;-&quot;??_ ;_ @_ 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25056028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s-PE"/>
              <a:t>San Martin: Gross Deforestation by Ecozone 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'San Martin'!$C$1:$C$2</c:f>
              <c:strCache>
                <c:ptCount val="2"/>
                <c:pt idx="0">
                  <c:v>Deforestation in San Martín (ha)</c:v>
                </c:pt>
                <c:pt idx="1">
                  <c:v>Selva Alta Acesible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numRef>
              <c:f>'San Martin'!$A$3:$A$19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'San Martin'!$C$3:$C$19</c:f>
              <c:numCache>
                <c:formatCode>_ * #,##0.00_ ;_ * \-#,##0.00_ ;_ * "-"??_ ;_ @_ </c:formatCode>
                <c:ptCount val="17"/>
                <c:pt idx="0">
                  <c:v>14447.07</c:v>
                </c:pt>
                <c:pt idx="1">
                  <c:v>18017.189999999999</c:v>
                </c:pt>
                <c:pt idx="2">
                  <c:v>12918.87</c:v>
                </c:pt>
                <c:pt idx="3">
                  <c:v>20094.21</c:v>
                </c:pt>
                <c:pt idx="4">
                  <c:v>28741.23</c:v>
                </c:pt>
                <c:pt idx="5">
                  <c:v>11731.59</c:v>
                </c:pt>
                <c:pt idx="6">
                  <c:v>30782.16</c:v>
                </c:pt>
                <c:pt idx="7">
                  <c:v>11587.14</c:v>
                </c:pt>
                <c:pt idx="8">
                  <c:v>30758.13</c:v>
                </c:pt>
                <c:pt idx="9">
                  <c:v>26026.74</c:v>
                </c:pt>
                <c:pt idx="10">
                  <c:v>18025.740000000002</c:v>
                </c:pt>
                <c:pt idx="11">
                  <c:v>19027.62</c:v>
                </c:pt>
                <c:pt idx="12">
                  <c:v>14109.21</c:v>
                </c:pt>
                <c:pt idx="13">
                  <c:v>16864.38</c:v>
                </c:pt>
                <c:pt idx="14">
                  <c:v>13111.2</c:v>
                </c:pt>
                <c:pt idx="15">
                  <c:v>12917.79</c:v>
                </c:pt>
                <c:pt idx="16">
                  <c:v>7054.83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A11-4FCF-BA4F-E4DDB9FEC714}"/>
            </c:ext>
          </c:extLst>
        </c:ser>
        <c:ser>
          <c:idx val="1"/>
          <c:order val="1"/>
          <c:tx>
            <c:strRef>
              <c:f>'San Martin'!$D$1:$D$2</c:f>
              <c:strCache>
                <c:ptCount val="2"/>
                <c:pt idx="0">
                  <c:v>Deforestation in San Martín (ha)</c:v>
                </c:pt>
                <c:pt idx="1">
                  <c:v>Selva Alta de Difícil Acceso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numRef>
              <c:f>'San Martin'!$A$3:$A$19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'San Martin'!$D$3:$D$19</c:f>
              <c:numCache>
                <c:formatCode>_ * #,##0.00_ ;_ * \-#,##0.00_ ;_ * "-"??_ ;_ @_ </c:formatCode>
                <c:ptCount val="17"/>
                <c:pt idx="0">
                  <c:v>1706.13</c:v>
                </c:pt>
                <c:pt idx="1">
                  <c:v>1521.27</c:v>
                </c:pt>
                <c:pt idx="2">
                  <c:v>1028.97</c:v>
                </c:pt>
                <c:pt idx="3">
                  <c:v>1744.47</c:v>
                </c:pt>
                <c:pt idx="4">
                  <c:v>2808</c:v>
                </c:pt>
                <c:pt idx="5">
                  <c:v>1472.13</c:v>
                </c:pt>
                <c:pt idx="6">
                  <c:v>3125.34</c:v>
                </c:pt>
                <c:pt idx="7">
                  <c:v>1781.73</c:v>
                </c:pt>
                <c:pt idx="8">
                  <c:v>4744.4399999999996</c:v>
                </c:pt>
                <c:pt idx="9">
                  <c:v>5054.13</c:v>
                </c:pt>
                <c:pt idx="10">
                  <c:v>4361.58</c:v>
                </c:pt>
                <c:pt idx="11">
                  <c:v>6332.22</c:v>
                </c:pt>
                <c:pt idx="12">
                  <c:v>4958.1000000000004</c:v>
                </c:pt>
                <c:pt idx="13">
                  <c:v>5211.72</c:v>
                </c:pt>
                <c:pt idx="14">
                  <c:v>5790.87</c:v>
                </c:pt>
                <c:pt idx="15">
                  <c:v>4412.34</c:v>
                </c:pt>
                <c:pt idx="16">
                  <c:v>2493.36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8A11-4FCF-BA4F-E4DDB9FEC714}"/>
            </c:ext>
          </c:extLst>
        </c:ser>
        <c:ser>
          <c:idx val="2"/>
          <c:order val="2"/>
          <c:tx>
            <c:strRef>
              <c:f>'San Martin'!$E$1:$E$2</c:f>
              <c:strCache>
                <c:ptCount val="2"/>
                <c:pt idx="0">
                  <c:v>Deforestation in San Martín (ha)</c:v>
                </c:pt>
                <c:pt idx="1">
                  <c:v>Selva Baja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cat>
            <c:numRef>
              <c:f>'San Martin'!$A$3:$A$19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'San Martin'!$E$3:$E$19</c:f>
              <c:numCache>
                <c:formatCode>_ * #,##0.00_ ;_ * \-#,##0.00_ ;_ * "-"??_ ;_ @_ </c:formatCode>
                <c:ptCount val="17"/>
                <c:pt idx="0">
                  <c:v>1157.8499999999999</c:v>
                </c:pt>
                <c:pt idx="1">
                  <c:v>1941.93</c:v>
                </c:pt>
                <c:pt idx="2">
                  <c:v>1342.26</c:v>
                </c:pt>
                <c:pt idx="3">
                  <c:v>2157.5700000000002</c:v>
                </c:pt>
                <c:pt idx="4">
                  <c:v>2560.23</c:v>
                </c:pt>
                <c:pt idx="5">
                  <c:v>1606.95</c:v>
                </c:pt>
                <c:pt idx="6">
                  <c:v>2644.2</c:v>
                </c:pt>
                <c:pt idx="7">
                  <c:v>3639.51</c:v>
                </c:pt>
                <c:pt idx="8">
                  <c:v>3309.21</c:v>
                </c:pt>
                <c:pt idx="9">
                  <c:v>2791.89</c:v>
                </c:pt>
                <c:pt idx="10">
                  <c:v>2485.35</c:v>
                </c:pt>
                <c:pt idx="11">
                  <c:v>3646.89</c:v>
                </c:pt>
                <c:pt idx="12">
                  <c:v>3213.54</c:v>
                </c:pt>
                <c:pt idx="13">
                  <c:v>4069.89</c:v>
                </c:pt>
                <c:pt idx="14">
                  <c:v>2920.68</c:v>
                </c:pt>
                <c:pt idx="15">
                  <c:v>3173.22</c:v>
                </c:pt>
                <c:pt idx="16">
                  <c:v>2858.94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8A11-4FCF-BA4F-E4DDB9FEC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0562632"/>
        <c:axId val="342933624"/>
      </c:barChart>
      <c:catAx>
        <c:axId val="250562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rPr lang="es-PE"/>
                  <a:t>Year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342933624"/>
        <c:crosses val="autoZero"/>
        <c:auto val="1"/>
        <c:lblAlgn val="ctr"/>
        <c:lblOffset val="100"/>
        <c:noMultiLvlLbl val="1"/>
      </c:catAx>
      <c:valAx>
        <c:axId val="34293362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s-PE"/>
                  <a:t>Gross Deforestation (ha)</a:t>
                </a:r>
              </a:p>
            </c:rich>
          </c:tx>
          <c:overlay val="0"/>
        </c:title>
        <c:numFmt formatCode="_ * #,##0.00_ ;_ * \-#,##0.00_ ;_ * &quot;-&quot;??_ ;_ @_ 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25056263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s-PE"/>
              <a:t>San Martin: Emissions by Ecozone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'San Martin'!$H$2</c:f>
              <c:strCache>
                <c:ptCount val="1"/>
                <c:pt idx="0">
                  <c:v>Selva Alta Acesible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numRef>
              <c:f>'San Martin'!$A$3:$A$19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'San Martin'!$H$3:$H$19</c:f>
              <c:numCache>
                <c:formatCode>_ * #,##0.00_ ;_ * \-#,##0.00_ ;_ * "-"??_ ;_ @_ </c:formatCode>
                <c:ptCount val="17"/>
                <c:pt idx="0">
                  <c:v>5487475.4482240351</c:v>
                </c:pt>
                <c:pt idx="1">
                  <c:v>6843525.2110626996</c:v>
                </c:pt>
                <c:pt idx="2">
                  <c:v>4907014.4980122643</c:v>
                </c:pt>
                <c:pt idx="3">
                  <c:v>7632446.1656555878</c:v>
                </c:pt>
                <c:pt idx="4">
                  <c:v>10916870.616447492</c:v>
                </c:pt>
                <c:pt idx="5">
                  <c:v>4456046.2497676415</c:v>
                </c:pt>
                <c:pt idx="6">
                  <c:v>11692083.394300986</c:v>
                </c:pt>
                <c:pt idx="7">
                  <c:v>4401179.3578306632</c:v>
                </c:pt>
                <c:pt idx="8">
                  <c:v>11682956.004801191</c:v>
                </c:pt>
                <c:pt idx="9">
                  <c:v>9885817.4527644999</c:v>
                </c:pt>
                <c:pt idx="10">
                  <c:v>6846772.7841056995</c:v>
                </c:pt>
                <c:pt idx="11">
                  <c:v>7227319.9747863477</c:v>
                </c:pt>
                <c:pt idx="12">
                  <c:v>5359145.0355564849</c:v>
                </c:pt>
                <c:pt idx="13">
                  <c:v>6405649.8099282729</c:v>
                </c:pt>
                <c:pt idx="14">
                  <c:v>4980067.7989900354</c:v>
                </c:pt>
                <c:pt idx="15">
                  <c:v>4906604.2782594645</c:v>
                </c:pt>
                <c:pt idx="16">
                  <c:v>2679657.9802267426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E63B-4BB8-A3D2-5863AD023FD2}"/>
            </c:ext>
          </c:extLst>
        </c:ser>
        <c:ser>
          <c:idx val="1"/>
          <c:order val="1"/>
          <c:tx>
            <c:strRef>
              <c:f>'San Martin'!$I$2</c:f>
              <c:strCache>
                <c:ptCount val="1"/>
                <c:pt idx="0">
                  <c:v>Selva Alta de Difícil Acceso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numRef>
              <c:f>'San Martin'!$A$3:$A$19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'San Martin'!$I$3:$I$19</c:f>
              <c:numCache>
                <c:formatCode>_ * #,##0.00_ ;_ * \-#,##0.00_ ;_ * "-"??_ ;_ @_ </c:formatCode>
                <c:ptCount val="17"/>
                <c:pt idx="0">
                  <c:v>748996.91440110165</c:v>
                </c:pt>
                <c:pt idx="1">
                  <c:v>667842.74115745223</c:v>
                </c:pt>
                <c:pt idx="2">
                  <c:v>451721.35476857075</c:v>
                </c:pt>
                <c:pt idx="3">
                  <c:v>765828.30573595793</c:v>
                </c:pt>
                <c:pt idx="4">
                  <c:v>1232721.6188908778</c:v>
                </c:pt>
                <c:pt idx="5">
                  <c:v>646270.11282686191</c:v>
                </c:pt>
                <c:pt idx="6">
                  <c:v>1372034.9659488662</c:v>
                </c:pt>
                <c:pt idx="7">
                  <c:v>782185.57337124064</c:v>
                </c:pt>
                <c:pt idx="8">
                  <c:v>2082825.4122260101</c:v>
                </c:pt>
                <c:pt idx="9">
                  <c:v>2218780.3830786869</c:v>
                </c:pt>
                <c:pt idx="10">
                  <c:v>1914748.5607272347</c:v>
                </c:pt>
                <c:pt idx="11">
                  <c:v>2779866.2712155255</c:v>
                </c:pt>
                <c:pt idx="12">
                  <c:v>2176622.884124951</c:v>
                </c:pt>
                <c:pt idx="13">
                  <c:v>2287962.9329081075</c:v>
                </c:pt>
                <c:pt idx="14">
                  <c:v>2542211.766804351</c:v>
                </c:pt>
                <c:pt idx="15">
                  <c:v>1937032.3746071854</c:v>
                </c:pt>
                <c:pt idx="16">
                  <c:v>1094593.5810818232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E63B-4BB8-A3D2-5863AD023FD2}"/>
            </c:ext>
          </c:extLst>
        </c:ser>
        <c:ser>
          <c:idx val="2"/>
          <c:order val="2"/>
          <c:tx>
            <c:strRef>
              <c:f>'San Martin'!$J$2</c:f>
              <c:strCache>
                <c:ptCount val="1"/>
                <c:pt idx="0">
                  <c:v>Selva Baja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cat>
            <c:numRef>
              <c:f>'San Martin'!$A$3:$A$19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'San Martin'!$J$3:$J$19</c:f>
              <c:numCache>
                <c:formatCode>_ * #,##0.00_ ;_ * \-#,##0.00_ ;_ * "-"??_ ;_ @_ </c:formatCode>
                <c:ptCount val="17"/>
                <c:pt idx="0">
                  <c:v>602688.14687064267</c:v>
                </c:pt>
                <c:pt idx="1">
                  <c:v>1010820.2211448004</c:v>
                </c:pt>
                <c:pt idx="2">
                  <c:v>698677.88747988839</c:v>
                </c:pt>
                <c:pt idx="3">
                  <c:v>1123065.9109933865</c:v>
                </c:pt>
                <c:pt idx="4">
                  <c:v>1332659.9078141602</c:v>
                </c:pt>
                <c:pt idx="5">
                  <c:v>836455.25552859111</c:v>
                </c:pt>
                <c:pt idx="6">
                  <c:v>1376368.2670081214</c:v>
                </c:pt>
                <c:pt idx="7">
                  <c:v>1894450.5224486529</c:v>
                </c:pt>
                <c:pt idx="8">
                  <c:v>1722521.6068625464</c:v>
                </c:pt>
                <c:pt idx="9">
                  <c:v>1453244.3843042522</c:v>
                </c:pt>
                <c:pt idx="10">
                  <c:v>1293683.1073325144</c:v>
                </c:pt>
                <c:pt idx="11">
                  <c:v>1898291.9859576612</c:v>
                </c:pt>
                <c:pt idx="12">
                  <c:v>1672723.1225933281</c:v>
                </c:pt>
                <c:pt idx="13">
                  <c:v>2118473.4309861897</c:v>
                </c:pt>
                <c:pt idx="14">
                  <c:v>1520282.6072480446</c:v>
                </c:pt>
                <c:pt idx="15">
                  <c:v>1651735.6146416725</c:v>
                </c:pt>
                <c:pt idx="16">
                  <c:v>1488145.4856970722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E63B-4BB8-A3D2-5863AD023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2932840"/>
        <c:axId val="342933232"/>
      </c:barChart>
      <c:catAx>
        <c:axId val="342932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rPr lang="es-PE"/>
                  <a:t>Year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342933232"/>
        <c:crosses val="autoZero"/>
        <c:auto val="1"/>
        <c:lblAlgn val="ctr"/>
        <c:lblOffset val="100"/>
        <c:noMultiLvlLbl val="1"/>
      </c:catAx>
      <c:valAx>
        <c:axId val="34293323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s-PE"/>
                  <a:t>Emissions (tCO2)</a:t>
                </a:r>
              </a:p>
            </c:rich>
          </c:tx>
          <c:overlay val="0"/>
        </c:title>
        <c:numFmt formatCode="_ * #,##0.00_ ;_ * \-#,##0.00_ ;_ * &quot;-&quot;??_ ;_ @_ 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34293284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s-PE"/>
              <a:t>San Martin Annual Gross Deforestation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'San Martin'!$B$1:$B$2</c:f>
              <c:strCache>
                <c:ptCount val="2"/>
                <c:pt idx="0">
                  <c:v>Deforestation in San Martín (ha)</c:v>
                </c:pt>
                <c:pt idx="1">
                  <c:v>Total (ha)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'San Martin'!$A$3:$A$19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'San Martin'!$B$3:$B$19</c:f>
              <c:numCache>
                <c:formatCode>_ * #,##0.00_ ;_ * \-#,##0.00_ ;_ * "-"??_ ;_ @_ </c:formatCode>
                <c:ptCount val="17"/>
                <c:pt idx="0">
                  <c:v>17311.05</c:v>
                </c:pt>
                <c:pt idx="1">
                  <c:v>21480.39</c:v>
                </c:pt>
                <c:pt idx="2">
                  <c:v>15290.1</c:v>
                </c:pt>
                <c:pt idx="3">
                  <c:v>23996.25</c:v>
                </c:pt>
                <c:pt idx="4">
                  <c:v>34109.46</c:v>
                </c:pt>
                <c:pt idx="5">
                  <c:v>14810.670000000002</c:v>
                </c:pt>
                <c:pt idx="6">
                  <c:v>36551.699999999997</c:v>
                </c:pt>
                <c:pt idx="7">
                  <c:v>17008.379999999997</c:v>
                </c:pt>
                <c:pt idx="8">
                  <c:v>38811.78</c:v>
                </c:pt>
                <c:pt idx="9">
                  <c:v>33872.76</c:v>
                </c:pt>
                <c:pt idx="10">
                  <c:v>24872.67</c:v>
                </c:pt>
                <c:pt idx="11">
                  <c:v>29006.73</c:v>
                </c:pt>
                <c:pt idx="12">
                  <c:v>22280.85</c:v>
                </c:pt>
                <c:pt idx="13">
                  <c:v>26145.99</c:v>
                </c:pt>
                <c:pt idx="14">
                  <c:v>21822.75</c:v>
                </c:pt>
                <c:pt idx="15">
                  <c:v>20503.350000000002</c:v>
                </c:pt>
                <c:pt idx="16">
                  <c:v>12407.130000000001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CF1E-4107-8158-4CAE88C4C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932056"/>
        <c:axId val="342932448"/>
      </c:barChart>
      <c:catAx>
        <c:axId val="342932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rPr lang="es-PE"/>
                  <a:t>Year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342932448"/>
        <c:crosses val="autoZero"/>
        <c:auto val="1"/>
        <c:lblAlgn val="ctr"/>
        <c:lblOffset val="100"/>
        <c:noMultiLvlLbl val="1"/>
      </c:catAx>
      <c:valAx>
        <c:axId val="34293244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s-PE"/>
                  <a:t>Gross Deforestation (ha)</a:t>
                </a:r>
              </a:p>
            </c:rich>
          </c:tx>
          <c:overlay val="0"/>
        </c:title>
        <c:numFmt formatCode="_ * #,##0.00_ ;_ * \-#,##0.00_ ;_ * &quot;-&quot;??_ ;_ @_ 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34293205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762000</xdr:colOff>
      <xdr:row>18</xdr:row>
      <xdr:rowOff>123825</xdr:rowOff>
    </xdr:from>
    <xdr:ext cx="5715000" cy="3533775"/>
    <xdr:graphicFrame macro="">
      <xdr:nvGraphicFramePr>
        <xdr:cNvPr id="7" name="Chart 7" title="Chart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14</xdr:col>
      <xdr:colOff>247650</xdr:colOff>
      <xdr:row>18</xdr:row>
      <xdr:rowOff>47625</xdr:rowOff>
    </xdr:from>
    <xdr:ext cx="5715000" cy="3533775"/>
    <xdr:graphicFrame macro="">
      <xdr:nvGraphicFramePr>
        <xdr:cNvPr id="9" name="Chart 9" title="Chart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123825</xdr:colOff>
      <xdr:row>0</xdr:row>
      <xdr:rowOff>38100</xdr:rowOff>
    </xdr:from>
    <xdr:ext cx="6324600" cy="3533775"/>
    <xdr:graphicFrame macro="">
      <xdr:nvGraphicFramePr>
        <xdr:cNvPr id="10" name="Chart 10" title="Chart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6</xdr:col>
      <xdr:colOff>781050</xdr:colOff>
      <xdr:row>0</xdr:row>
      <xdr:rowOff>47625</xdr:rowOff>
    </xdr:from>
    <xdr:ext cx="5715000" cy="3533775"/>
    <xdr:graphicFrame macro="">
      <xdr:nvGraphicFramePr>
        <xdr:cNvPr id="11" name="Chart 11" title="Chart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0</xdr:col>
      <xdr:colOff>123825</xdr:colOff>
      <xdr:row>18</xdr:row>
      <xdr:rowOff>104775</xdr:rowOff>
    </xdr:from>
    <xdr:ext cx="6315075" cy="3533775"/>
    <xdr:graphicFrame macro="">
      <xdr:nvGraphicFramePr>
        <xdr:cNvPr id="12" name="Chart 12" title="Chart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0</xdr:col>
      <xdr:colOff>95250</xdr:colOff>
      <xdr:row>36</xdr:row>
      <xdr:rowOff>85725</xdr:rowOff>
    </xdr:from>
    <xdr:ext cx="6886575" cy="4143375"/>
    <xdr:graphicFrame macro="">
      <xdr:nvGraphicFramePr>
        <xdr:cNvPr id="13" name="Chart 13" title="Chart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76200</xdr:rowOff>
    </xdr:from>
    <xdr:ext cx="5715000" cy="3533775"/>
    <xdr:graphicFrame macro="">
      <xdr:nvGraphicFramePr>
        <xdr:cNvPr id="2" name="Chart 2" title="Chart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6</xdr:col>
      <xdr:colOff>85725</xdr:colOff>
      <xdr:row>0</xdr:row>
      <xdr:rowOff>76200</xdr:rowOff>
    </xdr:from>
    <xdr:ext cx="5715000" cy="3533775"/>
    <xdr:graphicFrame macro="">
      <xdr:nvGraphicFramePr>
        <xdr:cNvPr id="3" name="Chart 3" title="Chart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76200</xdr:colOff>
      <xdr:row>18</xdr:row>
      <xdr:rowOff>57150</xdr:rowOff>
    </xdr:from>
    <xdr:ext cx="6096000" cy="3771900"/>
    <xdr:graphicFrame macro="">
      <xdr:nvGraphicFramePr>
        <xdr:cNvPr id="4" name="Chart 4" title="Chart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57150</xdr:rowOff>
    </xdr:from>
    <xdr:ext cx="5715000" cy="3533775"/>
    <xdr:graphicFrame macro="">
      <xdr:nvGraphicFramePr>
        <xdr:cNvPr id="5" name="Chart 5" title="Chart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6</xdr:col>
      <xdr:colOff>66675</xdr:colOff>
      <xdr:row>0</xdr:row>
      <xdr:rowOff>66675</xdr:rowOff>
    </xdr:from>
    <xdr:ext cx="5715000" cy="3533775"/>
    <xdr:graphicFrame macro="">
      <xdr:nvGraphicFramePr>
        <xdr:cNvPr id="6" name="Chart 6" title="Chart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57150</xdr:colOff>
      <xdr:row>18</xdr:row>
      <xdr:rowOff>66675</xdr:rowOff>
    </xdr:from>
    <xdr:ext cx="5715000" cy="3533775"/>
    <xdr:graphicFrame macro="">
      <xdr:nvGraphicFramePr>
        <xdr:cNvPr id="8" name="Chart 8" title="Chart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29"/>
  <sheetViews>
    <sheetView tabSelected="1" workbookViewId="0">
      <pane xSplit="1" topLeftCell="P1" activePane="topRight" state="frozen"/>
      <selection pane="topRight" activeCell="E10" sqref="E10"/>
    </sheetView>
  </sheetViews>
  <sheetFormatPr defaultColWidth="14.42578125" defaultRowHeight="15.75" customHeight="1"/>
  <cols>
    <col min="1" max="1" width="16.85546875" style="16" bestFit="1" customWidth="1"/>
    <col min="2" max="3" width="12.28515625" style="16" customWidth="1"/>
    <col min="4" max="4" width="15.140625" style="16" customWidth="1"/>
    <col min="5" max="5" width="17.140625" style="16" customWidth="1"/>
    <col min="6" max="9" width="12.28515625" style="16" customWidth="1"/>
    <col min="10" max="10" width="5.42578125" style="82" customWidth="1"/>
    <col min="11" max="12" width="14.140625" style="82" bestFit="1" customWidth="1"/>
    <col min="13" max="13" width="17" style="16" customWidth="1"/>
    <col min="14" max="18" width="14.42578125" style="16"/>
    <col min="19" max="19" width="15.7109375" style="16" bestFit="1" customWidth="1"/>
    <col min="20" max="16384" width="14.42578125" style="16"/>
  </cols>
  <sheetData>
    <row r="1" spans="1:21" ht="24" customHeight="1">
      <c r="A1" s="99" t="s">
        <v>0</v>
      </c>
    </row>
    <row r="2" spans="1:21" ht="15.7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K2" s="123" t="s">
        <v>2</v>
      </c>
      <c r="L2" s="123"/>
      <c r="M2" s="123"/>
      <c r="N2" s="123"/>
      <c r="O2" s="123"/>
      <c r="P2" s="123"/>
      <c r="Q2" s="123"/>
      <c r="R2" s="123"/>
      <c r="S2" s="123"/>
    </row>
    <row r="3" spans="1:21" ht="15.75" customHeight="1">
      <c r="A3" s="118" t="s">
        <v>3</v>
      </c>
      <c r="B3" s="117" t="s">
        <v>4</v>
      </c>
      <c r="C3" s="117"/>
      <c r="D3" s="114" t="s">
        <v>5</v>
      </c>
      <c r="E3" s="114"/>
      <c r="F3" s="114"/>
      <c r="G3" s="120" t="s">
        <v>6</v>
      </c>
      <c r="H3" s="121"/>
      <c r="I3" s="122"/>
      <c r="K3" s="117" t="s">
        <v>4</v>
      </c>
      <c r="L3" s="117"/>
      <c r="M3" s="114" t="s">
        <v>5</v>
      </c>
      <c r="N3" s="114"/>
      <c r="O3" s="114"/>
      <c r="P3" s="115" t="s">
        <v>6</v>
      </c>
      <c r="Q3" s="115"/>
      <c r="R3" s="115"/>
      <c r="S3" s="115"/>
    </row>
    <row r="4" spans="1:21" ht="38.25">
      <c r="A4" s="119"/>
      <c r="B4" s="110" t="s">
        <v>7</v>
      </c>
      <c r="C4" s="110" t="s">
        <v>8</v>
      </c>
      <c r="D4" s="107" t="s">
        <v>9</v>
      </c>
      <c r="E4" s="107" t="s">
        <v>10</v>
      </c>
      <c r="F4" s="107" t="s">
        <v>11</v>
      </c>
      <c r="G4" s="109" t="s">
        <v>12</v>
      </c>
      <c r="H4" s="109" t="s">
        <v>13</v>
      </c>
      <c r="I4" s="109" t="s">
        <v>14</v>
      </c>
      <c r="J4" s="83"/>
      <c r="K4" s="110" t="s">
        <v>7</v>
      </c>
      <c r="L4" s="110" t="s">
        <v>8</v>
      </c>
      <c r="M4" s="96" t="s">
        <v>9</v>
      </c>
      <c r="N4" s="96" t="s">
        <v>15</v>
      </c>
      <c r="O4" s="96" t="s">
        <v>11</v>
      </c>
      <c r="P4" s="111" t="s">
        <v>16</v>
      </c>
      <c r="Q4" s="108" t="s">
        <v>12</v>
      </c>
      <c r="R4" s="108" t="s">
        <v>13</v>
      </c>
      <c r="S4" s="108" t="s">
        <v>17</v>
      </c>
    </row>
    <row r="5" spans="1:21" s="18" customFormat="1" ht="15.75" customHeight="1">
      <c r="A5" s="43">
        <v>2001</v>
      </c>
      <c r="B5" s="39">
        <f>+'San Martin'!B3</f>
        <v>17311.05</v>
      </c>
      <c r="C5" s="39">
        <f>+Ucayali!B3</f>
        <v>11731.68</v>
      </c>
      <c r="D5" s="39">
        <f>'San Martin'!C3+Ucayali!C3</f>
        <v>15197.13</v>
      </c>
      <c r="E5" s="39">
        <f>'San Martin'!D3+Ucayali!D3</f>
        <v>1890</v>
      </c>
      <c r="F5" s="39">
        <f>'San Martin'!E3+Ucayali!E3</f>
        <v>11955.6</v>
      </c>
      <c r="G5" s="39">
        <f>'San Martin'!B3+Ucayali!B3</f>
        <v>29042.73</v>
      </c>
      <c r="H5" s="85"/>
      <c r="I5" s="85"/>
      <c r="J5" s="86"/>
      <c r="K5" s="93">
        <f>+'San Martin'!G3</f>
        <v>6839160.5094957799</v>
      </c>
      <c r="L5" s="93">
        <f>+Ucayali!G3</f>
        <v>5986099.9158947803</v>
      </c>
      <c r="M5" s="93">
        <f>'San Martin'!H3+Ucayali!H3</f>
        <v>5772373.0665435223</v>
      </c>
      <c r="N5" s="93">
        <f>'San Martin'!I3+Ucayali!I3</f>
        <v>829716.47425347543</v>
      </c>
      <c r="O5" s="93">
        <f>'San Martin'!J3+Ucayali!J3</f>
        <v>6223170.8845935622</v>
      </c>
      <c r="P5" s="93">
        <f>'San Martin'!G3+Ucayali!G3</f>
        <v>12825260.42539056</v>
      </c>
      <c r="Q5" s="93">
        <f t="shared" ref="Q5:Q11" si="0">P5</f>
        <v>12825260.42539056</v>
      </c>
      <c r="R5" s="93"/>
      <c r="S5" s="94"/>
    </row>
    <row r="6" spans="1:21" s="18" customFormat="1" ht="15.75" customHeight="1">
      <c r="A6" s="43">
        <v>2002</v>
      </c>
      <c r="B6" s="39">
        <f>+'San Martin'!B4</f>
        <v>21480.39</v>
      </c>
      <c r="C6" s="39">
        <f>+Ucayali!B4</f>
        <v>10775.25</v>
      </c>
      <c r="D6" s="39">
        <f>'San Martin'!C4+Ucayali!C4</f>
        <v>18688.32</v>
      </c>
      <c r="E6" s="39">
        <f>'San Martin'!D4+Ucayali!D4</f>
        <v>1706.67</v>
      </c>
      <c r="F6" s="39">
        <f>'San Martin'!E4+Ucayali!E4</f>
        <v>11860.65</v>
      </c>
      <c r="G6" s="39">
        <f>'San Martin'!B4+Ucayali!B4</f>
        <v>32255.64</v>
      </c>
      <c r="H6" s="85"/>
      <c r="I6" s="85"/>
      <c r="J6" s="86"/>
      <c r="K6" s="93">
        <f>+'San Martin'!G4</f>
        <v>8522188.1733649522</v>
      </c>
      <c r="L6" s="93">
        <f>+Ucayali!G4</f>
        <v>5499235.5825863862</v>
      </c>
      <c r="M6" s="93">
        <f>'San Martin'!H4+Ucayali!H4</f>
        <v>7098442.6024483992</v>
      </c>
      <c r="N6" s="93">
        <f>'San Martin'!I4+Ucayali!I4</f>
        <v>749233.97625088843</v>
      </c>
      <c r="O6" s="93">
        <f>'San Martin'!J4+Ucayali!J4</f>
        <v>6173747.1772520505</v>
      </c>
      <c r="P6" s="93">
        <f>'San Martin'!G4+Ucayali!G4</f>
        <v>14021423.755951338</v>
      </c>
      <c r="Q6" s="93">
        <f t="shared" si="0"/>
        <v>14021423.755951338</v>
      </c>
      <c r="R6" s="93"/>
      <c r="S6" s="94"/>
    </row>
    <row r="7" spans="1:21" s="18" customFormat="1" ht="15.75" customHeight="1">
      <c r="A7" s="43">
        <v>2003</v>
      </c>
      <c r="B7" s="39">
        <f>+'San Martin'!B5</f>
        <v>15290.1</v>
      </c>
      <c r="C7" s="39">
        <f>+Ucayali!B5</f>
        <v>12122.010000000002</v>
      </c>
      <c r="D7" s="39">
        <f>'San Martin'!C5+Ucayali!C5</f>
        <v>13337.730000000001</v>
      </c>
      <c r="E7" s="39">
        <f>'San Martin'!D5+Ucayali!D5</f>
        <v>1150.56</v>
      </c>
      <c r="F7" s="39">
        <f>'San Martin'!E5+Ucayali!E5</f>
        <v>12923.820000000002</v>
      </c>
      <c r="G7" s="39">
        <f>'San Martin'!B5+Ucayali!B5</f>
        <v>27412.11</v>
      </c>
      <c r="H7" s="85"/>
      <c r="I7" s="85"/>
      <c r="J7" s="86"/>
      <c r="K7" s="93">
        <f>+'San Martin'!G5</f>
        <v>6057413.740260723</v>
      </c>
      <c r="L7" s="93">
        <f>+Ucayali!G5</f>
        <v>6240949.5912870318</v>
      </c>
      <c r="M7" s="93">
        <f>'San Martin'!H5+Ucayali!H5</f>
        <v>5066111.3921398018</v>
      </c>
      <c r="N7" s="93">
        <f>'San Martin'!I5+Ucayali!I5</f>
        <v>505099.78127887769</v>
      </c>
      <c r="O7" s="93">
        <f>'San Martin'!J5+Ucayali!J5</f>
        <v>6727152.1581290755</v>
      </c>
      <c r="P7" s="93">
        <f>'San Martin'!G5+Ucayali!G5</f>
        <v>12298363.331547756</v>
      </c>
      <c r="Q7" s="93">
        <f t="shared" si="0"/>
        <v>12298363.331547756</v>
      </c>
      <c r="R7" s="93"/>
      <c r="S7" s="94"/>
    </row>
    <row r="8" spans="1:21" s="18" customFormat="1" ht="15.75" customHeight="1">
      <c r="A8" s="43">
        <v>2004</v>
      </c>
      <c r="B8" s="39">
        <f>+'San Martin'!B6</f>
        <v>23996.25</v>
      </c>
      <c r="C8" s="39">
        <f>+Ucayali!B6</f>
        <v>11752.109999999999</v>
      </c>
      <c r="D8" s="39">
        <f>'San Martin'!C6+Ucayali!C6</f>
        <v>21156.93</v>
      </c>
      <c r="E8" s="39">
        <f>'San Martin'!D6+Ucayali!D6</f>
        <v>1999.89</v>
      </c>
      <c r="F8" s="39">
        <f>'San Martin'!E6+Ucayali!E6</f>
        <v>12591.539999999999</v>
      </c>
      <c r="G8" s="39">
        <f>'San Martin'!B6+Ucayali!B6</f>
        <v>35748.36</v>
      </c>
      <c r="H8" s="85"/>
      <c r="I8" s="85"/>
      <c r="J8" s="86"/>
      <c r="K8" s="93">
        <f>+'San Martin'!G6</f>
        <v>9521340.3823849317</v>
      </c>
      <c r="L8" s="93">
        <f>+Ucayali!G6</f>
        <v>5946913.1867025374</v>
      </c>
      <c r="M8" s="93">
        <f>'San Martin'!H6+Ucayali!H6</f>
        <v>8036102.4024106283</v>
      </c>
      <c r="N8" s="93">
        <f>'San Martin'!I6+Ucayali!I6</f>
        <v>877958.56068507046</v>
      </c>
      <c r="O8" s="93">
        <f>'San Martin'!J6+Ucayali!J6</f>
        <v>6554192.6059917714</v>
      </c>
      <c r="P8" s="93">
        <f>'San Martin'!G6+Ucayali!G6</f>
        <v>15468253.569087468</v>
      </c>
      <c r="Q8" s="93">
        <f t="shared" si="0"/>
        <v>15468253.569087468</v>
      </c>
      <c r="R8" s="93"/>
      <c r="S8" s="94"/>
      <c r="T8" s="87"/>
    </row>
    <row r="9" spans="1:21" s="18" customFormat="1" ht="15.75" customHeight="1">
      <c r="A9" s="43">
        <v>2005</v>
      </c>
      <c r="B9" s="39">
        <f>+'San Martin'!B7</f>
        <v>34109.46</v>
      </c>
      <c r="C9" s="39">
        <f>+Ucayali!B7</f>
        <v>22685.850000000002</v>
      </c>
      <c r="D9" s="39">
        <f>'San Martin'!C7+Ucayali!C7</f>
        <v>30452.22</v>
      </c>
      <c r="E9" s="39">
        <f>'San Martin'!D7+Ucayali!D7</f>
        <v>3155.49</v>
      </c>
      <c r="F9" s="39">
        <f>'San Martin'!E7+Ucayali!E7</f>
        <v>23187.600000000002</v>
      </c>
      <c r="G9" s="39">
        <f>'San Martin'!B7+Ucayali!B7</f>
        <v>56795.31</v>
      </c>
      <c r="H9" s="85"/>
      <c r="I9" s="85"/>
      <c r="J9" s="86"/>
      <c r="K9" s="93">
        <f>+'San Martin'!G7</f>
        <v>13482252.143152529</v>
      </c>
      <c r="L9" s="93">
        <f>+Ucayali!G7</f>
        <v>11539470.99273718</v>
      </c>
      <c r="M9" s="93">
        <f>'San Martin'!H7+Ucayali!H7</f>
        <v>11566761.259820634</v>
      </c>
      <c r="N9" s="93">
        <f>'San Martin'!I7+Ucayali!I7</f>
        <v>1385270.9192286239</v>
      </c>
      <c r="O9" s="93">
        <f>'San Martin'!J7+Ucayali!J7</f>
        <v>12069690.95684045</v>
      </c>
      <c r="P9" s="93">
        <f>'San Martin'!G7+Ucayali!G7</f>
        <v>25021723.135889709</v>
      </c>
      <c r="Q9" s="93">
        <f t="shared" si="0"/>
        <v>25021723.135889709</v>
      </c>
      <c r="R9" s="93"/>
      <c r="S9" s="94"/>
    </row>
    <row r="10" spans="1:21" s="18" customFormat="1" ht="15.75" customHeight="1">
      <c r="A10" s="43">
        <v>2006</v>
      </c>
      <c r="B10" s="39">
        <f>+'San Martin'!B8</f>
        <v>14810.670000000002</v>
      </c>
      <c r="C10" s="39">
        <f>+Ucayali!B8</f>
        <v>12489.93</v>
      </c>
      <c r="D10" s="39">
        <f>'San Martin'!C8+Ucayali!C8</f>
        <v>12479.67</v>
      </c>
      <c r="E10" s="39">
        <f>'San Martin'!D8+Ucayali!D8</f>
        <v>1692.0900000000001</v>
      </c>
      <c r="F10" s="39">
        <f>'San Martin'!E8+Ucayali!E8</f>
        <v>13128.84</v>
      </c>
      <c r="G10" s="39">
        <f>'San Martin'!B8+Ucayali!B8</f>
        <v>27300.600000000002</v>
      </c>
      <c r="H10" s="85"/>
      <c r="I10" s="85"/>
      <c r="J10" s="86"/>
      <c r="K10" s="93">
        <f>+'San Martin'!G8</f>
        <v>5938771.6181230955</v>
      </c>
      <c r="L10" s="93">
        <f>+Ucayali!G8</f>
        <v>6378123.3750178479</v>
      </c>
      <c r="M10" s="93">
        <f>'San Martin'!H8+Ucayali!H8</f>
        <v>4740191.7985403296</v>
      </c>
      <c r="N10" s="93">
        <f>'San Martin'!I8+Ucayali!I8</f>
        <v>742833.30630664737</v>
      </c>
      <c r="O10" s="93">
        <f>'San Martin'!J8+Ucayali!J8</f>
        <v>6833869.8882939648</v>
      </c>
      <c r="P10" s="93">
        <f>'San Martin'!G8+Ucayali!G8</f>
        <v>12316894.993140943</v>
      </c>
      <c r="Q10" s="93">
        <f t="shared" si="0"/>
        <v>12316894.993140943</v>
      </c>
      <c r="R10" s="93"/>
      <c r="S10" s="94"/>
    </row>
    <row r="11" spans="1:21" s="18" customFormat="1" ht="15.75" customHeight="1">
      <c r="A11" s="43">
        <v>2007</v>
      </c>
      <c r="B11" s="39">
        <f>+'San Martin'!B9</f>
        <v>36551.699999999997</v>
      </c>
      <c r="C11" s="39">
        <f>+Ucayali!B9</f>
        <v>10355.759999999998</v>
      </c>
      <c r="D11" s="39">
        <f>'San Martin'!C9+Ucayali!C9</f>
        <v>31352.400000000001</v>
      </c>
      <c r="E11" s="39">
        <f>'San Martin'!D9+Ucayali!D9</f>
        <v>3322.08</v>
      </c>
      <c r="F11" s="39">
        <f>'San Martin'!E9+Ucayali!E9</f>
        <v>12232.98</v>
      </c>
      <c r="G11" s="39">
        <f>'San Martin'!B9+Ucayali!B9</f>
        <v>46907.459999999992</v>
      </c>
      <c r="H11" s="85"/>
      <c r="I11" s="85"/>
      <c r="J11" s="86"/>
      <c r="K11" s="93">
        <f>+'San Martin'!G9</f>
        <v>14440486.627257975</v>
      </c>
      <c r="L11" s="93">
        <f>+Ucayali!G9</f>
        <v>5294150.9924022704</v>
      </c>
      <c r="M11" s="93">
        <f>'San Martin'!H9+Ucayali!H9</f>
        <v>11908679.423779301</v>
      </c>
      <c r="N11" s="93">
        <f>'San Martin'!I9+Ucayali!I9</f>
        <v>1458404.4998878231</v>
      </c>
      <c r="O11" s="93">
        <f>'San Martin'!J9+Ucayali!J9</f>
        <v>6367553.6959931199</v>
      </c>
      <c r="P11" s="93">
        <f>'San Martin'!G9+Ucayali!G9</f>
        <v>19734637.619660243</v>
      </c>
      <c r="Q11" s="93">
        <f t="shared" si="0"/>
        <v>19734637.619660243</v>
      </c>
      <c r="R11" s="93"/>
      <c r="S11" s="94"/>
    </row>
    <row r="12" spans="1:21" s="18" customFormat="1" ht="15.75" customHeight="1">
      <c r="A12" s="44">
        <v>2008</v>
      </c>
      <c r="B12" s="41">
        <f>+'San Martin'!B10</f>
        <v>17008.379999999997</v>
      </c>
      <c r="C12" s="41">
        <f>+Ucayali!B10</f>
        <v>17299.98</v>
      </c>
      <c r="D12" s="41">
        <f>'San Martin'!C10+Ucayali!C10</f>
        <v>12408.21</v>
      </c>
      <c r="E12" s="41">
        <f>'San Martin'!D10+Ucayali!D10</f>
        <v>2023.47</v>
      </c>
      <c r="F12" s="41">
        <f>'San Martin'!E10+Ucayali!E10</f>
        <v>19876.68</v>
      </c>
      <c r="G12" s="41"/>
      <c r="H12" s="88">
        <f>'San Martin'!B10+Ucayali!B10</f>
        <v>34308.36</v>
      </c>
      <c r="I12" s="41">
        <f t="shared" ref="I12:I21" si="1">$H$25</f>
        <v>51720.048000000003</v>
      </c>
      <c r="J12" s="89"/>
      <c r="K12" s="95">
        <f>+'San Martin'!G10</f>
        <v>7077815.4536505565</v>
      </c>
      <c r="L12" s="95">
        <f>+Ucayali!G10</f>
        <v>8869822.9874798693</v>
      </c>
      <c r="M12" s="95">
        <f>'San Martin'!H10+Ucayali!H10</f>
        <v>4713048.9248967404</v>
      </c>
      <c r="N12" s="95">
        <f>'San Martin'!I10+Ucayali!I10</f>
        <v>888310.26145908993</v>
      </c>
      <c r="O12" s="95">
        <f>'San Martin'!J10+Ucayali!J10</f>
        <v>10346279.254774597</v>
      </c>
      <c r="P12" s="95">
        <f>'San Martin'!G10+Ucayali!G10</f>
        <v>15947638.441130426</v>
      </c>
      <c r="Q12" s="95"/>
      <c r="R12" s="98">
        <f t="shared" ref="R12:R21" si="2">P12</f>
        <v>15947638.441130426</v>
      </c>
      <c r="S12" s="97">
        <f>+$R$25</f>
        <v>23941388.613920264</v>
      </c>
      <c r="U12" s="90"/>
    </row>
    <row r="13" spans="1:21" s="18" customFormat="1" ht="15.75" customHeight="1">
      <c r="A13" s="44">
        <v>2009</v>
      </c>
      <c r="B13" s="41">
        <f>+'San Martin'!B11</f>
        <v>38811.78</v>
      </c>
      <c r="C13" s="41">
        <f>+Ucayali!B11</f>
        <v>26091</v>
      </c>
      <c r="D13" s="41">
        <f>'San Martin'!C11+Ucayali!C11</f>
        <v>31862.07</v>
      </c>
      <c r="E13" s="41">
        <f>'San Martin'!D11+Ucayali!D11</f>
        <v>5138.28</v>
      </c>
      <c r="F13" s="41">
        <f>'San Martin'!E11+Ucayali!E11</f>
        <v>27902.43</v>
      </c>
      <c r="G13" s="41"/>
      <c r="H13" s="88">
        <f>'San Martin'!B11+Ucayali!B11</f>
        <v>64902.78</v>
      </c>
      <c r="I13" s="41">
        <f t="shared" si="1"/>
        <v>51720.048000000003</v>
      </c>
      <c r="J13" s="89"/>
      <c r="K13" s="95">
        <f>+'San Martin'!G11</f>
        <v>15488303.023889748</v>
      </c>
      <c r="L13" s="95">
        <f>+Ucayali!G11</f>
        <v>13393559.280389994</v>
      </c>
      <c r="M13" s="95">
        <f>'San Martin'!H11+Ucayali!H11</f>
        <v>12102268.962121425</v>
      </c>
      <c r="N13" s="95">
        <f>'San Martin'!I11+Ucayali!I11</f>
        <v>2255722.5213371152</v>
      </c>
      <c r="O13" s="95">
        <f>'San Martin'!J11+Ucayali!J11</f>
        <v>14523870.820821201</v>
      </c>
      <c r="P13" s="95">
        <f>'San Martin'!G11+Ucayali!G11</f>
        <v>28881862.304279745</v>
      </c>
      <c r="Q13" s="95"/>
      <c r="R13" s="98">
        <f t="shared" si="2"/>
        <v>28881862.304279745</v>
      </c>
      <c r="S13" s="97">
        <f t="shared" ref="S13:S21" si="3">+$R$25</f>
        <v>23941388.613920264</v>
      </c>
    </row>
    <row r="14" spans="1:21" s="18" customFormat="1" ht="15.75" customHeight="1">
      <c r="A14" s="44">
        <v>2010</v>
      </c>
      <c r="B14" s="41">
        <f>+'San Martin'!B12</f>
        <v>33872.76</v>
      </c>
      <c r="C14" s="41">
        <f>+Ucayali!B12</f>
        <v>18170.82</v>
      </c>
      <c r="D14" s="41">
        <f>'San Martin'!C12+Ucayali!C12</f>
        <v>26751.600000000002</v>
      </c>
      <c r="E14" s="41">
        <f>'San Martin'!D12+Ucayali!D12</f>
        <v>5431.8600000000006</v>
      </c>
      <c r="F14" s="41">
        <f>'San Martin'!E12+Ucayali!E12</f>
        <v>19860.12</v>
      </c>
      <c r="G14" s="41"/>
      <c r="H14" s="88">
        <f>'San Martin'!B12+Ucayali!B12</f>
        <v>52043.58</v>
      </c>
      <c r="I14" s="41">
        <f t="shared" si="1"/>
        <v>51720.048000000003</v>
      </c>
      <c r="J14" s="89"/>
      <c r="K14" s="95">
        <f>+'San Martin'!G12</f>
        <v>13557842.220147438</v>
      </c>
      <c r="L14" s="95">
        <f>+Ucayali!G12</f>
        <v>9325565.5891463496</v>
      </c>
      <c r="M14" s="95">
        <f>'San Martin'!H12+Ucayali!H12</f>
        <v>10161143.276851991</v>
      </c>
      <c r="N14" s="95">
        <f>'San Martin'!I12+Ucayali!I12</f>
        <v>2384605.1470044889</v>
      </c>
      <c r="O14" s="95">
        <f>'San Martin'!J12+Ucayali!J12</f>
        <v>10337659.385437308</v>
      </c>
      <c r="P14" s="95">
        <f>'San Martin'!G12+Ucayali!G12</f>
        <v>22883407.809293788</v>
      </c>
      <c r="Q14" s="95"/>
      <c r="R14" s="98">
        <f t="shared" si="2"/>
        <v>22883407.809293788</v>
      </c>
      <c r="S14" s="97">
        <f t="shared" si="3"/>
        <v>23941388.613920264</v>
      </c>
    </row>
    <row r="15" spans="1:21" s="18" customFormat="1" ht="15.75" customHeight="1">
      <c r="A15" s="44">
        <v>2011</v>
      </c>
      <c r="B15" s="41">
        <f>+'San Martin'!B13</f>
        <v>24872.67</v>
      </c>
      <c r="C15" s="41">
        <f>+Ucayali!B13</f>
        <v>24129.449999999997</v>
      </c>
      <c r="D15" s="41">
        <f>'San Martin'!C13+Ucayali!C13</f>
        <v>19440.09</v>
      </c>
      <c r="E15" s="41">
        <f>'San Martin'!D13+Ucayali!D13</f>
        <v>5183.01</v>
      </c>
      <c r="F15" s="41">
        <f>'San Martin'!E13+Ucayali!E13</f>
        <v>24379.019999999997</v>
      </c>
      <c r="G15" s="41"/>
      <c r="H15" s="88">
        <f>'San Martin'!B13+Ucayali!B13</f>
        <v>49002.119999999995</v>
      </c>
      <c r="I15" s="41">
        <f t="shared" si="1"/>
        <v>51720.048000000003</v>
      </c>
      <c r="J15" s="89"/>
      <c r="K15" s="95">
        <f>+'San Martin'!G13</f>
        <v>10055204.452165449</v>
      </c>
      <c r="L15" s="95">
        <f>+Ucayali!G13</f>
        <v>12293997.505737636</v>
      </c>
      <c r="M15" s="95">
        <f>'San Martin'!H13+Ucayali!H13</f>
        <v>7383989.7353764875</v>
      </c>
      <c r="N15" s="95">
        <f>'San Martin'!I13+Ucayali!I13</f>
        <v>2275359.1445611143</v>
      </c>
      <c r="O15" s="95">
        <f>'San Martin'!J13+Ucayali!J13</f>
        <v>12689853.077965483</v>
      </c>
      <c r="P15" s="95">
        <f>'San Martin'!G13+Ucayali!G13</f>
        <v>22349201.957903087</v>
      </c>
      <c r="Q15" s="95"/>
      <c r="R15" s="98">
        <f t="shared" si="2"/>
        <v>22349201.957903087</v>
      </c>
      <c r="S15" s="97">
        <f t="shared" si="3"/>
        <v>23941388.613920264</v>
      </c>
    </row>
    <row r="16" spans="1:21" s="18" customFormat="1" ht="15.75" customHeight="1">
      <c r="A16" s="44">
        <v>2012</v>
      </c>
      <c r="B16" s="41">
        <f>+'San Martin'!B14</f>
        <v>29006.73</v>
      </c>
      <c r="C16" s="41">
        <f>+Ucayali!B14</f>
        <v>24914.070000000003</v>
      </c>
      <c r="D16" s="41">
        <f>'San Martin'!C14+Ucayali!C14</f>
        <v>20312.91</v>
      </c>
      <c r="E16" s="41">
        <f>'San Martin'!D14+Ucayali!D14</f>
        <v>7272.27</v>
      </c>
      <c r="F16" s="41">
        <f>'San Martin'!E14+Ucayali!E14</f>
        <v>26335.620000000003</v>
      </c>
      <c r="G16" s="41"/>
      <c r="H16" s="88">
        <f>'San Martin'!B14+Ucayali!B14</f>
        <v>53920.800000000003</v>
      </c>
      <c r="I16" s="41">
        <f t="shared" si="1"/>
        <v>51720.048000000003</v>
      </c>
      <c r="J16" s="89"/>
      <c r="K16" s="95">
        <f>+'San Martin'!G14</f>
        <v>11905478.231959535</v>
      </c>
      <c r="L16" s="95">
        <f>+Ucayali!G14</f>
        <v>12710898.254036244</v>
      </c>
      <c r="M16" s="95">
        <f>'San Martin'!H14+Ucayali!H14</f>
        <v>7715515.6655975552</v>
      </c>
      <c r="N16" s="95">
        <f>'San Martin'!I14+Ucayali!I14</f>
        <v>3192551.4413858848</v>
      </c>
      <c r="O16" s="95">
        <f>'San Martin'!J14+Ucayali!J14</f>
        <v>13708309.379012339</v>
      </c>
      <c r="P16" s="95">
        <f>'San Martin'!G14+Ucayali!G14</f>
        <v>24616376.485995777</v>
      </c>
      <c r="Q16" s="95"/>
      <c r="R16" s="98">
        <f t="shared" si="2"/>
        <v>24616376.485995777</v>
      </c>
      <c r="S16" s="97">
        <f t="shared" si="3"/>
        <v>23941388.613920264</v>
      </c>
    </row>
    <row r="17" spans="1:19" s="18" customFormat="1" ht="15.75" customHeight="1">
      <c r="A17" s="44">
        <v>2013</v>
      </c>
      <c r="B17" s="41">
        <f>+'San Martin'!B15</f>
        <v>22280.85</v>
      </c>
      <c r="C17" s="41">
        <f>+Ucayali!B15</f>
        <v>36909.72</v>
      </c>
      <c r="D17" s="41">
        <f>'San Martin'!C15+Ucayali!C15</f>
        <v>15597.539999999999</v>
      </c>
      <c r="E17" s="41">
        <f>'San Martin'!D15+Ucayali!D15</f>
        <v>5696.55</v>
      </c>
      <c r="F17" s="41">
        <f>'San Martin'!E15+Ucayali!E15</f>
        <v>37896.480000000003</v>
      </c>
      <c r="G17" s="41"/>
      <c r="H17" s="88">
        <f>'San Martin'!B15+Ucayali!B15</f>
        <v>59190.57</v>
      </c>
      <c r="I17" s="41">
        <f t="shared" si="1"/>
        <v>51720.048000000003</v>
      </c>
      <c r="J17" s="89"/>
      <c r="K17" s="95">
        <f>+'San Martin'!G15</f>
        <v>9208491.0422747638</v>
      </c>
      <c r="L17" s="95">
        <f>+Ucayali!G15</f>
        <v>18942784.774317488</v>
      </c>
      <c r="M17" s="95">
        <f>'San Martin'!H15+Ucayali!H15</f>
        <v>5924462.0398940621</v>
      </c>
      <c r="N17" s="95">
        <f>'San Martin'!I15+Ucayali!I15</f>
        <v>2500804.9637082731</v>
      </c>
      <c r="O17" s="95">
        <f>'San Martin'!J15+Ucayali!J15</f>
        <v>19726008.812989917</v>
      </c>
      <c r="P17" s="95">
        <f>'San Martin'!G15+Ucayali!G15</f>
        <v>28151275.816592254</v>
      </c>
      <c r="Q17" s="95"/>
      <c r="R17" s="98">
        <f t="shared" si="2"/>
        <v>28151275.816592254</v>
      </c>
      <c r="S17" s="97">
        <f t="shared" si="3"/>
        <v>23941388.613920264</v>
      </c>
    </row>
    <row r="18" spans="1:19" s="18" customFormat="1" ht="15.75" customHeight="1">
      <c r="A18" s="44">
        <v>2014</v>
      </c>
      <c r="B18" s="41">
        <f>+'San Martin'!B16</f>
        <v>26145.99</v>
      </c>
      <c r="C18" s="41">
        <f>+Ucayali!B16</f>
        <v>32884.019999999997</v>
      </c>
      <c r="D18" s="41">
        <f>'San Martin'!C16+Ucayali!C16</f>
        <v>18608.670000000002</v>
      </c>
      <c r="E18" s="41">
        <f>'San Martin'!D16+Ucayali!D16</f>
        <v>6164.1900000000005</v>
      </c>
      <c r="F18" s="41">
        <f>'San Martin'!E16+Ucayali!E16</f>
        <v>34257.15</v>
      </c>
      <c r="G18" s="41"/>
      <c r="H18" s="88">
        <f>'San Martin'!B16+Ucayali!B16</f>
        <v>59030.009999999995</v>
      </c>
      <c r="I18" s="41">
        <f t="shared" si="1"/>
        <v>51720.048000000003</v>
      </c>
      <c r="J18" s="89"/>
      <c r="K18" s="95">
        <f>+'San Martin'!G16</f>
        <v>10812086.173822571</v>
      </c>
      <c r="L18" s="95">
        <f>+Ucayali!G16</f>
        <v>16793855.232253592</v>
      </c>
      <c r="M18" s="95">
        <f>'San Martin'!H16+Ucayali!H16</f>
        <v>7068188.8956794115</v>
      </c>
      <c r="N18" s="95">
        <f>'San Martin'!I16+Ucayali!I16</f>
        <v>2706100.5256235613</v>
      </c>
      <c r="O18" s="95">
        <f>'San Martin'!J16+Ucayali!J16</f>
        <v>17831651.984773189</v>
      </c>
      <c r="P18" s="95">
        <f>'San Martin'!G16+Ucayali!G16</f>
        <v>27605941.406076163</v>
      </c>
      <c r="Q18" s="95"/>
      <c r="R18" s="98">
        <f t="shared" si="2"/>
        <v>27605941.406076163</v>
      </c>
      <c r="S18" s="97">
        <f t="shared" si="3"/>
        <v>23941388.613920264</v>
      </c>
    </row>
    <row r="19" spans="1:19" s="18" customFormat="1" ht="15.75" customHeight="1">
      <c r="A19" s="44">
        <v>2015</v>
      </c>
      <c r="B19" s="41">
        <f>+'San Martin'!B17</f>
        <v>21822.75</v>
      </c>
      <c r="C19" s="41">
        <f>+Ucayali!B17</f>
        <v>30003.84</v>
      </c>
      <c r="D19" s="41">
        <f>'San Martin'!C17+Ucayali!C17</f>
        <v>14315.76</v>
      </c>
      <c r="E19" s="41">
        <f>'San Martin'!D17+Ucayali!D17</f>
        <v>6451.2</v>
      </c>
      <c r="F19" s="41">
        <f>'San Martin'!E17+Ucayali!E17</f>
        <v>31059.63</v>
      </c>
      <c r="G19" s="41"/>
      <c r="H19" s="88">
        <f>'San Martin'!B17+Ucayali!B17</f>
        <v>51826.59</v>
      </c>
      <c r="I19" s="41">
        <f t="shared" si="1"/>
        <v>51720.048000000003</v>
      </c>
      <c r="J19" s="89"/>
      <c r="K19" s="95">
        <f>+'San Martin'!G17</f>
        <v>9042562.1730424315</v>
      </c>
      <c r="L19" s="95">
        <f>+Ucayali!G17</f>
        <v>15394403.937843585</v>
      </c>
      <c r="M19" s="95">
        <f>'San Martin'!H17+Ucayali!H17</f>
        <v>5437599.5632794546</v>
      </c>
      <c r="N19" s="95">
        <f>'San Martin'!I17+Ucayali!I17</f>
        <v>2832098.8987851962</v>
      </c>
      <c r="O19" s="95">
        <f>'San Martin'!J17+Ucayali!J17</f>
        <v>16167267.648821365</v>
      </c>
      <c r="P19" s="95">
        <f>'San Martin'!G17+Ucayali!G17</f>
        <v>24436966.110886015</v>
      </c>
      <c r="Q19" s="95"/>
      <c r="R19" s="98">
        <f t="shared" si="2"/>
        <v>24436966.110886015</v>
      </c>
      <c r="S19" s="97">
        <f t="shared" si="3"/>
        <v>23941388.613920264</v>
      </c>
    </row>
    <row r="20" spans="1:19" s="18" customFormat="1" ht="15.75" customHeight="1">
      <c r="A20" s="44">
        <v>2016</v>
      </c>
      <c r="B20" s="41">
        <f>+'San Martin'!B18</f>
        <v>20503.350000000002</v>
      </c>
      <c r="C20" s="41">
        <f>+Ucayali!B18</f>
        <v>29819.339999999997</v>
      </c>
      <c r="D20" s="41">
        <f>'San Martin'!C18+Ucayali!C18</f>
        <v>14412.6</v>
      </c>
      <c r="E20" s="41">
        <f>'San Martin'!D18+Ucayali!D18</f>
        <v>5276.6100000000006</v>
      </c>
      <c r="F20" s="41">
        <f>'San Martin'!E18+Ucayali!E18</f>
        <v>30633.48</v>
      </c>
      <c r="G20" s="41"/>
      <c r="H20" s="88">
        <f>'San Martin'!B18+Ucayali!B18</f>
        <v>50322.69</v>
      </c>
      <c r="I20" s="41">
        <f t="shared" si="1"/>
        <v>51720.048000000003</v>
      </c>
      <c r="J20" s="89"/>
      <c r="K20" s="95">
        <f>+'San Martin'!G18</f>
        <v>8495372.2675083224</v>
      </c>
      <c r="L20" s="95">
        <f>+Ucayali!G18</f>
        <v>15240906.753530441</v>
      </c>
      <c r="M20" s="95">
        <f>'San Martin'!H18+Ucayali!H18</f>
        <v>5474382.6011138409</v>
      </c>
      <c r="N20" s="95">
        <f>'San Martin'!I18+Ucayali!I18</f>
        <v>2316449.8651908105</v>
      </c>
      <c r="O20" s="95">
        <f>'San Martin'!J18+Ucayali!J18</f>
        <v>15945446.554734113</v>
      </c>
      <c r="P20" s="95">
        <f>'San Martin'!G18+Ucayali!G18</f>
        <v>23736279.021038763</v>
      </c>
      <c r="Q20" s="95"/>
      <c r="R20" s="98">
        <f t="shared" si="2"/>
        <v>23736279.021038763</v>
      </c>
      <c r="S20" s="97">
        <f t="shared" si="3"/>
        <v>23941388.613920264</v>
      </c>
    </row>
    <row r="21" spans="1:19" s="18" customFormat="1" ht="15.75" customHeight="1">
      <c r="A21" s="44">
        <v>2017</v>
      </c>
      <c r="B21" s="41">
        <f>+'San Martin'!B19</f>
        <v>12407.130000000001</v>
      </c>
      <c r="C21" s="41">
        <f>+Ucayali!B19</f>
        <v>30245.85</v>
      </c>
      <c r="D21" s="41">
        <f>'San Martin'!C19+Ucayali!C19</f>
        <v>8117.55</v>
      </c>
      <c r="E21" s="41">
        <f>'San Martin'!D19+Ucayali!D19</f>
        <v>3126.6000000000004</v>
      </c>
      <c r="F21" s="41">
        <f>'San Martin'!E19+Ucayali!E19</f>
        <v>31408.829999999998</v>
      </c>
      <c r="G21" s="41"/>
      <c r="H21" s="88">
        <f>'San Martin'!B19+Ucayali!B19</f>
        <v>42652.979999999996</v>
      </c>
      <c r="I21" s="41">
        <f t="shared" si="1"/>
        <v>51720.048000000003</v>
      </c>
      <c r="J21" s="89"/>
      <c r="K21" s="95">
        <f>+'San Martin'!G19</f>
        <v>5262397.0470056375</v>
      </c>
      <c r="L21" s="95">
        <f>+Ucayali!G19</f>
        <v>15542539.739000991</v>
      </c>
      <c r="M21" s="95">
        <f>'San Martin'!H19+Ucayali!H19</f>
        <v>3083314.2169817835</v>
      </c>
      <c r="N21" s="95">
        <f>'San Martin'!I19+Ucayali!I19</f>
        <v>1372588.1102650352</v>
      </c>
      <c r="O21" s="95">
        <f>'San Martin'!J19+Ucayali!J19</f>
        <v>16349034.458759811</v>
      </c>
      <c r="P21" s="95">
        <f>'San Martin'!G19+Ucayali!G19</f>
        <v>20804936.786006629</v>
      </c>
      <c r="Q21" s="95"/>
      <c r="R21" s="98">
        <f t="shared" si="2"/>
        <v>20804936.786006629</v>
      </c>
      <c r="S21" s="97">
        <f t="shared" si="3"/>
        <v>23941388.613920264</v>
      </c>
    </row>
    <row r="22" spans="1:19" s="18" customFormat="1" ht="15.75" customHeight="1">
      <c r="B22" s="90"/>
      <c r="C22" s="90"/>
      <c r="D22" s="91"/>
      <c r="E22" s="91"/>
      <c r="F22" s="91"/>
      <c r="G22" s="90"/>
      <c r="J22" s="86"/>
      <c r="K22" s="86"/>
      <c r="L22" s="86"/>
    </row>
    <row r="23" spans="1:19" s="18" customFormat="1" ht="15.75" customHeight="1">
      <c r="A23" s="34" t="s">
        <v>18</v>
      </c>
      <c r="B23" s="33">
        <f>SUM(B5:B21)</f>
        <v>410282.00999999995</v>
      </c>
      <c r="C23" s="33">
        <f>SUM(C5:C21)</f>
        <v>362380.68000000005</v>
      </c>
      <c r="D23" s="33">
        <f>SUM(D5:D21)</f>
        <v>324491.39999999997</v>
      </c>
      <c r="E23" s="33">
        <f>SUM(E5:E21)</f>
        <v>66680.820000000007</v>
      </c>
      <c r="F23" s="33">
        <f>SUM(F5:F21)</f>
        <v>381490.47</v>
      </c>
      <c r="G23" s="33">
        <f>SUM(G5:G11,H12:H21)</f>
        <v>772662.69</v>
      </c>
      <c r="J23" s="86"/>
      <c r="K23" s="33">
        <f t="shared" ref="K23:L23" si="4">SUM(K5:K21)</f>
        <v>165707165.27950642</v>
      </c>
      <c r="L23" s="33">
        <f t="shared" si="4"/>
        <v>185393277.69036424</v>
      </c>
      <c r="M23" s="33">
        <f>SUM(M5:M21)</f>
        <v>123252575.82747537</v>
      </c>
      <c r="N23" s="33">
        <f>SUM(N5:N21)</f>
        <v>29273108.397211976</v>
      </c>
      <c r="O23" s="33">
        <f>SUM(O5:O21)</f>
        <v>198574758.74518332</v>
      </c>
      <c r="P23" s="33">
        <f>SUM(P5:P21)</f>
        <v>351100442.96987069</v>
      </c>
      <c r="Q23" s="33">
        <f>SUM(Q5:Q11,R12:R21)</f>
        <v>351100442.96987069</v>
      </c>
    </row>
    <row r="24" spans="1:19" s="18" customFormat="1" ht="15.75" customHeight="1">
      <c r="A24" s="35" t="s">
        <v>19</v>
      </c>
      <c r="B24" s="30">
        <f t="shared" ref="B24" si="5">SUM(B12:B21)</f>
        <v>246732.39</v>
      </c>
      <c r="C24" s="30">
        <f>SUM(C12:C21)</f>
        <v>270468.08999999997</v>
      </c>
      <c r="D24" s="30">
        <f>SUM(D12:D21)</f>
        <v>181827</v>
      </c>
      <c r="E24" s="30">
        <f>SUM(E12:E21)</f>
        <v>51764.04</v>
      </c>
      <c r="F24" s="30">
        <f>SUM(F12:F21)</f>
        <v>283609.44</v>
      </c>
      <c r="H24" s="30">
        <f>SUM(H12:H21)</f>
        <v>517200.48000000004</v>
      </c>
      <c r="J24" s="86"/>
      <c r="K24" s="30">
        <f t="shared" ref="K24:L24" si="6">SUM(K12:K21)</f>
        <v>100905552.08546646</v>
      </c>
      <c r="L24" s="30">
        <f t="shared" si="6"/>
        <v>138508334.05373621</v>
      </c>
      <c r="M24" s="30">
        <f>SUM(M12:M21)</f>
        <v>69063913.881792754</v>
      </c>
      <c r="N24" s="30">
        <f>SUM(N12:N21)</f>
        <v>22724590.879320573</v>
      </c>
      <c r="O24" s="30">
        <f>SUM(O12:O21)</f>
        <v>147625381.37808931</v>
      </c>
      <c r="P24" s="30">
        <f>SUM(P12:P21)</f>
        <v>239413886.13920265</v>
      </c>
      <c r="R24" s="30">
        <f>SUM(R12:R21)</f>
        <v>239413886.13920265</v>
      </c>
    </row>
    <row r="25" spans="1:19" s="18" customFormat="1" ht="15.75" customHeight="1">
      <c r="A25" s="35" t="s">
        <v>20</v>
      </c>
      <c r="B25" s="32">
        <f>AVERAGE(B12:B21)</f>
        <v>24673.239000000001</v>
      </c>
      <c r="C25" s="32">
        <f>AVERAGE(C12:C21)</f>
        <v>27046.808999999997</v>
      </c>
      <c r="D25" s="32">
        <f>AVERAGE(D12:D21)</f>
        <v>18182.7</v>
      </c>
      <c r="E25" s="32">
        <f>AVERAGE(E12:E21)</f>
        <v>5176.4040000000005</v>
      </c>
      <c r="F25" s="32">
        <f>AVERAGE(F12:F21)</f>
        <v>28360.944</v>
      </c>
      <c r="H25" s="32">
        <f>AVERAGE(H12:H21)</f>
        <v>51720.048000000003</v>
      </c>
      <c r="J25" s="86"/>
      <c r="K25" s="32">
        <f t="shared" ref="K25:L25" si="7">AVERAGE(K12:K21)</f>
        <v>10090555.208546646</v>
      </c>
      <c r="L25" s="32">
        <f t="shared" si="7"/>
        <v>13850833.405373622</v>
      </c>
      <c r="M25" s="32">
        <f>AVERAGE(M12:M21)</f>
        <v>6906391.3881792752</v>
      </c>
      <c r="N25" s="32">
        <f>AVERAGE(N12:N21)</f>
        <v>2272459.0879320572</v>
      </c>
      <c r="O25" s="32">
        <f>AVERAGE(O12:O21)</f>
        <v>14762538.13780893</v>
      </c>
      <c r="P25" s="32">
        <f>AVERAGE(P12:P21)</f>
        <v>23941388.613920264</v>
      </c>
      <c r="R25" s="32">
        <f>AVERAGE(R12:R21)</f>
        <v>23941388.613920264</v>
      </c>
    </row>
    <row r="26" spans="1:19" s="18" customFormat="1" ht="15.75" customHeight="1">
      <c r="D26" s="92"/>
      <c r="E26" s="92"/>
      <c r="F26" s="92"/>
      <c r="J26" s="86"/>
      <c r="K26" s="86"/>
      <c r="L26" s="86"/>
    </row>
    <row r="27" spans="1:19" s="18" customFormat="1" ht="15.75" customHeight="1">
      <c r="A27" s="106" t="s">
        <v>21</v>
      </c>
      <c r="D27" s="105">
        <f>D24/(D24+E24+F24)</f>
        <v>0.35155999855220554</v>
      </c>
      <c r="E27" s="105">
        <f>E24/(D24+E24+F24)</f>
        <v>0.10008505792570031</v>
      </c>
      <c r="F27" s="105">
        <f>F24/(D24+E24+F24)</f>
        <v>0.54835494352209424</v>
      </c>
      <c r="J27" s="86"/>
      <c r="K27" s="86"/>
      <c r="L27" s="86"/>
    </row>
    <row r="28" spans="1:19" s="18" customFormat="1" ht="15.75" customHeight="1">
      <c r="D28" s="92"/>
      <c r="E28" s="92"/>
      <c r="F28" s="92"/>
      <c r="J28" s="86"/>
      <c r="K28" s="86"/>
      <c r="L28" s="86"/>
    </row>
    <row r="29" spans="1:19" ht="15.75" customHeight="1">
      <c r="D29" s="84"/>
      <c r="E29" s="84"/>
      <c r="F29" s="84"/>
    </row>
  </sheetData>
  <mergeCells count="9">
    <mergeCell ref="M3:O3"/>
    <mergeCell ref="P3:S3"/>
    <mergeCell ref="A2:I2"/>
    <mergeCell ref="B3:C3"/>
    <mergeCell ref="D3:F3"/>
    <mergeCell ref="A3:A4"/>
    <mergeCell ref="G3:I3"/>
    <mergeCell ref="K2:S2"/>
    <mergeCell ref="K3:L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T20"/>
  <sheetViews>
    <sheetView topLeftCell="F1" workbookViewId="0">
      <selection activeCell="O20" sqref="O20"/>
    </sheetView>
  </sheetViews>
  <sheetFormatPr defaultColWidth="14.42578125" defaultRowHeight="15.75" customHeight="1"/>
  <cols>
    <col min="1" max="1" width="30.140625" customWidth="1"/>
    <col min="2" max="2" width="7.7109375" bestFit="1" customWidth="1"/>
    <col min="3" max="3" width="7.42578125" customWidth="1"/>
    <col min="4" max="5" width="7.7109375" bestFit="1" customWidth="1"/>
    <col min="6" max="16" width="7.42578125" customWidth="1"/>
    <col min="17" max="17" width="7.28515625" customWidth="1"/>
    <col min="18" max="18" width="7.42578125" customWidth="1"/>
    <col min="19" max="19" width="15.85546875" customWidth="1"/>
  </cols>
  <sheetData>
    <row r="1" spans="1:20" ht="32.25" customHeight="1">
      <c r="A1" s="113" t="s">
        <v>26</v>
      </c>
      <c r="B1" s="113">
        <v>2001</v>
      </c>
      <c r="C1" s="113">
        <v>2002</v>
      </c>
      <c r="D1" s="113">
        <v>2003</v>
      </c>
      <c r="E1" s="113">
        <v>2004</v>
      </c>
      <c r="F1" s="113">
        <v>2005</v>
      </c>
      <c r="G1" s="113">
        <v>2006</v>
      </c>
      <c r="H1" s="113">
        <v>2007</v>
      </c>
      <c r="I1" s="113">
        <v>2008</v>
      </c>
      <c r="J1" s="113">
        <v>2009</v>
      </c>
      <c r="K1" s="113">
        <v>2010</v>
      </c>
      <c r="L1" s="113">
        <v>2011</v>
      </c>
      <c r="M1" s="113">
        <v>2012</v>
      </c>
      <c r="N1" s="113">
        <v>2013</v>
      </c>
      <c r="O1" s="113">
        <v>2014</v>
      </c>
      <c r="P1" s="113">
        <v>2015</v>
      </c>
      <c r="Q1" s="113">
        <v>2016</v>
      </c>
      <c r="R1" s="113">
        <v>2017</v>
      </c>
      <c r="S1" s="52" t="s">
        <v>28</v>
      </c>
      <c r="T1" s="52" t="s">
        <v>29</v>
      </c>
    </row>
    <row r="2" spans="1:20" ht="15.75" customHeight="1">
      <c r="A2" s="11" t="s">
        <v>123</v>
      </c>
      <c r="B2" s="45">
        <v>57</v>
      </c>
      <c r="C2" s="45">
        <v>62</v>
      </c>
      <c r="D2" s="45">
        <v>65</v>
      </c>
      <c r="E2" s="45">
        <v>64</v>
      </c>
      <c r="F2" s="45">
        <v>119</v>
      </c>
      <c r="G2" s="45">
        <v>56</v>
      </c>
      <c r="H2" s="45">
        <v>68</v>
      </c>
      <c r="I2" s="45">
        <v>73</v>
      </c>
      <c r="J2" s="45">
        <v>126</v>
      </c>
      <c r="K2" s="45">
        <v>68</v>
      </c>
      <c r="L2" s="45">
        <v>185</v>
      </c>
      <c r="M2" s="45">
        <v>192</v>
      </c>
      <c r="N2" s="45">
        <v>188</v>
      </c>
      <c r="O2" s="45">
        <v>133</v>
      </c>
      <c r="P2" s="45">
        <v>102</v>
      </c>
      <c r="Q2" s="45">
        <v>153</v>
      </c>
      <c r="R2" s="45">
        <v>90</v>
      </c>
      <c r="S2" s="73">
        <f t="shared" ref="S2:S19" si="0">SUM(B2:R2)</f>
        <v>1801</v>
      </c>
      <c r="T2" s="74">
        <f t="shared" ref="T2:T19" si="1">SUM(I2:R2)</f>
        <v>1310</v>
      </c>
    </row>
    <row r="3" spans="1:20" ht="15.75" customHeight="1">
      <c r="A3" s="11" t="s">
        <v>124</v>
      </c>
      <c r="B3" s="45">
        <v>1366</v>
      </c>
      <c r="C3" s="45">
        <v>1292</v>
      </c>
      <c r="D3" s="45">
        <v>2481</v>
      </c>
      <c r="E3" s="45">
        <v>1482</v>
      </c>
      <c r="F3" s="45">
        <v>2651</v>
      </c>
      <c r="G3" s="45">
        <v>1661</v>
      </c>
      <c r="H3" s="45">
        <v>1477</v>
      </c>
      <c r="I3" s="45">
        <v>2462</v>
      </c>
      <c r="J3" s="45">
        <v>3540</v>
      </c>
      <c r="K3" s="45">
        <v>3281</v>
      </c>
      <c r="L3" s="45">
        <v>3809</v>
      </c>
      <c r="M3" s="45">
        <v>2535</v>
      </c>
      <c r="N3" s="45">
        <v>4380</v>
      </c>
      <c r="O3" s="45">
        <v>4207</v>
      </c>
      <c r="P3" s="45">
        <v>4171</v>
      </c>
      <c r="Q3" s="45">
        <v>3360</v>
      </c>
      <c r="R3" s="45">
        <v>2627</v>
      </c>
      <c r="S3" s="73">
        <f t="shared" si="0"/>
        <v>46782</v>
      </c>
      <c r="T3" s="74">
        <f t="shared" si="1"/>
        <v>34372</v>
      </c>
    </row>
    <row r="4" spans="1:20" ht="15.75" customHeight="1">
      <c r="A4" s="11" t="s">
        <v>125</v>
      </c>
      <c r="B4" s="45">
        <v>873</v>
      </c>
      <c r="C4" s="45">
        <v>683</v>
      </c>
      <c r="D4" s="45">
        <v>901</v>
      </c>
      <c r="E4" s="45">
        <v>743</v>
      </c>
      <c r="F4" s="45">
        <v>942</v>
      </c>
      <c r="G4" s="45">
        <v>546</v>
      </c>
      <c r="H4" s="45">
        <v>1089</v>
      </c>
      <c r="I4" s="45">
        <v>1260</v>
      </c>
      <c r="J4" s="45">
        <v>2838</v>
      </c>
      <c r="K4" s="45">
        <v>2283</v>
      </c>
      <c r="L4" s="45">
        <v>2998</v>
      </c>
      <c r="M4" s="45">
        <v>2795</v>
      </c>
      <c r="N4" s="45">
        <v>5964</v>
      </c>
      <c r="O4" s="45">
        <v>4417</v>
      </c>
      <c r="P4" s="45">
        <v>4090</v>
      </c>
      <c r="Q4" s="45">
        <v>3178</v>
      </c>
      <c r="R4" s="45">
        <v>3584</v>
      </c>
      <c r="S4" s="73">
        <f t="shared" si="0"/>
        <v>39184</v>
      </c>
      <c r="T4" s="74">
        <f t="shared" si="1"/>
        <v>33407</v>
      </c>
    </row>
    <row r="5" spans="1:20" ht="15.75" customHeight="1">
      <c r="A5" s="11" t="s">
        <v>126</v>
      </c>
      <c r="B5" s="45">
        <v>1290</v>
      </c>
      <c r="C5" s="45">
        <v>1389</v>
      </c>
      <c r="D5" s="45">
        <v>2259</v>
      </c>
      <c r="E5" s="45">
        <v>827</v>
      </c>
      <c r="F5" s="45">
        <v>2212</v>
      </c>
      <c r="G5" s="45">
        <v>1212</v>
      </c>
      <c r="H5" s="45">
        <v>1414</v>
      </c>
      <c r="I5" s="45">
        <v>2325</v>
      </c>
      <c r="J5" s="45">
        <v>3413</v>
      </c>
      <c r="K5" s="45">
        <v>2855</v>
      </c>
      <c r="L5" s="45">
        <v>3675</v>
      </c>
      <c r="M5" s="45">
        <v>1885</v>
      </c>
      <c r="N5" s="45">
        <v>5179</v>
      </c>
      <c r="O5" s="45">
        <v>3758</v>
      </c>
      <c r="P5" s="45">
        <v>3290</v>
      </c>
      <c r="Q5" s="45">
        <v>3110</v>
      </c>
      <c r="R5" s="45">
        <v>2468</v>
      </c>
      <c r="S5" s="73">
        <f t="shared" si="0"/>
        <v>42561</v>
      </c>
      <c r="T5" s="74">
        <f t="shared" si="1"/>
        <v>31958</v>
      </c>
    </row>
    <row r="6" spans="1:20" ht="15.75" customHeight="1">
      <c r="A6" s="11" t="s">
        <v>127</v>
      </c>
      <c r="B6" s="45">
        <v>1693</v>
      </c>
      <c r="C6" s="45">
        <v>1401</v>
      </c>
      <c r="D6" s="45">
        <v>1016</v>
      </c>
      <c r="E6" s="45">
        <v>2653</v>
      </c>
      <c r="F6" s="45">
        <v>2390</v>
      </c>
      <c r="G6" s="45">
        <v>1672</v>
      </c>
      <c r="H6" s="45">
        <v>1168</v>
      </c>
      <c r="I6" s="45">
        <v>2086</v>
      </c>
      <c r="J6" s="45">
        <v>2346</v>
      </c>
      <c r="K6" s="45">
        <v>1492</v>
      </c>
      <c r="L6" s="45">
        <v>2501</v>
      </c>
      <c r="M6" s="45">
        <v>3743</v>
      </c>
      <c r="N6" s="45">
        <v>3232</v>
      </c>
      <c r="O6" s="45">
        <v>4435</v>
      </c>
      <c r="P6" s="45">
        <v>3565</v>
      </c>
      <c r="Q6" s="45">
        <v>4230</v>
      </c>
      <c r="R6" s="45">
        <v>3538</v>
      </c>
      <c r="S6" s="73">
        <f t="shared" si="0"/>
        <v>43161</v>
      </c>
      <c r="T6" s="74">
        <f t="shared" si="1"/>
        <v>31168</v>
      </c>
    </row>
    <row r="7" spans="1:20" ht="15.75" customHeight="1">
      <c r="A7" s="11" t="s">
        <v>128</v>
      </c>
      <c r="B7" s="45">
        <v>409</v>
      </c>
      <c r="C7" s="45">
        <v>282</v>
      </c>
      <c r="D7" s="45">
        <v>403</v>
      </c>
      <c r="E7" s="45">
        <v>158</v>
      </c>
      <c r="F7" s="45">
        <v>748</v>
      </c>
      <c r="G7" s="45">
        <v>184</v>
      </c>
      <c r="H7" s="45">
        <v>281</v>
      </c>
      <c r="I7" s="45">
        <v>428</v>
      </c>
      <c r="J7" s="45">
        <v>827</v>
      </c>
      <c r="K7" s="45">
        <v>685</v>
      </c>
      <c r="L7" s="45">
        <v>794</v>
      </c>
      <c r="M7" s="45">
        <v>2984</v>
      </c>
      <c r="N7" s="45">
        <v>6769</v>
      </c>
      <c r="O7" s="45">
        <v>2455</v>
      </c>
      <c r="P7" s="45">
        <v>2670</v>
      </c>
      <c r="Q7" s="45">
        <v>3398</v>
      </c>
      <c r="R7" s="45">
        <v>3259</v>
      </c>
      <c r="S7" s="73">
        <f t="shared" si="0"/>
        <v>26734</v>
      </c>
      <c r="T7" s="74">
        <f t="shared" si="1"/>
        <v>24269</v>
      </c>
    </row>
    <row r="8" spans="1:20" ht="15.75" customHeight="1">
      <c r="A8" s="11" t="s">
        <v>129</v>
      </c>
      <c r="B8" s="45">
        <v>1263</v>
      </c>
      <c r="C8" s="45">
        <v>967</v>
      </c>
      <c r="D8" s="45">
        <v>728</v>
      </c>
      <c r="E8" s="45">
        <v>788</v>
      </c>
      <c r="F8" s="45">
        <v>3650</v>
      </c>
      <c r="G8" s="45">
        <v>1057</v>
      </c>
      <c r="H8" s="45">
        <v>1138</v>
      </c>
      <c r="I8" s="45">
        <v>1914</v>
      </c>
      <c r="J8" s="45">
        <v>2847</v>
      </c>
      <c r="K8" s="45">
        <v>2010</v>
      </c>
      <c r="L8" s="45">
        <v>2533</v>
      </c>
      <c r="M8" s="45">
        <v>1622</v>
      </c>
      <c r="N8" s="45">
        <v>1471</v>
      </c>
      <c r="O8" s="45">
        <v>1625</v>
      </c>
      <c r="P8" s="45">
        <v>1501</v>
      </c>
      <c r="Q8" s="45">
        <v>1229</v>
      </c>
      <c r="R8" s="45">
        <v>1680</v>
      </c>
      <c r="S8" s="73">
        <f t="shared" si="0"/>
        <v>28023</v>
      </c>
      <c r="T8" s="74">
        <f t="shared" si="1"/>
        <v>18432</v>
      </c>
    </row>
    <row r="9" spans="1:20" ht="15.75" customHeight="1">
      <c r="A9" s="11" t="s">
        <v>130</v>
      </c>
      <c r="B9" s="45">
        <v>451</v>
      </c>
      <c r="C9" s="45">
        <v>665</v>
      </c>
      <c r="D9" s="45">
        <v>394</v>
      </c>
      <c r="E9" s="45">
        <v>752</v>
      </c>
      <c r="F9" s="45">
        <v>1313</v>
      </c>
      <c r="G9" s="45">
        <v>885</v>
      </c>
      <c r="H9" s="45">
        <v>604</v>
      </c>
      <c r="I9" s="45">
        <v>1145</v>
      </c>
      <c r="J9" s="45">
        <v>2492</v>
      </c>
      <c r="K9" s="45">
        <v>943</v>
      </c>
      <c r="L9" s="45">
        <v>1385</v>
      </c>
      <c r="M9" s="45">
        <v>2013</v>
      </c>
      <c r="N9" s="45">
        <v>1819</v>
      </c>
      <c r="O9" s="45">
        <v>2061</v>
      </c>
      <c r="P9" s="45">
        <v>1698</v>
      </c>
      <c r="Q9" s="45">
        <v>1530</v>
      </c>
      <c r="R9" s="45">
        <v>2092</v>
      </c>
      <c r="S9" s="73">
        <f t="shared" si="0"/>
        <v>22242</v>
      </c>
      <c r="T9" s="74">
        <f t="shared" si="1"/>
        <v>17178</v>
      </c>
    </row>
    <row r="10" spans="1:20" ht="15.75" customHeight="1">
      <c r="A10" s="11" t="s">
        <v>131</v>
      </c>
      <c r="B10" s="45">
        <v>589</v>
      </c>
      <c r="C10" s="45">
        <v>729</v>
      </c>
      <c r="D10" s="45">
        <v>469</v>
      </c>
      <c r="E10" s="45">
        <v>664</v>
      </c>
      <c r="F10" s="45">
        <v>714</v>
      </c>
      <c r="G10" s="45">
        <v>514</v>
      </c>
      <c r="H10" s="45">
        <v>420</v>
      </c>
      <c r="I10" s="45">
        <v>584</v>
      </c>
      <c r="J10" s="45">
        <v>1176</v>
      </c>
      <c r="K10" s="45">
        <v>512</v>
      </c>
      <c r="L10" s="45">
        <v>847</v>
      </c>
      <c r="M10" s="45">
        <v>1268</v>
      </c>
      <c r="N10" s="45">
        <v>2064</v>
      </c>
      <c r="O10" s="45">
        <v>2716</v>
      </c>
      <c r="P10" s="45">
        <v>1892</v>
      </c>
      <c r="Q10" s="45">
        <v>1994</v>
      </c>
      <c r="R10" s="45">
        <v>2848</v>
      </c>
      <c r="S10" s="73">
        <f t="shared" si="0"/>
        <v>20000</v>
      </c>
      <c r="T10" s="74">
        <f t="shared" si="1"/>
        <v>15901</v>
      </c>
    </row>
    <row r="11" spans="1:20" ht="15.75" customHeight="1">
      <c r="A11" s="11" t="s">
        <v>132</v>
      </c>
      <c r="B11" s="45">
        <v>547</v>
      </c>
      <c r="C11" s="45">
        <v>912</v>
      </c>
      <c r="D11" s="45">
        <v>549</v>
      </c>
      <c r="E11" s="45">
        <v>662</v>
      </c>
      <c r="F11" s="45">
        <v>2024</v>
      </c>
      <c r="G11" s="45">
        <v>853</v>
      </c>
      <c r="H11" s="45">
        <v>348</v>
      </c>
      <c r="I11" s="45">
        <v>1060</v>
      </c>
      <c r="J11" s="45">
        <v>1216</v>
      </c>
      <c r="K11" s="45">
        <v>386</v>
      </c>
      <c r="L11" s="45">
        <v>1259</v>
      </c>
      <c r="M11" s="45">
        <v>1353</v>
      </c>
      <c r="N11" s="45">
        <v>1496</v>
      </c>
      <c r="O11" s="45">
        <v>1589</v>
      </c>
      <c r="P11" s="45">
        <v>1562</v>
      </c>
      <c r="Q11" s="45">
        <v>2495</v>
      </c>
      <c r="R11" s="45">
        <v>3017</v>
      </c>
      <c r="S11" s="73">
        <f t="shared" si="0"/>
        <v>21328</v>
      </c>
      <c r="T11" s="74">
        <f t="shared" si="1"/>
        <v>15433</v>
      </c>
    </row>
    <row r="12" spans="1:20" ht="15.75" customHeight="1">
      <c r="A12" s="11" t="s">
        <v>133</v>
      </c>
      <c r="B12" s="45">
        <v>824</v>
      </c>
      <c r="C12" s="45">
        <v>472</v>
      </c>
      <c r="D12" s="45">
        <v>237</v>
      </c>
      <c r="E12" s="45">
        <v>846</v>
      </c>
      <c r="F12" s="45">
        <v>677</v>
      </c>
      <c r="G12" s="45">
        <v>638</v>
      </c>
      <c r="H12" s="45">
        <v>309</v>
      </c>
      <c r="I12" s="45">
        <v>695</v>
      </c>
      <c r="J12" s="45">
        <v>1104</v>
      </c>
      <c r="K12" s="45">
        <v>513</v>
      </c>
      <c r="L12" s="45">
        <v>1169</v>
      </c>
      <c r="M12" s="45">
        <v>2059</v>
      </c>
      <c r="N12" s="45">
        <v>1715</v>
      </c>
      <c r="O12" s="45">
        <v>2248</v>
      </c>
      <c r="P12" s="45">
        <v>1989</v>
      </c>
      <c r="Q12" s="45">
        <v>1713</v>
      </c>
      <c r="R12" s="45">
        <v>1601</v>
      </c>
      <c r="S12" s="73">
        <f t="shared" si="0"/>
        <v>18809</v>
      </c>
      <c r="T12" s="74">
        <f t="shared" si="1"/>
        <v>14806</v>
      </c>
    </row>
    <row r="13" spans="1:20" ht="15.75" customHeight="1">
      <c r="A13" s="11" t="s">
        <v>134</v>
      </c>
      <c r="B13" s="45">
        <v>1075</v>
      </c>
      <c r="C13" s="45">
        <v>848</v>
      </c>
      <c r="D13" s="45">
        <v>1195</v>
      </c>
      <c r="E13" s="45">
        <v>1005</v>
      </c>
      <c r="F13" s="45">
        <v>2434</v>
      </c>
      <c r="G13" s="45">
        <v>1450</v>
      </c>
      <c r="H13" s="45">
        <v>791</v>
      </c>
      <c r="I13" s="45">
        <v>1663</v>
      </c>
      <c r="J13" s="45">
        <v>1608</v>
      </c>
      <c r="K13" s="45">
        <v>2079</v>
      </c>
      <c r="L13" s="45">
        <v>1285</v>
      </c>
      <c r="M13" s="45">
        <v>883</v>
      </c>
      <c r="N13" s="45">
        <v>1082</v>
      </c>
      <c r="O13" s="45">
        <v>992</v>
      </c>
      <c r="P13" s="45">
        <v>1127</v>
      </c>
      <c r="Q13" s="45">
        <v>815</v>
      </c>
      <c r="R13" s="45">
        <v>852</v>
      </c>
      <c r="S13" s="73">
        <f t="shared" si="0"/>
        <v>21184</v>
      </c>
      <c r="T13" s="74">
        <f t="shared" si="1"/>
        <v>12386</v>
      </c>
    </row>
    <row r="14" spans="1:20" ht="15.75" customHeight="1">
      <c r="A14" s="11" t="s">
        <v>135</v>
      </c>
      <c r="B14" s="45">
        <v>425</v>
      </c>
      <c r="C14" s="45">
        <v>238</v>
      </c>
      <c r="D14" s="45">
        <v>569</v>
      </c>
      <c r="E14" s="45">
        <v>416</v>
      </c>
      <c r="F14" s="45">
        <v>125</v>
      </c>
      <c r="G14" s="45">
        <v>504</v>
      </c>
      <c r="H14" s="45">
        <v>446</v>
      </c>
      <c r="I14" s="45">
        <v>366</v>
      </c>
      <c r="J14" s="45">
        <v>389</v>
      </c>
      <c r="K14" s="45">
        <v>241</v>
      </c>
      <c r="L14" s="45">
        <v>251</v>
      </c>
      <c r="M14" s="45">
        <v>523</v>
      </c>
      <c r="N14" s="45">
        <v>811</v>
      </c>
      <c r="O14" s="45">
        <v>1113</v>
      </c>
      <c r="P14" s="45">
        <v>875</v>
      </c>
      <c r="Q14" s="45">
        <v>1261</v>
      </c>
      <c r="R14" s="45">
        <v>1244</v>
      </c>
      <c r="S14" s="73">
        <f t="shared" si="0"/>
        <v>9797</v>
      </c>
      <c r="T14" s="74">
        <f t="shared" si="1"/>
        <v>7074</v>
      </c>
    </row>
    <row r="15" spans="1:20" ht="15.75" customHeight="1">
      <c r="A15" s="11" t="s">
        <v>136</v>
      </c>
      <c r="B15" s="45">
        <v>107</v>
      </c>
      <c r="C15" s="45">
        <v>78</v>
      </c>
      <c r="D15" s="45">
        <v>58</v>
      </c>
      <c r="E15" s="45">
        <v>57</v>
      </c>
      <c r="F15" s="45">
        <v>576</v>
      </c>
      <c r="G15" s="45">
        <v>179</v>
      </c>
      <c r="H15" s="45">
        <v>106</v>
      </c>
      <c r="I15" s="45">
        <v>279</v>
      </c>
      <c r="J15" s="45">
        <v>262</v>
      </c>
      <c r="K15" s="45">
        <v>65</v>
      </c>
      <c r="L15" s="45">
        <v>417</v>
      </c>
      <c r="M15" s="45">
        <v>322</v>
      </c>
      <c r="N15" s="45">
        <v>141</v>
      </c>
      <c r="O15" s="45">
        <v>153</v>
      </c>
      <c r="P15" s="45">
        <v>182</v>
      </c>
      <c r="Q15" s="45">
        <v>561</v>
      </c>
      <c r="R15" s="45">
        <v>361</v>
      </c>
      <c r="S15" s="73">
        <f t="shared" si="0"/>
        <v>3904</v>
      </c>
      <c r="T15" s="74">
        <f t="shared" si="1"/>
        <v>2743</v>
      </c>
    </row>
    <row r="16" spans="1:20" ht="15.75" customHeight="1">
      <c r="A16" s="11" t="s">
        <v>137</v>
      </c>
      <c r="B16" s="45">
        <v>265</v>
      </c>
      <c r="C16" s="45">
        <v>214</v>
      </c>
      <c r="D16" s="45">
        <v>312</v>
      </c>
      <c r="E16" s="45">
        <v>131</v>
      </c>
      <c r="F16" s="45">
        <v>831</v>
      </c>
      <c r="G16" s="45">
        <v>520</v>
      </c>
      <c r="H16" s="45">
        <v>185</v>
      </c>
      <c r="I16" s="45">
        <v>154</v>
      </c>
      <c r="J16" s="45">
        <v>961</v>
      </c>
      <c r="K16" s="45">
        <v>193</v>
      </c>
      <c r="L16" s="45">
        <v>328</v>
      </c>
      <c r="M16" s="45">
        <v>120</v>
      </c>
      <c r="N16" s="45">
        <v>110</v>
      </c>
      <c r="O16" s="45">
        <v>152</v>
      </c>
      <c r="P16" s="45">
        <v>166</v>
      </c>
      <c r="Q16" s="45">
        <v>194</v>
      </c>
      <c r="R16" s="45">
        <v>232</v>
      </c>
      <c r="S16" s="73">
        <f t="shared" si="0"/>
        <v>5068</v>
      </c>
      <c r="T16" s="74">
        <f t="shared" si="1"/>
        <v>2610</v>
      </c>
    </row>
    <row r="17" spans="1:20" ht="15.75" customHeight="1">
      <c r="A17" s="11" t="s">
        <v>138</v>
      </c>
      <c r="B17" s="45">
        <v>191</v>
      </c>
      <c r="C17" s="45">
        <v>206</v>
      </c>
      <c r="D17" s="45">
        <v>171</v>
      </c>
      <c r="E17" s="45">
        <v>194</v>
      </c>
      <c r="F17" s="45">
        <v>513</v>
      </c>
      <c r="G17" s="45">
        <v>220</v>
      </c>
      <c r="H17" s="45">
        <v>190</v>
      </c>
      <c r="I17" s="45">
        <v>212</v>
      </c>
      <c r="J17" s="45">
        <v>364</v>
      </c>
      <c r="K17" s="45">
        <v>218</v>
      </c>
      <c r="L17" s="45">
        <v>351</v>
      </c>
      <c r="M17" s="45">
        <v>180</v>
      </c>
      <c r="N17" s="45">
        <v>170</v>
      </c>
      <c r="O17" s="45">
        <v>215</v>
      </c>
      <c r="P17" s="45">
        <v>316</v>
      </c>
      <c r="Q17" s="45">
        <v>148</v>
      </c>
      <c r="R17" s="45">
        <v>183</v>
      </c>
      <c r="S17" s="73">
        <f t="shared" si="0"/>
        <v>4042</v>
      </c>
      <c r="T17" s="74">
        <f t="shared" si="1"/>
        <v>2357</v>
      </c>
    </row>
    <row r="18" spans="1:20" ht="15.75" customHeight="1">
      <c r="A18" s="11" t="s">
        <v>139</v>
      </c>
      <c r="B18" s="45">
        <v>89</v>
      </c>
      <c r="C18" s="45">
        <v>63</v>
      </c>
      <c r="D18" s="45">
        <v>87</v>
      </c>
      <c r="E18" s="45">
        <v>54</v>
      </c>
      <c r="F18" s="45">
        <v>266</v>
      </c>
      <c r="G18" s="45">
        <v>46</v>
      </c>
      <c r="H18" s="45">
        <v>137</v>
      </c>
      <c r="I18" s="45">
        <v>166</v>
      </c>
      <c r="J18" s="45">
        <v>75</v>
      </c>
      <c r="K18" s="45">
        <v>47</v>
      </c>
      <c r="L18" s="45">
        <v>94</v>
      </c>
      <c r="M18" s="45">
        <v>113</v>
      </c>
      <c r="N18" s="45">
        <v>64</v>
      </c>
      <c r="O18" s="45">
        <v>154</v>
      </c>
      <c r="P18" s="45">
        <v>401</v>
      </c>
      <c r="Q18" s="45">
        <v>140</v>
      </c>
      <c r="R18" s="45">
        <v>137</v>
      </c>
      <c r="S18" s="73">
        <f t="shared" si="0"/>
        <v>2133</v>
      </c>
      <c r="T18" s="74">
        <f t="shared" si="1"/>
        <v>1391</v>
      </c>
    </row>
    <row r="19" spans="1:20" ht="15.75" customHeight="1">
      <c r="A19" s="11" t="s">
        <v>140</v>
      </c>
      <c r="B19" s="45">
        <v>76</v>
      </c>
      <c r="C19" s="45">
        <v>75</v>
      </c>
      <c r="D19" s="45">
        <v>42</v>
      </c>
      <c r="E19" s="45">
        <v>95</v>
      </c>
      <c r="F19" s="45">
        <v>89</v>
      </c>
      <c r="G19" s="45">
        <v>117</v>
      </c>
      <c r="H19" s="45">
        <v>57</v>
      </c>
      <c r="I19" s="45">
        <v>159</v>
      </c>
      <c r="J19" s="45">
        <v>93</v>
      </c>
      <c r="K19" s="45">
        <v>56</v>
      </c>
      <c r="L19" s="45">
        <v>39</v>
      </c>
      <c r="M19" s="45">
        <v>167</v>
      </c>
      <c r="N19" s="45">
        <v>139</v>
      </c>
      <c r="O19" s="45">
        <v>215</v>
      </c>
      <c r="P19" s="45">
        <v>119</v>
      </c>
      <c r="Q19" s="45">
        <v>103</v>
      </c>
      <c r="R19" s="45">
        <v>92</v>
      </c>
      <c r="S19" s="73">
        <f t="shared" si="0"/>
        <v>1733</v>
      </c>
      <c r="T19" s="74">
        <f t="shared" si="1"/>
        <v>1182</v>
      </c>
    </row>
    <row r="20" spans="1:20" ht="15.75" customHeight="1">
      <c r="A20" s="46" t="s">
        <v>16</v>
      </c>
      <c r="B20" s="45">
        <v>11588</v>
      </c>
      <c r="C20" s="45">
        <v>10576</v>
      </c>
      <c r="D20" s="45">
        <v>11938</v>
      </c>
      <c r="E20" s="45">
        <v>11591</v>
      </c>
      <c r="F20" s="45">
        <v>22273</v>
      </c>
      <c r="G20" s="45">
        <v>12315</v>
      </c>
      <c r="H20" s="45">
        <v>10227</v>
      </c>
      <c r="I20" s="45">
        <v>17033</v>
      </c>
      <c r="J20" s="45">
        <v>25679</v>
      </c>
      <c r="K20" s="45">
        <v>17926</v>
      </c>
      <c r="L20" s="45">
        <v>23920</v>
      </c>
      <c r="M20" s="45">
        <v>24756</v>
      </c>
      <c r="N20" s="45">
        <v>36793</v>
      </c>
      <c r="O20" s="45">
        <v>32638</v>
      </c>
      <c r="P20" s="45">
        <v>29715</v>
      </c>
      <c r="Q20" s="45">
        <v>29611</v>
      </c>
      <c r="R20" s="45">
        <v>29905</v>
      </c>
      <c r="S20" s="45">
        <f t="shared" ref="S20:T20" si="2">SUM(S2:S19)</f>
        <v>358486</v>
      </c>
      <c r="T20" s="66">
        <f t="shared" si="2"/>
        <v>267977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R19"/>
  <sheetViews>
    <sheetView workbookViewId="0">
      <selection activeCell="E23" sqref="E23"/>
    </sheetView>
  </sheetViews>
  <sheetFormatPr defaultColWidth="14.42578125" defaultRowHeight="15.75" customHeight="1"/>
  <cols>
    <col min="1" max="1" width="26.85546875" bestFit="1" customWidth="1"/>
    <col min="2" max="18" width="12.5703125" bestFit="1" customWidth="1"/>
  </cols>
  <sheetData>
    <row r="1" spans="1:18" ht="15.75" customHeight="1">
      <c r="A1" s="134" t="s">
        <v>26</v>
      </c>
      <c r="B1" s="129" t="s">
        <v>141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5">
      <c r="A2" s="135"/>
      <c r="B2" s="112">
        <v>2001</v>
      </c>
      <c r="C2" s="112">
        <v>2002</v>
      </c>
      <c r="D2" s="112">
        <v>2003</v>
      </c>
      <c r="E2" s="112">
        <v>2004</v>
      </c>
      <c r="F2" s="112">
        <v>2005</v>
      </c>
      <c r="G2" s="112">
        <v>2006</v>
      </c>
      <c r="H2" s="112">
        <v>2007</v>
      </c>
      <c r="I2" s="112">
        <v>2008</v>
      </c>
      <c r="J2" s="112">
        <v>2009</v>
      </c>
      <c r="K2" s="112">
        <v>2010</v>
      </c>
      <c r="L2" s="112">
        <v>2011</v>
      </c>
      <c r="M2" s="112">
        <v>2012</v>
      </c>
      <c r="N2" s="112">
        <v>2013</v>
      </c>
      <c r="O2" s="112">
        <v>2014</v>
      </c>
      <c r="P2" s="112">
        <v>2015</v>
      </c>
      <c r="Q2" s="112">
        <v>2016</v>
      </c>
      <c r="R2" s="112">
        <v>2017</v>
      </c>
    </row>
    <row r="3" spans="1:18" ht="15">
      <c r="A3" s="55" t="s">
        <v>139</v>
      </c>
      <c r="B3" s="58">
        <v>1812936</v>
      </c>
      <c r="C3" s="58">
        <v>1812868</v>
      </c>
      <c r="D3" s="58">
        <v>1812779</v>
      </c>
      <c r="E3" s="58">
        <v>1812724</v>
      </c>
      <c r="F3" s="58">
        <v>1812454</v>
      </c>
      <c r="G3" s="58">
        <v>1812406</v>
      </c>
      <c r="H3" s="58">
        <v>1812262</v>
      </c>
      <c r="I3" s="58">
        <v>1812092</v>
      </c>
      <c r="J3" s="58">
        <v>1812007</v>
      </c>
      <c r="K3" s="58">
        <v>1811958</v>
      </c>
      <c r="L3" s="58">
        <v>1811859</v>
      </c>
      <c r="M3" s="58">
        <v>1811735</v>
      </c>
      <c r="N3" s="58">
        <v>1811664</v>
      </c>
      <c r="O3" s="58">
        <v>1811505</v>
      </c>
      <c r="P3" s="58">
        <v>1811093</v>
      </c>
      <c r="Q3" s="58">
        <v>1810932</v>
      </c>
      <c r="R3" s="58">
        <v>1810791</v>
      </c>
    </row>
    <row r="4" spans="1:18" ht="15">
      <c r="A4" s="55" t="s">
        <v>132</v>
      </c>
      <c r="B4" s="58">
        <v>1360994</v>
      </c>
      <c r="C4" s="58">
        <v>1360079</v>
      </c>
      <c r="D4" s="58">
        <v>1359525</v>
      </c>
      <c r="E4" s="58">
        <v>1358867</v>
      </c>
      <c r="F4" s="58">
        <v>1356818</v>
      </c>
      <c r="G4" s="58">
        <v>1355962</v>
      </c>
      <c r="H4" s="58">
        <v>1355616</v>
      </c>
      <c r="I4" s="58">
        <v>1354558</v>
      </c>
      <c r="J4" s="58">
        <v>1353342</v>
      </c>
      <c r="K4" s="58">
        <v>1352951</v>
      </c>
      <c r="L4" s="58">
        <v>1351684</v>
      </c>
      <c r="M4" s="58">
        <v>1350336</v>
      </c>
      <c r="N4" s="58">
        <v>1348833</v>
      </c>
      <c r="O4" s="58">
        <v>1347249</v>
      </c>
      <c r="P4" s="58">
        <v>1345680</v>
      </c>
      <c r="Q4" s="58">
        <v>1343180</v>
      </c>
      <c r="R4" s="58">
        <v>1340158</v>
      </c>
    </row>
    <row r="5" spans="1:18" ht="15">
      <c r="A5" s="55" t="s">
        <v>127</v>
      </c>
      <c r="B5" s="58">
        <v>1380941</v>
      </c>
      <c r="C5" s="58">
        <v>1379521</v>
      </c>
      <c r="D5" s="58">
        <v>1378495</v>
      </c>
      <c r="E5" s="58">
        <v>1375809</v>
      </c>
      <c r="F5" s="58">
        <v>1373376</v>
      </c>
      <c r="G5" s="58">
        <v>1371683</v>
      </c>
      <c r="H5" s="58">
        <v>1370487</v>
      </c>
      <c r="I5" s="58">
        <v>1368383</v>
      </c>
      <c r="J5" s="58">
        <v>1366009</v>
      </c>
      <c r="K5" s="58">
        <v>1364506</v>
      </c>
      <c r="L5" s="58">
        <v>1361967</v>
      </c>
      <c r="M5" s="58">
        <v>1358175</v>
      </c>
      <c r="N5" s="58">
        <v>1354878</v>
      </c>
      <c r="O5" s="58">
        <v>1350401</v>
      </c>
      <c r="P5" s="58">
        <v>1346813</v>
      </c>
      <c r="Q5" s="58">
        <v>1342556</v>
      </c>
      <c r="R5" s="58">
        <v>1338992</v>
      </c>
    </row>
    <row r="6" spans="1:18" ht="15">
      <c r="A6" s="55" t="s">
        <v>131</v>
      </c>
      <c r="B6" s="58">
        <v>1075848</v>
      </c>
      <c r="C6" s="58">
        <v>1075118</v>
      </c>
      <c r="D6" s="58">
        <v>1074650</v>
      </c>
      <c r="E6" s="58">
        <v>1073980</v>
      </c>
      <c r="F6" s="58">
        <v>1073277</v>
      </c>
      <c r="G6" s="58">
        <v>1072764</v>
      </c>
      <c r="H6" s="58">
        <v>1072341</v>
      </c>
      <c r="I6" s="58">
        <v>1071752</v>
      </c>
      <c r="J6" s="58">
        <v>1070564</v>
      </c>
      <c r="K6" s="58">
        <v>1070055</v>
      </c>
      <c r="L6" s="58">
        <v>1069193</v>
      </c>
      <c r="M6" s="58">
        <v>1067919</v>
      </c>
      <c r="N6" s="58">
        <v>1065856</v>
      </c>
      <c r="O6" s="58">
        <v>1063134</v>
      </c>
      <c r="P6" s="58">
        <v>1061246</v>
      </c>
      <c r="Q6" s="58">
        <v>1059260</v>
      </c>
      <c r="R6" s="58">
        <v>1056408</v>
      </c>
    </row>
    <row r="7" spans="1:18" ht="15">
      <c r="A7" s="55" t="s">
        <v>140</v>
      </c>
      <c r="B7" s="58">
        <v>889698</v>
      </c>
      <c r="C7" s="58">
        <v>889619</v>
      </c>
      <c r="D7" s="58">
        <v>889576</v>
      </c>
      <c r="E7" s="58">
        <v>889479</v>
      </c>
      <c r="F7" s="58">
        <v>889388</v>
      </c>
      <c r="G7" s="58">
        <v>889269</v>
      </c>
      <c r="H7" s="58">
        <v>889212</v>
      </c>
      <c r="I7" s="58">
        <v>889050</v>
      </c>
      <c r="J7" s="58">
        <v>888955</v>
      </c>
      <c r="K7" s="58">
        <v>888898</v>
      </c>
      <c r="L7" s="58">
        <v>888856</v>
      </c>
      <c r="M7" s="58">
        <v>888670</v>
      </c>
      <c r="N7" s="58">
        <v>888522</v>
      </c>
      <c r="O7" s="58">
        <v>888292</v>
      </c>
      <c r="P7" s="58">
        <v>888164</v>
      </c>
      <c r="Q7" s="58">
        <v>888054</v>
      </c>
      <c r="R7" s="58">
        <v>887959</v>
      </c>
    </row>
    <row r="8" spans="1:18" ht="15">
      <c r="A8" s="55" t="s">
        <v>135</v>
      </c>
      <c r="B8" s="58">
        <v>754387</v>
      </c>
      <c r="C8" s="58">
        <v>754146</v>
      </c>
      <c r="D8" s="58">
        <v>753567</v>
      </c>
      <c r="E8" s="58">
        <v>753141</v>
      </c>
      <c r="F8" s="58">
        <v>753015</v>
      </c>
      <c r="G8" s="58">
        <v>752502</v>
      </c>
      <c r="H8" s="58">
        <v>752052</v>
      </c>
      <c r="I8" s="58">
        <v>751684</v>
      </c>
      <c r="J8" s="58">
        <v>751289</v>
      </c>
      <c r="K8" s="58">
        <v>751039</v>
      </c>
      <c r="L8" s="58">
        <v>750783</v>
      </c>
      <c r="M8" s="58">
        <v>750257</v>
      </c>
      <c r="N8" s="58">
        <v>749441</v>
      </c>
      <c r="O8" s="58">
        <v>748316</v>
      </c>
      <c r="P8" s="58">
        <v>747434</v>
      </c>
      <c r="Q8" s="58">
        <v>746145</v>
      </c>
      <c r="R8" s="58">
        <v>744897</v>
      </c>
    </row>
    <row r="9" spans="1:18" ht="15">
      <c r="A9" s="55" t="s">
        <v>133</v>
      </c>
      <c r="B9" s="58">
        <v>714029</v>
      </c>
      <c r="C9" s="58">
        <v>713561</v>
      </c>
      <c r="D9" s="58">
        <v>713326</v>
      </c>
      <c r="E9" s="58">
        <v>712480</v>
      </c>
      <c r="F9" s="58">
        <v>711812</v>
      </c>
      <c r="G9" s="58">
        <v>711179</v>
      </c>
      <c r="H9" s="58">
        <v>710868</v>
      </c>
      <c r="I9" s="58">
        <v>710174</v>
      </c>
      <c r="J9" s="58">
        <v>709069</v>
      </c>
      <c r="K9" s="58">
        <v>708554</v>
      </c>
      <c r="L9" s="58">
        <v>707382</v>
      </c>
      <c r="M9" s="58">
        <v>705315</v>
      </c>
      <c r="N9" s="58">
        <v>703600</v>
      </c>
      <c r="O9" s="58">
        <v>701353</v>
      </c>
      <c r="P9" s="58">
        <v>699365</v>
      </c>
      <c r="Q9" s="58">
        <v>697652</v>
      </c>
      <c r="R9" s="58">
        <v>696026</v>
      </c>
    </row>
    <row r="10" spans="1:18" ht="15">
      <c r="A10" s="55" t="s">
        <v>130</v>
      </c>
      <c r="B10" s="58">
        <v>650546</v>
      </c>
      <c r="C10" s="58">
        <v>649877</v>
      </c>
      <c r="D10" s="58">
        <v>649481</v>
      </c>
      <c r="E10" s="58">
        <v>648726</v>
      </c>
      <c r="F10" s="58">
        <v>647404</v>
      </c>
      <c r="G10" s="58">
        <v>646515</v>
      </c>
      <c r="H10" s="58">
        <v>645911</v>
      </c>
      <c r="I10" s="58">
        <v>644757</v>
      </c>
      <c r="J10" s="58">
        <v>642248</v>
      </c>
      <c r="K10" s="58">
        <v>641303</v>
      </c>
      <c r="L10" s="58">
        <v>639905</v>
      </c>
      <c r="M10" s="58">
        <v>637876</v>
      </c>
      <c r="N10" s="58">
        <v>636055</v>
      </c>
      <c r="O10" s="58">
        <v>633971</v>
      </c>
      <c r="P10" s="58">
        <v>632271</v>
      </c>
      <c r="Q10" s="58">
        <v>630740</v>
      </c>
      <c r="R10" s="58">
        <v>628660</v>
      </c>
    </row>
    <row r="11" spans="1:18" ht="15">
      <c r="A11" s="55" t="s">
        <v>126</v>
      </c>
      <c r="B11" s="58">
        <v>414865</v>
      </c>
      <c r="C11" s="58">
        <v>413459</v>
      </c>
      <c r="D11" s="58">
        <v>411193</v>
      </c>
      <c r="E11" s="58">
        <v>410363</v>
      </c>
      <c r="F11" s="58">
        <v>408146</v>
      </c>
      <c r="G11" s="58">
        <v>406937</v>
      </c>
      <c r="H11" s="58">
        <v>405514</v>
      </c>
      <c r="I11" s="58">
        <v>403194</v>
      </c>
      <c r="J11" s="58">
        <v>399760</v>
      </c>
      <c r="K11" s="58">
        <v>396913</v>
      </c>
      <c r="L11" s="58">
        <v>393212</v>
      </c>
      <c r="M11" s="58">
        <v>391265</v>
      </c>
      <c r="N11" s="58">
        <v>386051</v>
      </c>
      <c r="O11" s="58">
        <v>382286</v>
      </c>
      <c r="P11" s="58">
        <v>378939</v>
      </c>
      <c r="Q11" s="58">
        <v>375864</v>
      </c>
      <c r="R11" s="58">
        <v>373378</v>
      </c>
    </row>
    <row r="12" spans="1:18" ht="15">
      <c r="A12" s="55" t="s">
        <v>128</v>
      </c>
      <c r="B12" s="58">
        <v>169948</v>
      </c>
      <c r="C12" s="58">
        <v>169663</v>
      </c>
      <c r="D12" s="58">
        <v>169266</v>
      </c>
      <c r="E12" s="58">
        <v>169111</v>
      </c>
      <c r="F12" s="58">
        <v>168352</v>
      </c>
      <c r="G12" s="58">
        <v>168170</v>
      </c>
      <c r="H12" s="58">
        <v>167890</v>
      </c>
      <c r="I12" s="58">
        <v>167455</v>
      </c>
      <c r="J12" s="58">
        <v>166639</v>
      </c>
      <c r="K12" s="58">
        <v>165954</v>
      </c>
      <c r="L12" s="58">
        <v>165166</v>
      </c>
      <c r="M12" s="58">
        <v>162141</v>
      </c>
      <c r="N12" s="58">
        <v>155547</v>
      </c>
      <c r="O12" s="58">
        <v>153079</v>
      </c>
      <c r="P12" s="58">
        <v>150382</v>
      </c>
      <c r="Q12" s="58">
        <v>147034</v>
      </c>
      <c r="R12" s="58">
        <v>143772</v>
      </c>
    </row>
    <row r="13" spans="1:18" ht="15">
      <c r="A13" s="55" t="s">
        <v>125</v>
      </c>
      <c r="B13" s="58">
        <v>169851</v>
      </c>
      <c r="C13" s="58">
        <v>169164</v>
      </c>
      <c r="D13" s="58">
        <v>168266</v>
      </c>
      <c r="E13" s="58">
        <v>167516</v>
      </c>
      <c r="F13" s="58">
        <v>166569</v>
      </c>
      <c r="G13" s="58">
        <v>166030</v>
      </c>
      <c r="H13" s="58">
        <v>164981</v>
      </c>
      <c r="I13" s="58">
        <v>163737</v>
      </c>
      <c r="J13" s="58">
        <v>160924</v>
      </c>
      <c r="K13" s="58">
        <v>158636</v>
      </c>
      <c r="L13" s="58">
        <v>155626</v>
      </c>
      <c r="M13" s="58">
        <v>152839</v>
      </c>
      <c r="N13" s="58">
        <v>146622</v>
      </c>
      <c r="O13" s="58">
        <v>142152</v>
      </c>
      <c r="P13" s="58">
        <v>138102</v>
      </c>
      <c r="Q13" s="58">
        <v>134876</v>
      </c>
      <c r="R13" s="58">
        <v>131286</v>
      </c>
    </row>
    <row r="14" spans="1:18" ht="15">
      <c r="A14" s="55" t="s">
        <v>124</v>
      </c>
      <c r="B14" s="58">
        <v>159663</v>
      </c>
      <c r="C14" s="58">
        <v>158390</v>
      </c>
      <c r="D14" s="58">
        <v>155894</v>
      </c>
      <c r="E14" s="58">
        <v>154422</v>
      </c>
      <c r="F14" s="58">
        <v>151767</v>
      </c>
      <c r="G14" s="58">
        <v>150080</v>
      </c>
      <c r="H14" s="58">
        <v>148619</v>
      </c>
      <c r="I14" s="58">
        <v>146155</v>
      </c>
      <c r="J14" s="58">
        <v>142624</v>
      </c>
      <c r="K14" s="58">
        <v>139343</v>
      </c>
      <c r="L14" s="58">
        <v>135593</v>
      </c>
      <c r="M14" s="58">
        <v>133097</v>
      </c>
      <c r="N14" s="58">
        <v>128761</v>
      </c>
      <c r="O14" s="58">
        <v>124550</v>
      </c>
      <c r="P14" s="58">
        <v>120396</v>
      </c>
      <c r="Q14" s="58">
        <v>117026</v>
      </c>
      <c r="R14" s="58">
        <v>114393</v>
      </c>
    </row>
    <row r="15" spans="1:18" ht="15">
      <c r="A15" s="55" t="s">
        <v>136</v>
      </c>
      <c r="B15" s="58">
        <v>40071</v>
      </c>
      <c r="C15" s="58">
        <v>39996</v>
      </c>
      <c r="D15" s="58">
        <v>39942</v>
      </c>
      <c r="E15" s="58">
        <v>39885</v>
      </c>
      <c r="F15" s="58">
        <v>39320</v>
      </c>
      <c r="G15" s="58">
        <v>39140</v>
      </c>
      <c r="H15" s="58">
        <v>39034</v>
      </c>
      <c r="I15" s="58">
        <v>38757</v>
      </c>
      <c r="J15" s="58">
        <v>38504</v>
      </c>
      <c r="K15" s="58">
        <v>38438</v>
      </c>
      <c r="L15" s="58">
        <v>38038</v>
      </c>
      <c r="M15" s="58">
        <v>37718</v>
      </c>
      <c r="N15" s="58">
        <v>37575</v>
      </c>
      <c r="O15" s="58">
        <v>37424</v>
      </c>
      <c r="P15" s="58">
        <v>37227</v>
      </c>
      <c r="Q15" s="58">
        <v>36630</v>
      </c>
      <c r="R15" s="58">
        <v>36229</v>
      </c>
    </row>
    <row r="16" spans="1:18" ht="15">
      <c r="A16" s="55" t="s">
        <v>129</v>
      </c>
      <c r="B16" s="58">
        <v>54588</v>
      </c>
      <c r="C16" s="58">
        <v>53615</v>
      </c>
      <c r="D16" s="58">
        <v>52878</v>
      </c>
      <c r="E16" s="58">
        <v>52109</v>
      </c>
      <c r="F16" s="58">
        <v>48449</v>
      </c>
      <c r="G16" s="58">
        <v>47388</v>
      </c>
      <c r="H16" s="58">
        <v>46199</v>
      </c>
      <c r="I16" s="58">
        <v>44302</v>
      </c>
      <c r="J16" s="58">
        <v>41454</v>
      </c>
      <c r="K16" s="58">
        <v>39449</v>
      </c>
      <c r="L16" s="58">
        <v>36825</v>
      </c>
      <c r="M16" s="58">
        <v>35166</v>
      </c>
      <c r="N16" s="58">
        <v>33690</v>
      </c>
      <c r="O16" s="58">
        <v>32109</v>
      </c>
      <c r="P16" s="58">
        <v>30617</v>
      </c>
      <c r="Q16" s="58">
        <v>29350</v>
      </c>
      <c r="R16" s="58">
        <v>27708</v>
      </c>
    </row>
    <row r="17" spans="1:18" ht="15">
      <c r="A17" s="55" t="s">
        <v>134</v>
      </c>
      <c r="B17" s="58">
        <v>37050</v>
      </c>
      <c r="C17" s="58">
        <v>36225</v>
      </c>
      <c r="D17" s="58">
        <v>35014</v>
      </c>
      <c r="E17" s="58">
        <v>33990</v>
      </c>
      <c r="F17" s="58">
        <v>31555</v>
      </c>
      <c r="G17" s="58">
        <v>30112</v>
      </c>
      <c r="H17" s="58">
        <v>29304</v>
      </c>
      <c r="I17" s="58">
        <v>27604</v>
      </c>
      <c r="J17" s="58">
        <v>25955</v>
      </c>
      <c r="K17" s="58">
        <v>23841</v>
      </c>
      <c r="L17" s="58">
        <v>22512</v>
      </c>
      <c r="M17" s="58">
        <v>21635</v>
      </c>
      <c r="N17" s="58">
        <v>20553</v>
      </c>
      <c r="O17" s="58">
        <v>19576</v>
      </c>
      <c r="P17" s="58">
        <v>18456</v>
      </c>
      <c r="Q17" s="58">
        <v>17642</v>
      </c>
      <c r="R17" s="58">
        <v>16818</v>
      </c>
    </row>
    <row r="18" spans="1:18" ht="15">
      <c r="A18" s="55" t="s">
        <v>137</v>
      </c>
      <c r="B18" s="58">
        <v>17359</v>
      </c>
      <c r="C18" s="58">
        <v>17138</v>
      </c>
      <c r="D18" s="58">
        <v>16816</v>
      </c>
      <c r="E18" s="58">
        <v>16671</v>
      </c>
      <c r="F18" s="58">
        <v>15814</v>
      </c>
      <c r="G18" s="58">
        <v>15288</v>
      </c>
      <c r="H18" s="58">
        <v>15102</v>
      </c>
      <c r="I18" s="58">
        <v>14922</v>
      </c>
      <c r="J18" s="58">
        <v>13923</v>
      </c>
      <c r="K18" s="58">
        <v>13735</v>
      </c>
      <c r="L18" s="58">
        <v>13416</v>
      </c>
      <c r="M18" s="58">
        <v>13300</v>
      </c>
      <c r="N18" s="58">
        <v>13188</v>
      </c>
      <c r="O18" s="58">
        <v>13035</v>
      </c>
      <c r="P18" s="58">
        <v>12860</v>
      </c>
      <c r="Q18" s="58">
        <v>12652</v>
      </c>
      <c r="R18" s="58">
        <v>12417</v>
      </c>
    </row>
    <row r="19" spans="1:18" ht="15">
      <c r="A19" s="55" t="s">
        <v>138</v>
      </c>
      <c r="B19" s="58">
        <v>6887</v>
      </c>
      <c r="C19" s="58">
        <v>6644</v>
      </c>
      <c r="D19" s="58">
        <v>6478</v>
      </c>
      <c r="E19" s="58">
        <v>6281</v>
      </c>
      <c r="F19" s="58">
        <v>5766</v>
      </c>
      <c r="G19" s="58">
        <v>5543</v>
      </c>
      <c r="H19" s="58">
        <v>5347</v>
      </c>
      <c r="I19" s="58">
        <v>5130</v>
      </c>
      <c r="J19" s="58">
        <v>4762</v>
      </c>
      <c r="K19" s="58">
        <v>4530</v>
      </c>
      <c r="L19" s="58">
        <v>4165</v>
      </c>
      <c r="M19" s="58">
        <v>3982</v>
      </c>
      <c r="N19" s="58">
        <v>3798</v>
      </c>
      <c r="O19" s="58">
        <v>3565</v>
      </c>
      <c r="P19" s="58">
        <v>3235</v>
      </c>
      <c r="Q19" s="58">
        <v>3076</v>
      </c>
      <c r="R19" s="58">
        <v>2874</v>
      </c>
    </row>
  </sheetData>
  <mergeCells count="2">
    <mergeCell ref="B1:R1"/>
    <mergeCell ref="A1:A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N20"/>
  <sheetViews>
    <sheetView topLeftCell="E1" workbookViewId="0">
      <selection activeCell="N16" sqref="N16"/>
    </sheetView>
  </sheetViews>
  <sheetFormatPr defaultColWidth="14.42578125" defaultRowHeight="15.75" customHeight="1"/>
  <cols>
    <col min="1" max="1" width="6.85546875" style="12" customWidth="1"/>
    <col min="2" max="2" width="7.7109375" bestFit="1" customWidth="1"/>
    <col min="3" max="3" width="12.140625" bestFit="1" customWidth="1"/>
    <col min="4" max="4" width="13.42578125" customWidth="1"/>
    <col min="5" max="5" width="7.7109375" bestFit="1" customWidth="1"/>
    <col min="6" max="6" width="6.7109375" bestFit="1" customWidth="1"/>
    <col min="7" max="7" width="14.85546875" customWidth="1"/>
    <col min="8" max="8" width="12" customWidth="1"/>
    <col min="9" max="9" width="11" bestFit="1" customWidth="1"/>
    <col min="10" max="10" width="9.85546875" bestFit="1" customWidth="1"/>
    <col min="11" max="11" width="13.140625" bestFit="1" customWidth="1"/>
    <col min="12" max="12" width="13.42578125" customWidth="1"/>
    <col min="13" max="13" width="12.5703125" bestFit="1" customWidth="1"/>
    <col min="14" max="14" width="7.7109375" bestFit="1" customWidth="1"/>
  </cols>
  <sheetData>
    <row r="1" spans="1:14" ht="22.5" customHeight="1">
      <c r="A1" s="136" t="s">
        <v>3</v>
      </c>
      <c r="B1" s="131" t="s">
        <v>108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48" customHeight="1">
      <c r="A2" s="137"/>
      <c r="B2" s="61" t="s">
        <v>109</v>
      </c>
      <c r="C2" s="61" t="s">
        <v>111</v>
      </c>
      <c r="D2" s="61" t="s">
        <v>112</v>
      </c>
      <c r="E2" s="61" t="s">
        <v>114</v>
      </c>
      <c r="F2" s="61" t="s">
        <v>115</v>
      </c>
      <c r="G2" s="61" t="s">
        <v>142</v>
      </c>
      <c r="H2" s="61" t="s">
        <v>143</v>
      </c>
      <c r="I2" s="61" t="s">
        <v>116</v>
      </c>
      <c r="J2" s="61" t="s">
        <v>144</v>
      </c>
      <c r="K2" s="61" t="s">
        <v>118</v>
      </c>
      <c r="L2" s="61" t="s">
        <v>119</v>
      </c>
      <c r="M2" s="61" t="s">
        <v>120</v>
      </c>
      <c r="N2" s="52" t="s">
        <v>16</v>
      </c>
    </row>
    <row r="3" spans="1:14" ht="15.75" customHeight="1">
      <c r="A3" s="13">
        <v>2001</v>
      </c>
      <c r="B3" s="45">
        <v>3364</v>
      </c>
      <c r="C3" s="45">
        <v>839</v>
      </c>
      <c r="D3" s="45">
        <v>56</v>
      </c>
      <c r="E3" s="45">
        <v>1016</v>
      </c>
      <c r="F3" s="45">
        <v>140</v>
      </c>
      <c r="G3" s="45">
        <v>3</v>
      </c>
      <c r="H3" s="45">
        <v>4</v>
      </c>
      <c r="I3" s="45">
        <v>6</v>
      </c>
      <c r="J3" s="45">
        <v>3</v>
      </c>
      <c r="K3" s="45">
        <v>2091</v>
      </c>
      <c r="L3" s="45">
        <v>94</v>
      </c>
      <c r="M3" s="45">
        <v>4117</v>
      </c>
      <c r="N3" s="66">
        <f t="shared" ref="N3:N19" si="0">SUM(B3:M3)</f>
        <v>11733</v>
      </c>
    </row>
    <row r="4" spans="1:14" ht="15.75" customHeight="1">
      <c r="A4" s="13">
        <v>2002</v>
      </c>
      <c r="B4" s="45">
        <v>3202</v>
      </c>
      <c r="C4" s="45">
        <v>730</v>
      </c>
      <c r="D4" s="45">
        <v>79</v>
      </c>
      <c r="E4" s="45">
        <v>906</v>
      </c>
      <c r="F4" s="45">
        <v>136</v>
      </c>
      <c r="G4" s="45">
        <v>2</v>
      </c>
      <c r="H4" s="45">
        <v>0</v>
      </c>
      <c r="I4" s="45">
        <v>8</v>
      </c>
      <c r="J4" s="45">
        <v>6</v>
      </c>
      <c r="K4" s="45">
        <v>1981</v>
      </c>
      <c r="L4" s="45">
        <v>147</v>
      </c>
      <c r="M4" s="45">
        <v>3579</v>
      </c>
      <c r="N4" s="66">
        <f t="shared" si="0"/>
        <v>10776</v>
      </c>
    </row>
    <row r="5" spans="1:14" ht="15.75" customHeight="1">
      <c r="A5" s="13">
        <v>2003</v>
      </c>
      <c r="B5" s="45">
        <v>3714</v>
      </c>
      <c r="C5" s="45">
        <v>992</v>
      </c>
      <c r="D5" s="45">
        <v>51</v>
      </c>
      <c r="E5" s="45">
        <v>1484</v>
      </c>
      <c r="F5" s="45">
        <v>157</v>
      </c>
      <c r="G5" s="45">
        <v>6</v>
      </c>
      <c r="H5" s="45">
        <v>0</v>
      </c>
      <c r="I5" s="45">
        <v>5</v>
      </c>
      <c r="J5" s="45">
        <v>6</v>
      </c>
      <c r="K5" s="45">
        <v>1741</v>
      </c>
      <c r="L5" s="45">
        <v>96</v>
      </c>
      <c r="M5" s="45">
        <v>3869</v>
      </c>
      <c r="N5" s="66">
        <f t="shared" si="0"/>
        <v>12121</v>
      </c>
    </row>
    <row r="6" spans="1:14" ht="15.75" customHeight="1">
      <c r="A6" s="13">
        <v>2004</v>
      </c>
      <c r="B6" s="45">
        <v>2765</v>
      </c>
      <c r="C6" s="45">
        <v>1085</v>
      </c>
      <c r="D6" s="45">
        <v>43</v>
      </c>
      <c r="E6" s="45">
        <v>1371</v>
      </c>
      <c r="F6" s="45">
        <v>258</v>
      </c>
      <c r="G6" s="45">
        <v>0</v>
      </c>
      <c r="H6" s="45">
        <v>4</v>
      </c>
      <c r="I6" s="45">
        <v>10</v>
      </c>
      <c r="J6" s="45">
        <v>3</v>
      </c>
      <c r="K6" s="45">
        <v>2714</v>
      </c>
      <c r="L6" s="45">
        <v>99</v>
      </c>
      <c r="M6" s="45">
        <v>3400</v>
      </c>
      <c r="N6" s="66">
        <f t="shared" si="0"/>
        <v>11752</v>
      </c>
    </row>
    <row r="7" spans="1:14" ht="15.75" customHeight="1">
      <c r="A7" s="13">
        <v>2005</v>
      </c>
      <c r="B7" s="45">
        <v>6684</v>
      </c>
      <c r="C7" s="45">
        <v>1448</v>
      </c>
      <c r="D7" s="45">
        <v>131</v>
      </c>
      <c r="E7" s="45">
        <v>1815</v>
      </c>
      <c r="F7" s="45">
        <v>382</v>
      </c>
      <c r="G7" s="45">
        <v>7</v>
      </c>
      <c r="H7" s="45">
        <v>8</v>
      </c>
      <c r="I7" s="45">
        <v>24</v>
      </c>
      <c r="J7" s="45">
        <v>2</v>
      </c>
      <c r="K7" s="45">
        <v>3345</v>
      </c>
      <c r="L7" s="45">
        <v>532</v>
      </c>
      <c r="M7" s="45">
        <v>8308</v>
      </c>
      <c r="N7" s="66">
        <f t="shared" si="0"/>
        <v>22686</v>
      </c>
    </row>
    <row r="8" spans="1:14" ht="15.75" customHeight="1">
      <c r="A8" s="64">
        <v>2006</v>
      </c>
      <c r="B8" s="45">
        <v>3005</v>
      </c>
      <c r="C8" s="45">
        <v>1034</v>
      </c>
      <c r="D8" s="45">
        <v>57</v>
      </c>
      <c r="E8" s="45">
        <v>1477</v>
      </c>
      <c r="F8" s="45">
        <v>301</v>
      </c>
      <c r="G8" s="45">
        <v>1</v>
      </c>
      <c r="H8" s="45">
        <v>2</v>
      </c>
      <c r="I8" s="45">
        <v>7</v>
      </c>
      <c r="J8" s="45">
        <v>7</v>
      </c>
      <c r="K8" s="45">
        <v>2662</v>
      </c>
      <c r="L8" s="45">
        <v>125</v>
      </c>
      <c r="M8" s="45">
        <v>3812</v>
      </c>
      <c r="N8" s="66">
        <f t="shared" si="0"/>
        <v>12490</v>
      </c>
    </row>
    <row r="9" spans="1:14" ht="15.75" customHeight="1">
      <c r="A9" s="64">
        <v>2007</v>
      </c>
      <c r="B9" s="45">
        <v>2708</v>
      </c>
      <c r="C9" s="45">
        <v>1220</v>
      </c>
      <c r="D9" s="45">
        <v>16</v>
      </c>
      <c r="E9" s="45">
        <v>1313</v>
      </c>
      <c r="F9" s="45">
        <v>174</v>
      </c>
      <c r="G9" s="45">
        <v>2</v>
      </c>
      <c r="H9" s="45">
        <v>1</v>
      </c>
      <c r="I9" s="45">
        <v>7</v>
      </c>
      <c r="J9" s="45">
        <v>6</v>
      </c>
      <c r="K9" s="45">
        <v>1834</v>
      </c>
      <c r="L9" s="45">
        <v>73</v>
      </c>
      <c r="M9" s="45">
        <v>3002</v>
      </c>
      <c r="N9" s="66">
        <f t="shared" si="0"/>
        <v>10356</v>
      </c>
    </row>
    <row r="10" spans="1:14" ht="15.75" customHeight="1">
      <c r="A10" s="64">
        <v>2008</v>
      </c>
      <c r="B10" s="45">
        <v>4367</v>
      </c>
      <c r="C10" s="45">
        <v>1955</v>
      </c>
      <c r="D10" s="45">
        <v>47</v>
      </c>
      <c r="E10" s="45">
        <v>2194</v>
      </c>
      <c r="F10" s="45">
        <v>371</v>
      </c>
      <c r="G10" s="45">
        <v>7</v>
      </c>
      <c r="H10" s="45">
        <v>1</v>
      </c>
      <c r="I10" s="45">
        <v>10</v>
      </c>
      <c r="J10" s="45">
        <v>4</v>
      </c>
      <c r="K10" s="45">
        <v>3034</v>
      </c>
      <c r="L10" s="45">
        <v>248</v>
      </c>
      <c r="M10" s="45">
        <v>5063</v>
      </c>
      <c r="N10" s="66">
        <f t="shared" si="0"/>
        <v>17301</v>
      </c>
    </row>
    <row r="11" spans="1:14" ht="15.75" customHeight="1">
      <c r="A11" s="64">
        <v>2009</v>
      </c>
      <c r="B11" s="45">
        <v>5928</v>
      </c>
      <c r="C11" s="45">
        <v>3314</v>
      </c>
      <c r="D11" s="45">
        <v>139</v>
      </c>
      <c r="E11" s="45">
        <v>3500</v>
      </c>
      <c r="F11" s="45">
        <v>661</v>
      </c>
      <c r="G11" s="45">
        <v>33</v>
      </c>
      <c r="H11" s="45">
        <v>3</v>
      </c>
      <c r="I11" s="45">
        <v>26</v>
      </c>
      <c r="J11" s="45">
        <v>13</v>
      </c>
      <c r="K11" s="45">
        <v>4527</v>
      </c>
      <c r="L11" s="45">
        <v>226</v>
      </c>
      <c r="M11" s="45">
        <v>7723</v>
      </c>
      <c r="N11" s="66">
        <f t="shared" si="0"/>
        <v>26093</v>
      </c>
    </row>
    <row r="12" spans="1:14" ht="15.75" customHeight="1">
      <c r="A12" s="64">
        <v>2010</v>
      </c>
      <c r="B12" s="45">
        <v>4993</v>
      </c>
      <c r="C12" s="45">
        <v>3178</v>
      </c>
      <c r="D12" s="45">
        <v>56</v>
      </c>
      <c r="E12" s="45">
        <v>2123</v>
      </c>
      <c r="F12" s="45">
        <v>212</v>
      </c>
      <c r="G12" s="45">
        <v>16</v>
      </c>
      <c r="H12" s="45">
        <v>2</v>
      </c>
      <c r="I12" s="45">
        <v>11</v>
      </c>
      <c r="J12" s="45">
        <v>7</v>
      </c>
      <c r="K12" s="45">
        <v>2823</v>
      </c>
      <c r="L12" s="45">
        <v>40</v>
      </c>
      <c r="M12" s="45">
        <v>4710</v>
      </c>
      <c r="N12" s="66">
        <f t="shared" si="0"/>
        <v>18171</v>
      </c>
    </row>
    <row r="13" spans="1:14" ht="15.75" customHeight="1">
      <c r="A13" s="64">
        <v>2011</v>
      </c>
      <c r="B13" s="45">
        <v>5379</v>
      </c>
      <c r="C13" s="45">
        <v>4232</v>
      </c>
      <c r="D13" s="45">
        <v>111</v>
      </c>
      <c r="E13" s="45">
        <v>3127</v>
      </c>
      <c r="F13" s="45">
        <v>615</v>
      </c>
      <c r="G13" s="45">
        <v>50</v>
      </c>
      <c r="H13" s="45">
        <v>13</v>
      </c>
      <c r="I13" s="45">
        <v>23</v>
      </c>
      <c r="J13" s="45">
        <v>5</v>
      </c>
      <c r="K13" s="45">
        <v>3961</v>
      </c>
      <c r="L13" s="45">
        <v>364</v>
      </c>
      <c r="M13" s="45">
        <v>6250</v>
      </c>
      <c r="N13" s="66">
        <f t="shared" si="0"/>
        <v>24130</v>
      </c>
    </row>
    <row r="14" spans="1:14" ht="15.75" customHeight="1">
      <c r="A14" s="64">
        <v>2012</v>
      </c>
      <c r="B14" s="45">
        <v>5296</v>
      </c>
      <c r="C14" s="45">
        <v>4699</v>
      </c>
      <c r="D14" s="45">
        <v>139</v>
      </c>
      <c r="E14" s="45">
        <v>2837</v>
      </c>
      <c r="F14" s="45">
        <v>768</v>
      </c>
      <c r="G14" s="45">
        <v>25</v>
      </c>
      <c r="H14" s="45">
        <v>45</v>
      </c>
      <c r="I14" s="45">
        <v>53</v>
      </c>
      <c r="J14" s="45">
        <v>10</v>
      </c>
      <c r="K14" s="45">
        <v>5243</v>
      </c>
      <c r="L14" s="45">
        <v>197</v>
      </c>
      <c r="M14" s="45">
        <v>5602</v>
      </c>
      <c r="N14" s="66">
        <f t="shared" si="0"/>
        <v>24914</v>
      </c>
    </row>
    <row r="15" spans="1:14" ht="15.75" customHeight="1">
      <c r="A15" s="64">
        <v>2013</v>
      </c>
      <c r="B15" s="45">
        <v>10226</v>
      </c>
      <c r="C15" s="45">
        <v>6998</v>
      </c>
      <c r="D15" s="45">
        <v>244</v>
      </c>
      <c r="E15" s="45">
        <v>4683</v>
      </c>
      <c r="F15" s="45">
        <v>606</v>
      </c>
      <c r="G15" s="45">
        <v>15</v>
      </c>
      <c r="H15" s="45">
        <v>121</v>
      </c>
      <c r="I15" s="45">
        <v>31</v>
      </c>
      <c r="J15" s="45">
        <v>20</v>
      </c>
      <c r="K15" s="45">
        <v>6246</v>
      </c>
      <c r="L15" s="45">
        <v>207</v>
      </c>
      <c r="M15" s="45">
        <v>7514</v>
      </c>
      <c r="N15" s="66">
        <f t="shared" si="0"/>
        <v>36911</v>
      </c>
    </row>
    <row r="16" spans="1:14" ht="15.75" customHeight="1">
      <c r="A16" s="64">
        <v>2014</v>
      </c>
      <c r="B16" s="45">
        <v>4715</v>
      </c>
      <c r="C16" s="45">
        <v>7587</v>
      </c>
      <c r="D16" s="45">
        <v>344</v>
      </c>
      <c r="E16" s="45">
        <v>4432</v>
      </c>
      <c r="F16" s="45">
        <v>664</v>
      </c>
      <c r="G16" s="45">
        <v>17</v>
      </c>
      <c r="H16" s="45">
        <v>50</v>
      </c>
      <c r="I16" s="45">
        <v>45</v>
      </c>
      <c r="J16" s="45">
        <v>41</v>
      </c>
      <c r="K16" s="45">
        <v>6979</v>
      </c>
      <c r="L16" s="45">
        <v>188</v>
      </c>
      <c r="M16" s="45">
        <v>7823</v>
      </c>
      <c r="N16" s="66">
        <f t="shared" si="0"/>
        <v>32885</v>
      </c>
    </row>
    <row r="17" spans="1:14" ht="15.75" customHeight="1">
      <c r="A17" s="64">
        <v>2015</v>
      </c>
      <c r="B17" s="45">
        <v>4631</v>
      </c>
      <c r="C17" s="45">
        <v>6125</v>
      </c>
      <c r="D17" s="45">
        <v>457</v>
      </c>
      <c r="E17" s="45">
        <v>5136</v>
      </c>
      <c r="F17" s="45">
        <v>836</v>
      </c>
      <c r="G17" s="45">
        <v>25</v>
      </c>
      <c r="H17" s="45">
        <v>41</v>
      </c>
      <c r="I17" s="45">
        <v>31</v>
      </c>
      <c r="J17" s="45">
        <v>31</v>
      </c>
      <c r="K17" s="45">
        <v>6118</v>
      </c>
      <c r="L17" s="45">
        <v>124</v>
      </c>
      <c r="M17" s="45">
        <v>6450</v>
      </c>
      <c r="N17" s="66">
        <f t="shared" si="0"/>
        <v>30005</v>
      </c>
    </row>
    <row r="18" spans="1:14" ht="15.75" customHeight="1">
      <c r="A18" s="64">
        <v>2016</v>
      </c>
      <c r="B18" s="45">
        <v>3231</v>
      </c>
      <c r="C18" s="45">
        <v>6333</v>
      </c>
      <c r="D18" s="45">
        <v>659</v>
      </c>
      <c r="E18" s="45">
        <v>5977</v>
      </c>
      <c r="F18" s="45">
        <v>545</v>
      </c>
      <c r="G18" s="45">
        <v>169</v>
      </c>
      <c r="H18" s="45">
        <v>82</v>
      </c>
      <c r="I18" s="45">
        <v>42</v>
      </c>
      <c r="J18" s="45">
        <v>19</v>
      </c>
      <c r="K18" s="45">
        <v>5958</v>
      </c>
      <c r="L18" s="45">
        <v>207</v>
      </c>
      <c r="M18" s="45">
        <v>6596</v>
      </c>
      <c r="N18" s="66">
        <f t="shared" si="0"/>
        <v>29818</v>
      </c>
    </row>
    <row r="19" spans="1:14" ht="15.75" customHeight="1">
      <c r="A19" s="64">
        <v>2017</v>
      </c>
      <c r="B19" s="45">
        <v>3409</v>
      </c>
      <c r="C19" s="45">
        <v>7447</v>
      </c>
      <c r="D19" s="45">
        <v>665</v>
      </c>
      <c r="E19" s="45">
        <v>5519</v>
      </c>
      <c r="F19" s="45">
        <v>678</v>
      </c>
      <c r="G19" s="45">
        <v>47</v>
      </c>
      <c r="H19" s="45">
        <v>58</v>
      </c>
      <c r="I19" s="45">
        <v>53</v>
      </c>
      <c r="J19" s="45">
        <v>15</v>
      </c>
      <c r="K19" s="45">
        <v>4729</v>
      </c>
      <c r="L19" s="45">
        <v>250</v>
      </c>
      <c r="M19" s="45">
        <v>7376</v>
      </c>
      <c r="N19" s="66">
        <f t="shared" si="0"/>
        <v>30246</v>
      </c>
    </row>
    <row r="20" spans="1:14" ht="15.75" customHeight="1">
      <c r="A20" s="75" t="s">
        <v>16</v>
      </c>
      <c r="B20" s="45">
        <f t="shared" ref="B20:M20" si="1">SUM(B3:B19)</f>
        <v>77617</v>
      </c>
      <c r="C20" s="45">
        <f t="shared" si="1"/>
        <v>59216</v>
      </c>
      <c r="D20" s="45">
        <f t="shared" si="1"/>
        <v>3294</v>
      </c>
      <c r="E20" s="45">
        <f t="shared" si="1"/>
        <v>48910</v>
      </c>
      <c r="F20" s="45">
        <f t="shared" si="1"/>
        <v>7504</v>
      </c>
      <c r="G20" s="45">
        <f t="shared" si="1"/>
        <v>425</v>
      </c>
      <c r="H20" s="45">
        <f t="shared" si="1"/>
        <v>435</v>
      </c>
      <c r="I20" s="45">
        <f t="shared" si="1"/>
        <v>392</v>
      </c>
      <c r="J20" s="45">
        <f t="shared" si="1"/>
        <v>198</v>
      </c>
      <c r="K20" s="45">
        <f t="shared" si="1"/>
        <v>65986</v>
      </c>
      <c r="L20" s="45">
        <f t="shared" si="1"/>
        <v>3217</v>
      </c>
      <c r="M20" s="45">
        <f t="shared" si="1"/>
        <v>95194</v>
      </c>
      <c r="N20" s="73"/>
    </row>
  </sheetData>
  <mergeCells count="2">
    <mergeCell ref="A1:A2"/>
    <mergeCell ref="B1:N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N19"/>
  <sheetViews>
    <sheetView workbookViewId="0">
      <selection activeCell="M16" sqref="B16:M16"/>
    </sheetView>
  </sheetViews>
  <sheetFormatPr defaultColWidth="14.42578125" defaultRowHeight="15.75" customHeight="1"/>
  <cols>
    <col min="1" max="1" width="6.85546875" style="12" customWidth="1"/>
  </cols>
  <sheetData>
    <row r="1" spans="1:14" ht="15.75" customHeight="1">
      <c r="A1" s="136" t="s">
        <v>3</v>
      </c>
      <c r="B1" s="138" t="s">
        <v>108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0"/>
    </row>
    <row r="2" spans="1:14" ht="45">
      <c r="A2" s="137"/>
      <c r="B2" s="61" t="s">
        <v>109</v>
      </c>
      <c r="C2" s="61" t="s">
        <v>111</v>
      </c>
      <c r="D2" s="61" t="s">
        <v>112</v>
      </c>
      <c r="E2" s="61" t="s">
        <v>114</v>
      </c>
      <c r="F2" s="61" t="s">
        <v>115</v>
      </c>
      <c r="G2" s="61" t="s">
        <v>142</v>
      </c>
      <c r="H2" s="61" t="s">
        <v>143</v>
      </c>
      <c r="I2" s="61" t="s">
        <v>116</v>
      </c>
      <c r="J2" s="61" t="s">
        <v>144</v>
      </c>
      <c r="K2" s="61" t="s">
        <v>118</v>
      </c>
      <c r="L2" s="61" t="s">
        <v>119</v>
      </c>
      <c r="M2" s="61" t="s">
        <v>120</v>
      </c>
      <c r="N2" s="52" t="s">
        <v>16</v>
      </c>
    </row>
    <row r="3" spans="1:14" ht="15">
      <c r="A3" s="13">
        <v>2001</v>
      </c>
      <c r="B3" s="58">
        <v>181074</v>
      </c>
      <c r="C3" s="58">
        <v>2735476</v>
      </c>
      <c r="D3" s="58">
        <v>82494</v>
      </c>
      <c r="E3" s="58">
        <v>780278</v>
      </c>
      <c r="F3" s="58">
        <v>2211293</v>
      </c>
      <c r="G3" s="58">
        <v>2784</v>
      </c>
      <c r="H3" s="58">
        <v>3093</v>
      </c>
      <c r="I3" s="58">
        <v>14799</v>
      </c>
      <c r="J3" s="58">
        <v>447102</v>
      </c>
      <c r="K3" s="58">
        <v>2276252</v>
      </c>
      <c r="L3" s="58">
        <v>89512</v>
      </c>
      <c r="M3" s="58">
        <v>882649</v>
      </c>
      <c r="N3" s="74">
        <f t="shared" ref="N3:N19" si="0">SUM(B3:M3)</f>
        <v>9706806</v>
      </c>
    </row>
    <row r="4" spans="1:14" ht="15">
      <c r="A4" s="13">
        <v>2002</v>
      </c>
      <c r="B4" s="58">
        <v>177710</v>
      </c>
      <c r="C4" s="58">
        <v>2734637</v>
      </c>
      <c r="D4" s="58">
        <v>82438</v>
      </c>
      <c r="E4" s="58">
        <v>779262</v>
      </c>
      <c r="F4" s="58">
        <v>2211153</v>
      </c>
      <c r="G4" s="58">
        <v>2781</v>
      </c>
      <c r="H4" s="58">
        <v>3090</v>
      </c>
      <c r="I4" s="58">
        <v>14793</v>
      </c>
      <c r="J4" s="58">
        <v>447099</v>
      </c>
      <c r="K4" s="58">
        <v>2274161</v>
      </c>
      <c r="L4" s="58">
        <v>89417</v>
      </c>
      <c r="M4" s="58">
        <v>878532</v>
      </c>
      <c r="N4" s="74">
        <f t="shared" si="0"/>
        <v>9695073</v>
      </c>
    </row>
    <row r="5" spans="1:14" ht="15">
      <c r="A5" s="13">
        <v>2003</v>
      </c>
      <c r="B5" s="58">
        <v>174508</v>
      </c>
      <c r="C5" s="58">
        <v>2733907</v>
      </c>
      <c r="D5" s="58">
        <v>82359</v>
      </c>
      <c r="E5" s="58">
        <v>778356</v>
      </c>
      <c r="F5" s="58">
        <v>2211017</v>
      </c>
      <c r="G5" s="58">
        <v>2780</v>
      </c>
      <c r="H5" s="58">
        <v>3090</v>
      </c>
      <c r="I5" s="58">
        <v>14784</v>
      </c>
      <c r="J5" s="58">
        <v>447093</v>
      </c>
      <c r="K5" s="58">
        <v>2272181</v>
      </c>
      <c r="L5" s="58">
        <v>89271</v>
      </c>
      <c r="M5" s="58">
        <v>874952</v>
      </c>
      <c r="N5" s="74">
        <f t="shared" si="0"/>
        <v>9684298</v>
      </c>
    </row>
    <row r="6" spans="1:14" ht="15">
      <c r="A6" s="13">
        <v>2004</v>
      </c>
      <c r="B6" s="58">
        <v>170794</v>
      </c>
      <c r="C6" s="58">
        <v>2732915</v>
      </c>
      <c r="D6" s="58">
        <v>82308</v>
      </c>
      <c r="E6" s="58">
        <v>776872</v>
      </c>
      <c r="F6" s="58">
        <v>2210860</v>
      </c>
      <c r="G6" s="58">
        <v>2773</v>
      </c>
      <c r="H6" s="58">
        <v>3089</v>
      </c>
      <c r="I6" s="58">
        <v>14779</v>
      </c>
      <c r="J6" s="58">
        <v>447087</v>
      </c>
      <c r="K6" s="58">
        <v>2270440</v>
      </c>
      <c r="L6" s="58">
        <v>89174</v>
      </c>
      <c r="M6" s="58">
        <v>871083</v>
      </c>
      <c r="N6" s="74">
        <f t="shared" si="0"/>
        <v>9672174</v>
      </c>
    </row>
    <row r="7" spans="1:14" ht="15">
      <c r="A7" s="13">
        <v>2005</v>
      </c>
      <c r="B7" s="58">
        <v>168029</v>
      </c>
      <c r="C7" s="58">
        <v>2731830</v>
      </c>
      <c r="D7" s="58">
        <v>82265</v>
      </c>
      <c r="E7" s="58">
        <v>775501</v>
      </c>
      <c r="F7" s="58">
        <v>2210602</v>
      </c>
      <c r="G7" s="58">
        <v>2773</v>
      </c>
      <c r="H7" s="58">
        <v>3086</v>
      </c>
      <c r="I7" s="58">
        <v>14770</v>
      </c>
      <c r="J7" s="58">
        <v>447084</v>
      </c>
      <c r="K7" s="58">
        <v>2267726</v>
      </c>
      <c r="L7" s="58">
        <v>89075</v>
      </c>
      <c r="M7" s="58">
        <v>867684</v>
      </c>
      <c r="N7" s="74">
        <f t="shared" si="0"/>
        <v>9660425</v>
      </c>
    </row>
    <row r="8" spans="1:14" ht="15">
      <c r="A8" s="64">
        <v>2006</v>
      </c>
      <c r="B8" s="58">
        <v>161344</v>
      </c>
      <c r="C8" s="58">
        <v>2730382</v>
      </c>
      <c r="D8" s="58">
        <v>82134</v>
      </c>
      <c r="E8" s="58">
        <v>773686</v>
      </c>
      <c r="F8" s="58">
        <v>2210220</v>
      </c>
      <c r="G8" s="58">
        <v>2766</v>
      </c>
      <c r="H8" s="58">
        <v>3078</v>
      </c>
      <c r="I8" s="58">
        <v>14746</v>
      </c>
      <c r="J8" s="58">
        <v>447082</v>
      </c>
      <c r="K8" s="58">
        <v>2264381</v>
      </c>
      <c r="L8" s="58">
        <v>88543</v>
      </c>
      <c r="M8" s="58">
        <v>859376</v>
      </c>
      <c r="N8" s="74">
        <f t="shared" si="0"/>
        <v>9637738</v>
      </c>
    </row>
    <row r="9" spans="1:14" ht="15">
      <c r="A9" s="64">
        <v>2007</v>
      </c>
      <c r="B9" s="58">
        <v>158339</v>
      </c>
      <c r="C9" s="58">
        <v>2729349</v>
      </c>
      <c r="D9" s="58">
        <v>82077</v>
      </c>
      <c r="E9" s="58">
        <v>772209</v>
      </c>
      <c r="F9" s="58">
        <v>2209919</v>
      </c>
      <c r="G9" s="58">
        <v>2766</v>
      </c>
      <c r="H9" s="58">
        <v>3076</v>
      </c>
      <c r="I9" s="58">
        <v>14738</v>
      </c>
      <c r="J9" s="58">
        <v>447075</v>
      </c>
      <c r="K9" s="58">
        <v>2261719</v>
      </c>
      <c r="L9" s="58">
        <v>88418</v>
      </c>
      <c r="M9" s="58">
        <v>855564</v>
      </c>
      <c r="N9" s="74">
        <f t="shared" si="0"/>
        <v>9625249</v>
      </c>
    </row>
    <row r="10" spans="1:14" ht="15">
      <c r="A10" s="64">
        <v>2008</v>
      </c>
      <c r="B10" s="58">
        <v>155630</v>
      </c>
      <c r="C10" s="58">
        <v>2728129</v>
      </c>
      <c r="D10" s="58">
        <v>82062</v>
      </c>
      <c r="E10" s="58">
        <v>770896</v>
      </c>
      <c r="F10" s="58">
        <v>2209746</v>
      </c>
      <c r="G10" s="58">
        <v>2763</v>
      </c>
      <c r="H10" s="58">
        <v>3074</v>
      </c>
      <c r="I10" s="58">
        <v>14731</v>
      </c>
      <c r="J10" s="58">
        <v>447069</v>
      </c>
      <c r="K10" s="58">
        <v>2259885</v>
      </c>
      <c r="L10" s="58">
        <v>88345</v>
      </c>
      <c r="M10" s="58">
        <v>852563</v>
      </c>
      <c r="N10" s="74">
        <f t="shared" si="0"/>
        <v>9614893</v>
      </c>
    </row>
    <row r="11" spans="1:14" ht="15">
      <c r="A11" s="64">
        <v>2009</v>
      </c>
      <c r="B11" s="58">
        <v>151263</v>
      </c>
      <c r="C11" s="58">
        <v>2726174</v>
      </c>
      <c r="D11" s="58">
        <v>82015</v>
      </c>
      <c r="E11" s="58">
        <v>768702</v>
      </c>
      <c r="F11" s="58">
        <v>2209374</v>
      </c>
      <c r="G11" s="58">
        <v>2756</v>
      </c>
      <c r="H11" s="58">
        <v>3074</v>
      </c>
      <c r="I11" s="58">
        <v>14722</v>
      </c>
      <c r="J11" s="58">
        <v>447065</v>
      </c>
      <c r="K11" s="58">
        <v>2256851</v>
      </c>
      <c r="L11" s="58">
        <v>88097</v>
      </c>
      <c r="M11" s="58">
        <v>847499</v>
      </c>
      <c r="N11" s="74">
        <f t="shared" si="0"/>
        <v>9597592</v>
      </c>
    </row>
    <row r="12" spans="1:14" ht="15">
      <c r="A12" s="64">
        <v>2010</v>
      </c>
      <c r="B12" s="58">
        <v>145335</v>
      </c>
      <c r="C12" s="58">
        <v>2722861</v>
      </c>
      <c r="D12" s="58">
        <v>81876</v>
      </c>
      <c r="E12" s="58">
        <v>765202</v>
      </c>
      <c r="F12" s="58">
        <v>2208713</v>
      </c>
      <c r="G12" s="58">
        <v>2723</v>
      </c>
      <c r="H12" s="58">
        <v>3071</v>
      </c>
      <c r="I12" s="58">
        <v>14696</v>
      </c>
      <c r="J12" s="58">
        <v>447052</v>
      </c>
      <c r="K12" s="58">
        <v>2252325</v>
      </c>
      <c r="L12" s="58">
        <v>87871</v>
      </c>
      <c r="M12" s="58">
        <v>839777</v>
      </c>
      <c r="N12" s="74">
        <f t="shared" si="0"/>
        <v>9571502</v>
      </c>
    </row>
    <row r="13" spans="1:14" ht="15">
      <c r="A13" s="64">
        <v>2011</v>
      </c>
      <c r="B13" s="58">
        <v>140341</v>
      </c>
      <c r="C13" s="58">
        <v>2719683</v>
      </c>
      <c r="D13" s="58">
        <v>81820</v>
      </c>
      <c r="E13" s="58">
        <v>763079</v>
      </c>
      <c r="F13" s="58">
        <v>2208501</v>
      </c>
      <c r="G13" s="58">
        <v>2707</v>
      </c>
      <c r="H13" s="58">
        <v>3069</v>
      </c>
      <c r="I13" s="58">
        <v>14686</v>
      </c>
      <c r="J13" s="58">
        <v>447045</v>
      </c>
      <c r="K13" s="58">
        <v>2249501</v>
      </c>
      <c r="L13" s="58">
        <v>87832</v>
      </c>
      <c r="M13" s="58">
        <v>835067</v>
      </c>
      <c r="N13" s="74">
        <f t="shared" si="0"/>
        <v>9553331</v>
      </c>
    </row>
    <row r="14" spans="1:14" ht="15">
      <c r="A14" s="64">
        <v>2012</v>
      </c>
      <c r="B14" s="58">
        <v>134963</v>
      </c>
      <c r="C14" s="58">
        <v>2715451</v>
      </c>
      <c r="D14" s="58">
        <v>81709</v>
      </c>
      <c r="E14" s="58">
        <v>759952</v>
      </c>
      <c r="F14" s="58">
        <v>2207886</v>
      </c>
      <c r="G14" s="58">
        <v>2657</v>
      </c>
      <c r="H14" s="58">
        <v>3056</v>
      </c>
      <c r="I14" s="58">
        <v>14663</v>
      </c>
      <c r="J14" s="58">
        <v>447039</v>
      </c>
      <c r="K14" s="58">
        <v>2245540</v>
      </c>
      <c r="L14" s="58">
        <v>87468</v>
      </c>
      <c r="M14" s="58">
        <v>828816</v>
      </c>
      <c r="N14" s="74">
        <f t="shared" si="0"/>
        <v>9529200</v>
      </c>
    </row>
    <row r="15" spans="1:14" ht="15">
      <c r="A15" s="64">
        <v>2013</v>
      </c>
      <c r="B15" s="58">
        <v>129667</v>
      </c>
      <c r="C15" s="58">
        <v>2710751</v>
      </c>
      <c r="D15" s="58">
        <v>81570</v>
      </c>
      <c r="E15" s="58">
        <v>757116</v>
      </c>
      <c r="F15" s="58">
        <v>2207118</v>
      </c>
      <c r="G15" s="58">
        <v>2632</v>
      </c>
      <c r="H15" s="58">
        <v>3011</v>
      </c>
      <c r="I15" s="58">
        <v>14610</v>
      </c>
      <c r="J15" s="58">
        <v>447029</v>
      </c>
      <c r="K15" s="58">
        <v>2240297</v>
      </c>
      <c r="L15" s="58">
        <v>87271</v>
      </c>
      <c r="M15" s="58">
        <v>823215</v>
      </c>
      <c r="N15" s="74">
        <f t="shared" si="0"/>
        <v>9504287</v>
      </c>
    </row>
    <row r="16" spans="1:14" ht="15">
      <c r="A16" s="64">
        <v>2014</v>
      </c>
      <c r="B16" s="58">
        <v>119441</v>
      </c>
      <c r="C16" s="58">
        <v>2703754</v>
      </c>
      <c r="D16" s="58">
        <v>81326</v>
      </c>
      <c r="E16" s="58">
        <v>752433</v>
      </c>
      <c r="F16" s="58">
        <v>2206512</v>
      </c>
      <c r="G16" s="58">
        <v>2617</v>
      </c>
      <c r="H16" s="58">
        <v>2890</v>
      </c>
      <c r="I16" s="58">
        <v>14578</v>
      </c>
      <c r="J16" s="58">
        <v>447009</v>
      </c>
      <c r="K16" s="58">
        <v>2234051</v>
      </c>
      <c r="L16" s="58">
        <v>87064</v>
      </c>
      <c r="M16" s="58">
        <v>815701</v>
      </c>
      <c r="N16" s="74">
        <f>SUM(B16:M16)</f>
        <v>9467376</v>
      </c>
    </row>
    <row r="17" spans="1:14" ht="15">
      <c r="A17" s="64">
        <v>2015</v>
      </c>
      <c r="B17" s="58">
        <v>114726</v>
      </c>
      <c r="C17" s="58">
        <v>2696167</v>
      </c>
      <c r="D17" s="58">
        <v>80983</v>
      </c>
      <c r="E17" s="58">
        <v>748001</v>
      </c>
      <c r="F17" s="58">
        <v>2205848</v>
      </c>
      <c r="G17" s="58">
        <v>2601</v>
      </c>
      <c r="H17" s="58">
        <v>2840</v>
      </c>
      <c r="I17" s="58">
        <v>14533</v>
      </c>
      <c r="J17" s="58">
        <v>446968</v>
      </c>
      <c r="K17" s="58">
        <v>2227072</v>
      </c>
      <c r="L17" s="58">
        <v>86876</v>
      </c>
      <c r="M17" s="58">
        <v>807878</v>
      </c>
      <c r="N17" s="74">
        <f t="shared" si="0"/>
        <v>9434493</v>
      </c>
    </row>
    <row r="18" spans="1:14" ht="15">
      <c r="A18" s="64">
        <v>2016</v>
      </c>
      <c r="B18" s="58">
        <v>110095</v>
      </c>
      <c r="C18" s="58">
        <v>2690042</v>
      </c>
      <c r="D18" s="58">
        <v>80526</v>
      </c>
      <c r="E18" s="58">
        <v>742865</v>
      </c>
      <c r="F18" s="58">
        <v>2205012</v>
      </c>
      <c r="G18" s="58">
        <v>2576</v>
      </c>
      <c r="H18" s="58">
        <v>2799</v>
      </c>
      <c r="I18" s="58">
        <v>14502</v>
      </c>
      <c r="J18" s="58">
        <v>446937</v>
      </c>
      <c r="K18" s="58">
        <v>2220954</v>
      </c>
      <c r="L18" s="58">
        <v>86752</v>
      </c>
      <c r="M18" s="58">
        <v>801428</v>
      </c>
      <c r="N18" s="74">
        <f t="shared" si="0"/>
        <v>9404488</v>
      </c>
    </row>
    <row r="19" spans="1:14" ht="15">
      <c r="A19" s="64">
        <v>2017</v>
      </c>
      <c r="B19" s="58">
        <v>106864</v>
      </c>
      <c r="C19" s="58">
        <v>2683709</v>
      </c>
      <c r="D19" s="58">
        <v>79867</v>
      </c>
      <c r="E19" s="58">
        <v>736888</v>
      </c>
      <c r="F19" s="58">
        <v>2204466</v>
      </c>
      <c r="G19" s="58">
        <v>2407</v>
      </c>
      <c r="H19" s="58">
        <v>2718</v>
      </c>
      <c r="I19" s="58">
        <v>14461</v>
      </c>
      <c r="J19" s="58">
        <v>446918</v>
      </c>
      <c r="K19" s="58">
        <v>2214996</v>
      </c>
      <c r="L19" s="58">
        <v>86544</v>
      </c>
      <c r="M19" s="58">
        <v>794831</v>
      </c>
      <c r="N19" s="74">
        <f t="shared" si="0"/>
        <v>9374669</v>
      </c>
    </row>
  </sheetData>
  <mergeCells count="2">
    <mergeCell ref="A1:A2"/>
    <mergeCell ref="B1:N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"/>
  <sheetViews>
    <sheetView workbookViewId="0">
      <selection activeCell="I24" sqref="I24"/>
    </sheetView>
  </sheetViews>
  <sheetFormatPr defaultColWidth="14.42578125" defaultRowHeight="15.75" customHeight="1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G9"/>
  <sheetViews>
    <sheetView workbookViewId="0">
      <selection activeCell="C5" sqref="C5"/>
    </sheetView>
  </sheetViews>
  <sheetFormatPr defaultColWidth="14.42578125" defaultRowHeight="15.75" customHeight="1"/>
  <cols>
    <col min="2" max="3" width="8.7109375" bestFit="1" customWidth="1"/>
    <col min="4" max="5" width="9.140625" bestFit="1" customWidth="1"/>
    <col min="6" max="6" width="18" customWidth="1"/>
    <col min="7" max="7" width="13" bestFit="1" customWidth="1"/>
  </cols>
  <sheetData>
    <row r="1" spans="1:7" ht="15.75" customHeight="1">
      <c r="A1" s="2" t="s">
        <v>145</v>
      </c>
      <c r="B1" s="2"/>
      <c r="C1" s="2"/>
      <c r="D1" s="2"/>
      <c r="E1" s="2"/>
    </row>
    <row r="3" spans="1:7" ht="37.5" customHeight="1">
      <c r="A3" s="5" t="s">
        <v>146</v>
      </c>
      <c r="B3" s="4" t="s">
        <v>147</v>
      </c>
      <c r="C3" s="6" t="s">
        <v>148</v>
      </c>
      <c r="D3" s="7" t="s">
        <v>149</v>
      </c>
      <c r="E3" s="7" t="s">
        <v>150</v>
      </c>
      <c r="F3" s="7" t="s">
        <v>151</v>
      </c>
      <c r="G3" s="101" t="s">
        <v>152</v>
      </c>
    </row>
    <row r="4" spans="1:7" ht="25.5">
      <c r="A4" s="3" t="s">
        <v>153</v>
      </c>
      <c r="B4" s="8">
        <v>172.53</v>
      </c>
      <c r="C4" s="9">
        <f>0.489*POWER(B4, 0.89)</f>
        <v>47.876056737501507</v>
      </c>
      <c r="D4" s="10">
        <f>+B4+C4</f>
        <v>220.4060567375015</v>
      </c>
      <c r="E4" s="10">
        <f>+D4*0.47</f>
        <v>103.59084666662569</v>
      </c>
      <c r="F4" s="78">
        <f>+E4*3.66666666666667</f>
        <v>379.83310444429458</v>
      </c>
      <c r="G4" s="100">
        <v>6.74</v>
      </c>
    </row>
    <row r="5" spans="1:7" ht="25.5">
      <c r="A5" s="3" t="s">
        <v>10</v>
      </c>
      <c r="B5" s="8">
        <v>200.11</v>
      </c>
      <c r="C5" s="9">
        <f>0.489*POWER(B5, 0.89)</f>
        <v>54.63086587868802</v>
      </c>
      <c r="D5" s="10">
        <f>+B5+C5</f>
        <v>254.74086587868803</v>
      </c>
      <c r="E5" s="10">
        <f>+D5*0.47</f>
        <v>119.72820696298336</v>
      </c>
      <c r="F5" s="78">
        <f t="shared" ref="F5" si="0">+E5*3.66666666666667</f>
        <v>439.00342553093941</v>
      </c>
      <c r="G5" s="100">
        <v>6.48</v>
      </c>
    </row>
    <row r="6" spans="1:7" ht="20.25" customHeight="1">
      <c r="A6" s="3" t="s">
        <v>11</v>
      </c>
      <c r="B6" s="8">
        <v>238.24</v>
      </c>
      <c r="C6" s="9">
        <f>0.489*POWER(B6, 0.89)</f>
        <v>63.804590351493729</v>
      </c>
      <c r="D6" s="10">
        <f>+B6+C6</f>
        <v>302.04459035149375</v>
      </c>
      <c r="E6" s="10">
        <f>+D6*0.47</f>
        <v>141.96095746520206</v>
      </c>
      <c r="F6" s="78">
        <f>+E6*3.66666666666667</f>
        <v>520.52351070574139</v>
      </c>
      <c r="G6" s="100">
        <v>2.64</v>
      </c>
    </row>
    <row r="7" spans="1:7" ht="20.25" customHeight="1">
      <c r="A7" s="102"/>
      <c r="B7" s="103"/>
      <c r="C7" s="103"/>
      <c r="D7" s="103"/>
      <c r="E7" s="103"/>
    </row>
    <row r="8" spans="1:7" ht="15.75" customHeight="1">
      <c r="A8" s="104" t="s">
        <v>154</v>
      </c>
      <c r="F8" s="77"/>
    </row>
    <row r="9" spans="1:7" ht="15.75" customHeight="1">
      <c r="A9" s="104" t="s">
        <v>155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topLeftCell="A28" workbookViewId="0">
      <selection activeCell="J50" sqref="J50"/>
    </sheetView>
  </sheetViews>
  <sheetFormatPr defaultColWidth="14.42578125" defaultRowHeight="15.75" customHeight="1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J25"/>
  <sheetViews>
    <sheetView workbookViewId="0">
      <pane xSplit="1" topLeftCell="B1" activePane="topRight" state="frozen"/>
      <selection pane="topRight" activeCell="H24" sqref="H24"/>
    </sheetView>
  </sheetViews>
  <sheetFormatPr defaultColWidth="14.42578125" defaultRowHeight="15.75" customHeight="1"/>
  <cols>
    <col min="1" max="1" width="19.140625" style="15" customWidth="1"/>
    <col min="2" max="2" width="14.5703125" style="16" bestFit="1" customWidth="1"/>
    <col min="3" max="3" width="13.5703125" style="16" customWidth="1"/>
    <col min="4" max="4" width="13" style="16" customWidth="1"/>
    <col min="5" max="5" width="14.5703125" style="16" bestFit="1" customWidth="1"/>
    <col min="6" max="6" width="5.85546875" style="16" customWidth="1"/>
    <col min="7" max="7" width="14.85546875" style="16" bestFit="1" customWidth="1"/>
    <col min="8" max="8" width="17" style="16" customWidth="1"/>
    <col min="9" max="10" width="14.5703125" style="16" bestFit="1" customWidth="1"/>
    <col min="11" max="11" width="5.85546875" style="16" customWidth="1"/>
    <col min="12" max="16384" width="14.42578125" style="16"/>
  </cols>
  <sheetData>
    <row r="1" spans="1:10" s="18" customFormat="1" ht="15.75" customHeight="1">
      <c r="A1" s="124" t="s">
        <v>22</v>
      </c>
      <c r="B1" s="124"/>
      <c r="C1" s="124"/>
      <c r="D1" s="124"/>
      <c r="E1" s="124"/>
      <c r="F1" s="17"/>
      <c r="G1" s="125" t="s">
        <v>23</v>
      </c>
      <c r="H1" s="125"/>
      <c r="I1" s="125"/>
      <c r="J1" s="125"/>
    </row>
    <row r="2" spans="1:10" s="21" customFormat="1" ht="27.75" customHeight="1">
      <c r="A2" s="19" t="s">
        <v>3</v>
      </c>
      <c r="B2" s="19" t="s">
        <v>24</v>
      </c>
      <c r="C2" s="19" t="s">
        <v>9</v>
      </c>
      <c r="D2" s="19" t="s">
        <v>10</v>
      </c>
      <c r="E2" s="19" t="s">
        <v>11</v>
      </c>
      <c r="F2" s="20"/>
      <c r="G2" s="109" t="s">
        <v>16</v>
      </c>
      <c r="H2" s="109" t="s">
        <v>9</v>
      </c>
      <c r="I2" s="109" t="s">
        <v>10</v>
      </c>
      <c r="J2" s="109" t="s">
        <v>11</v>
      </c>
    </row>
    <row r="3" spans="1:10" ht="15.75" customHeight="1">
      <c r="A3" s="43">
        <v>2001</v>
      </c>
      <c r="B3" s="39">
        <f>SUM(C3:E3)</f>
        <v>17311.05</v>
      </c>
      <c r="C3" s="79">
        <v>14447.07</v>
      </c>
      <c r="D3" s="79">
        <v>1706.13</v>
      </c>
      <c r="E3" s="79">
        <v>1157.8499999999999</v>
      </c>
      <c r="F3" s="24"/>
      <c r="G3" s="39">
        <f t="shared" ref="G3:G19" si="0">SUM(H3:J3)</f>
        <v>6839160.5094957799</v>
      </c>
      <c r="H3" s="39">
        <f>C3*'Ecozones EF'!$F$4</f>
        <v>5487475.4482240351</v>
      </c>
      <c r="I3" s="39">
        <f>D3*'Ecozones EF'!$F$5</f>
        <v>748996.91440110165</v>
      </c>
      <c r="J3" s="39">
        <f>E3*'Ecozones EF'!$F$6</f>
        <v>602688.14687064267</v>
      </c>
    </row>
    <row r="4" spans="1:10" ht="15.75" customHeight="1">
      <c r="A4" s="43">
        <v>2002</v>
      </c>
      <c r="B4" s="39">
        <f t="shared" ref="B4:B18" si="1">SUM(C4:E4)</f>
        <v>21480.39</v>
      </c>
      <c r="C4" s="79">
        <v>18017.189999999999</v>
      </c>
      <c r="D4" s="79">
        <v>1521.27</v>
      </c>
      <c r="E4" s="79">
        <v>1941.93</v>
      </c>
      <c r="F4" s="24"/>
      <c r="G4" s="39">
        <f t="shared" si="0"/>
        <v>8522188.1733649522</v>
      </c>
      <c r="H4" s="39">
        <f>C4*'Ecozones EF'!$F$4</f>
        <v>6843525.2110626996</v>
      </c>
      <c r="I4" s="39">
        <f>D4*'Ecozones EF'!$F$5</f>
        <v>667842.74115745223</v>
      </c>
      <c r="J4" s="39">
        <f>E4*'Ecozones EF'!$F$6</f>
        <v>1010820.2211448004</v>
      </c>
    </row>
    <row r="5" spans="1:10" ht="15.75" customHeight="1">
      <c r="A5" s="43">
        <v>2003</v>
      </c>
      <c r="B5" s="39">
        <f t="shared" si="1"/>
        <v>15290.1</v>
      </c>
      <c r="C5" s="79">
        <v>12918.87</v>
      </c>
      <c r="D5" s="79">
        <v>1028.97</v>
      </c>
      <c r="E5" s="79">
        <v>1342.26</v>
      </c>
      <c r="F5" s="24"/>
      <c r="G5" s="39">
        <f t="shared" si="0"/>
        <v>6057413.740260723</v>
      </c>
      <c r="H5" s="39">
        <f>C5*'Ecozones EF'!$F$4</f>
        <v>4907014.4980122643</v>
      </c>
      <c r="I5" s="39">
        <f>D5*'Ecozones EF'!$F$5</f>
        <v>451721.35476857075</v>
      </c>
      <c r="J5" s="39">
        <f>E5*'Ecozones EF'!$F$6</f>
        <v>698677.88747988839</v>
      </c>
    </row>
    <row r="6" spans="1:10" ht="15.75" customHeight="1">
      <c r="A6" s="43">
        <v>2004</v>
      </c>
      <c r="B6" s="39">
        <f t="shared" si="1"/>
        <v>23996.25</v>
      </c>
      <c r="C6" s="79">
        <v>20094.21</v>
      </c>
      <c r="D6" s="79">
        <v>1744.47</v>
      </c>
      <c r="E6" s="79">
        <v>2157.5700000000002</v>
      </c>
      <c r="F6" s="24"/>
      <c r="G6" s="39">
        <f t="shared" si="0"/>
        <v>9521340.3823849317</v>
      </c>
      <c r="H6" s="39">
        <f>C6*'Ecozones EF'!$F$4</f>
        <v>7632446.1656555878</v>
      </c>
      <c r="I6" s="39">
        <f>D6*'Ecozones EF'!$F$5</f>
        <v>765828.30573595793</v>
      </c>
      <c r="J6" s="39">
        <f>E6*'Ecozones EF'!$F$6</f>
        <v>1123065.9109933865</v>
      </c>
    </row>
    <row r="7" spans="1:10" ht="15.75" customHeight="1">
      <c r="A7" s="43">
        <v>2005</v>
      </c>
      <c r="B7" s="39">
        <f t="shared" si="1"/>
        <v>34109.46</v>
      </c>
      <c r="C7" s="79">
        <v>28741.23</v>
      </c>
      <c r="D7" s="79">
        <v>2808</v>
      </c>
      <c r="E7" s="79">
        <v>2560.23</v>
      </c>
      <c r="F7" s="24"/>
      <c r="G7" s="39">
        <f t="shared" si="0"/>
        <v>13482252.143152529</v>
      </c>
      <c r="H7" s="39">
        <f>C7*'Ecozones EF'!$F$4</f>
        <v>10916870.616447492</v>
      </c>
      <c r="I7" s="39">
        <f>D7*'Ecozones EF'!$F$5</f>
        <v>1232721.6188908778</v>
      </c>
      <c r="J7" s="39">
        <f>E7*'Ecozones EF'!$F$6</f>
        <v>1332659.9078141602</v>
      </c>
    </row>
    <row r="8" spans="1:10" ht="15.75" customHeight="1">
      <c r="A8" s="43">
        <v>2006</v>
      </c>
      <c r="B8" s="39">
        <f t="shared" si="1"/>
        <v>14810.670000000002</v>
      </c>
      <c r="C8" s="79">
        <v>11731.59</v>
      </c>
      <c r="D8" s="79">
        <v>1472.13</v>
      </c>
      <c r="E8" s="79">
        <v>1606.95</v>
      </c>
      <c r="F8" s="24"/>
      <c r="G8" s="39">
        <f t="shared" si="0"/>
        <v>5938771.6181230955</v>
      </c>
      <c r="H8" s="39">
        <f>C8*'Ecozones EF'!$F$4</f>
        <v>4456046.2497676415</v>
      </c>
      <c r="I8" s="39">
        <f>D8*'Ecozones EF'!$F$5</f>
        <v>646270.11282686191</v>
      </c>
      <c r="J8" s="39">
        <f>E8*'Ecozones EF'!$F$6</f>
        <v>836455.25552859111</v>
      </c>
    </row>
    <row r="9" spans="1:10" ht="15.75" customHeight="1">
      <c r="A9" s="43">
        <v>2007</v>
      </c>
      <c r="B9" s="39">
        <f t="shared" si="1"/>
        <v>36551.699999999997</v>
      </c>
      <c r="C9" s="79">
        <v>30782.16</v>
      </c>
      <c r="D9" s="79">
        <v>3125.34</v>
      </c>
      <c r="E9" s="79">
        <v>2644.2</v>
      </c>
      <c r="F9" s="24"/>
      <c r="G9" s="39">
        <f t="shared" si="0"/>
        <v>14440486.627257975</v>
      </c>
      <c r="H9" s="39">
        <f>C9*'Ecozones EF'!$F$4</f>
        <v>11692083.394300986</v>
      </c>
      <c r="I9" s="39">
        <f>D9*'Ecozones EF'!$F$5</f>
        <v>1372034.9659488662</v>
      </c>
      <c r="J9" s="39">
        <f>E9*'Ecozones EF'!$F$6</f>
        <v>1376368.2670081214</v>
      </c>
    </row>
    <row r="10" spans="1:10" ht="15.75" customHeight="1">
      <c r="A10" s="44">
        <v>2008</v>
      </c>
      <c r="B10" s="40">
        <f>SUM(C10:E10)</f>
        <v>17008.379999999997</v>
      </c>
      <c r="C10" s="80">
        <v>11587.14</v>
      </c>
      <c r="D10" s="80">
        <v>1781.73</v>
      </c>
      <c r="E10" s="80">
        <v>3639.51</v>
      </c>
      <c r="F10" s="24"/>
      <c r="G10" s="40">
        <f>SUM(H10:J10)</f>
        <v>7077815.4536505565</v>
      </c>
      <c r="H10" s="41">
        <f>C10*'Ecozones EF'!$F$4</f>
        <v>4401179.3578306632</v>
      </c>
      <c r="I10" s="41">
        <f>D10*'Ecozones EF'!$F$5</f>
        <v>782185.57337124064</v>
      </c>
      <c r="J10" s="41">
        <f>E10*'Ecozones EF'!$F$6</f>
        <v>1894450.5224486529</v>
      </c>
    </row>
    <row r="11" spans="1:10" ht="15.75" customHeight="1">
      <c r="A11" s="44">
        <v>2009</v>
      </c>
      <c r="B11" s="40">
        <f t="shared" si="1"/>
        <v>38811.78</v>
      </c>
      <c r="C11" s="80">
        <v>30758.13</v>
      </c>
      <c r="D11" s="80">
        <v>4744.4399999999996</v>
      </c>
      <c r="E11" s="80">
        <v>3309.21</v>
      </c>
      <c r="F11" s="24"/>
      <c r="G11" s="40">
        <f t="shared" si="0"/>
        <v>15488303.023889748</v>
      </c>
      <c r="H11" s="41">
        <f>C11*'Ecozones EF'!$F$4</f>
        <v>11682956.004801191</v>
      </c>
      <c r="I11" s="41">
        <f>D11*'Ecozones EF'!$F$5</f>
        <v>2082825.4122260101</v>
      </c>
      <c r="J11" s="41">
        <f>E11*'Ecozones EF'!$F$6</f>
        <v>1722521.6068625464</v>
      </c>
    </row>
    <row r="12" spans="1:10" ht="15.75" customHeight="1">
      <c r="A12" s="44">
        <v>2010</v>
      </c>
      <c r="B12" s="40">
        <f t="shared" si="1"/>
        <v>33872.76</v>
      </c>
      <c r="C12" s="80">
        <v>26026.74</v>
      </c>
      <c r="D12" s="80">
        <v>5054.13</v>
      </c>
      <c r="E12" s="80">
        <v>2791.89</v>
      </c>
      <c r="F12" s="24"/>
      <c r="G12" s="40">
        <f t="shared" si="0"/>
        <v>13557842.220147438</v>
      </c>
      <c r="H12" s="41">
        <f>C12*'Ecozones EF'!$F$4</f>
        <v>9885817.4527644999</v>
      </c>
      <c r="I12" s="41">
        <f>D12*'Ecozones EF'!$F$5</f>
        <v>2218780.3830786869</v>
      </c>
      <c r="J12" s="41">
        <f>E12*'Ecozones EF'!$F$6</f>
        <v>1453244.3843042522</v>
      </c>
    </row>
    <row r="13" spans="1:10" ht="15.75" customHeight="1">
      <c r="A13" s="44">
        <v>2011</v>
      </c>
      <c r="B13" s="40">
        <f t="shared" si="1"/>
        <v>24872.67</v>
      </c>
      <c r="C13" s="80">
        <v>18025.740000000002</v>
      </c>
      <c r="D13" s="80">
        <v>4361.58</v>
      </c>
      <c r="E13" s="80">
        <v>2485.35</v>
      </c>
      <c r="F13" s="24"/>
      <c r="G13" s="40">
        <f t="shared" si="0"/>
        <v>10055204.452165449</v>
      </c>
      <c r="H13" s="41">
        <f>C13*'Ecozones EF'!$F$4</f>
        <v>6846772.7841056995</v>
      </c>
      <c r="I13" s="41">
        <f>D13*'Ecozones EF'!$F$5</f>
        <v>1914748.5607272347</v>
      </c>
      <c r="J13" s="41">
        <f>E13*'Ecozones EF'!$F$6</f>
        <v>1293683.1073325144</v>
      </c>
    </row>
    <row r="14" spans="1:10" ht="15.75" customHeight="1">
      <c r="A14" s="44">
        <v>2012</v>
      </c>
      <c r="B14" s="40">
        <f t="shared" si="1"/>
        <v>29006.73</v>
      </c>
      <c r="C14" s="80">
        <v>19027.62</v>
      </c>
      <c r="D14" s="80">
        <v>6332.22</v>
      </c>
      <c r="E14" s="80">
        <v>3646.89</v>
      </c>
      <c r="F14" s="24"/>
      <c r="G14" s="40">
        <f t="shared" si="0"/>
        <v>11905478.231959535</v>
      </c>
      <c r="H14" s="41">
        <f>C14*'Ecozones EF'!$F$4</f>
        <v>7227319.9747863477</v>
      </c>
      <c r="I14" s="41">
        <f>D14*'Ecozones EF'!$F$5</f>
        <v>2779866.2712155255</v>
      </c>
      <c r="J14" s="41">
        <f>E14*'Ecozones EF'!$F$6</f>
        <v>1898291.9859576612</v>
      </c>
    </row>
    <row r="15" spans="1:10" ht="15.75" customHeight="1">
      <c r="A15" s="44">
        <v>2013</v>
      </c>
      <c r="B15" s="40">
        <f>SUM(C15:E15)</f>
        <v>22280.85</v>
      </c>
      <c r="C15" s="80">
        <v>14109.21</v>
      </c>
      <c r="D15" s="80">
        <v>4958.1000000000004</v>
      </c>
      <c r="E15" s="80">
        <v>3213.54</v>
      </c>
      <c r="F15" s="24"/>
      <c r="G15" s="40">
        <f t="shared" si="0"/>
        <v>9208491.0422747638</v>
      </c>
      <c r="H15" s="41">
        <f>C15*'Ecozones EF'!$F$4</f>
        <v>5359145.0355564849</v>
      </c>
      <c r="I15" s="41">
        <f>D15*'Ecozones EF'!$F$5</f>
        <v>2176622.884124951</v>
      </c>
      <c r="J15" s="41">
        <f>E15*'Ecozones EF'!$F$6</f>
        <v>1672723.1225933281</v>
      </c>
    </row>
    <row r="16" spans="1:10" ht="15.75" customHeight="1">
      <c r="A16" s="44">
        <v>2014</v>
      </c>
      <c r="B16" s="40">
        <f t="shared" si="1"/>
        <v>26145.99</v>
      </c>
      <c r="C16" s="80">
        <v>16864.38</v>
      </c>
      <c r="D16" s="80">
        <v>5211.72</v>
      </c>
      <c r="E16" s="80">
        <v>4069.89</v>
      </c>
      <c r="F16" s="24"/>
      <c r="G16" s="40">
        <f t="shared" si="0"/>
        <v>10812086.173822571</v>
      </c>
      <c r="H16" s="41">
        <f>C16*'Ecozones EF'!$F$4</f>
        <v>6405649.8099282729</v>
      </c>
      <c r="I16" s="41">
        <f>D16*'Ecozones EF'!$F$5</f>
        <v>2287962.9329081075</v>
      </c>
      <c r="J16" s="41">
        <f>E16*'Ecozones EF'!$F$6</f>
        <v>2118473.4309861897</v>
      </c>
    </row>
    <row r="17" spans="1:10" ht="15.75" customHeight="1">
      <c r="A17" s="44">
        <v>2015</v>
      </c>
      <c r="B17" s="40">
        <f t="shared" si="1"/>
        <v>21822.75</v>
      </c>
      <c r="C17" s="80">
        <v>13111.2</v>
      </c>
      <c r="D17" s="80">
        <v>5790.87</v>
      </c>
      <c r="E17" s="80">
        <v>2920.68</v>
      </c>
      <c r="F17" s="29"/>
      <c r="G17" s="40">
        <f t="shared" si="0"/>
        <v>9042562.1730424315</v>
      </c>
      <c r="H17" s="41">
        <f>C17*'Ecozones EF'!$F$4</f>
        <v>4980067.7989900354</v>
      </c>
      <c r="I17" s="41">
        <f>D17*'Ecozones EF'!$F$5</f>
        <v>2542211.766804351</v>
      </c>
      <c r="J17" s="41">
        <f>E17*'Ecozones EF'!$F$6</f>
        <v>1520282.6072480446</v>
      </c>
    </row>
    <row r="18" spans="1:10" ht="15.75" customHeight="1">
      <c r="A18" s="44">
        <v>2016</v>
      </c>
      <c r="B18" s="40">
        <f t="shared" si="1"/>
        <v>20503.350000000002</v>
      </c>
      <c r="C18" s="80">
        <v>12917.79</v>
      </c>
      <c r="D18" s="80">
        <v>4412.34</v>
      </c>
      <c r="E18" s="80">
        <v>3173.22</v>
      </c>
      <c r="F18" s="29"/>
      <c r="G18" s="40">
        <f t="shared" si="0"/>
        <v>8495372.2675083224</v>
      </c>
      <c r="H18" s="41">
        <f>C18*'Ecozones EF'!$F$4</f>
        <v>4906604.2782594645</v>
      </c>
      <c r="I18" s="41">
        <f>D18*'Ecozones EF'!$F$5</f>
        <v>1937032.3746071854</v>
      </c>
      <c r="J18" s="41">
        <f>E18*'Ecozones EF'!$F$6</f>
        <v>1651735.6146416725</v>
      </c>
    </row>
    <row r="19" spans="1:10" ht="15.75" customHeight="1">
      <c r="A19" s="44">
        <v>2017</v>
      </c>
      <c r="B19" s="40">
        <f>SUM(C19:E19)</f>
        <v>12407.130000000001</v>
      </c>
      <c r="C19" s="80">
        <v>7054.83</v>
      </c>
      <c r="D19" s="80">
        <v>2493.36</v>
      </c>
      <c r="E19" s="80">
        <v>2858.94</v>
      </c>
      <c r="F19" s="29"/>
      <c r="G19" s="40">
        <f t="shared" si="0"/>
        <v>5262397.0470056375</v>
      </c>
      <c r="H19" s="41">
        <f>C19*'Ecozones EF'!$F$4</f>
        <v>2679657.9802267426</v>
      </c>
      <c r="I19" s="41">
        <f>D19*'Ecozones EF'!$F$5</f>
        <v>1094593.5810818232</v>
      </c>
      <c r="J19" s="41">
        <f>E19*'Ecozones EF'!$F$6</f>
        <v>1488145.4856970722</v>
      </c>
    </row>
    <row r="20" spans="1:10" ht="7.5" customHeight="1">
      <c r="A20" s="38"/>
      <c r="B20" s="42"/>
      <c r="C20" s="42"/>
      <c r="D20" s="42"/>
      <c r="E20" s="42"/>
      <c r="F20" s="29"/>
      <c r="G20" s="42"/>
      <c r="H20" s="42"/>
      <c r="I20" s="42"/>
      <c r="J20" s="42"/>
    </row>
    <row r="21" spans="1:10" ht="15.75" customHeight="1">
      <c r="A21" s="36" t="s">
        <v>18</v>
      </c>
      <c r="B21" s="33">
        <f>SUM(B3:B19)</f>
        <v>410282.00999999995</v>
      </c>
      <c r="C21" s="33">
        <f>SUM(C3:C19)</f>
        <v>306215.09999999992</v>
      </c>
      <c r="D21" s="33">
        <f>SUM(D3:D19)</f>
        <v>58546.8</v>
      </c>
      <c r="E21" s="33">
        <f>SUM(E3:E19)</f>
        <v>45520.11</v>
      </c>
      <c r="F21" s="29"/>
      <c r="G21" s="39">
        <f t="shared" ref="G21:J21" si="2">SUM(G3:G19)</f>
        <v>165707165.27950642</v>
      </c>
      <c r="H21" s="39">
        <f t="shared" si="2"/>
        <v>116310632.0607201</v>
      </c>
      <c r="I21" s="39">
        <f t="shared" si="2"/>
        <v>25702245.753874805</v>
      </c>
      <c r="J21" s="39">
        <f t="shared" si="2"/>
        <v>23694287.464911524</v>
      </c>
    </row>
    <row r="22" spans="1:10" ht="15.75" customHeight="1">
      <c r="A22" s="37" t="s">
        <v>19</v>
      </c>
      <c r="B22" s="30">
        <f>SUM(B10:B19)</f>
        <v>246732.39</v>
      </c>
      <c r="C22" s="30">
        <f>SUM(C10:C19)</f>
        <v>169482.78000000003</v>
      </c>
      <c r="D22" s="30">
        <f>SUM(D10:D19)</f>
        <v>45140.490000000005</v>
      </c>
      <c r="E22" s="30">
        <f>SUM(E10:E19)</f>
        <v>32109.119999999999</v>
      </c>
      <c r="F22" s="29"/>
      <c r="G22" s="41">
        <f>SUM(G10:G19)</f>
        <v>100905552.08546646</v>
      </c>
      <c r="H22" s="41">
        <f>SUM(H10:H19)</f>
        <v>64375170.477249399</v>
      </c>
      <c r="I22" s="41">
        <f>SUM(I10:I19)</f>
        <v>19816829.740145121</v>
      </c>
      <c r="J22" s="41">
        <f>SUM(J10:J19)</f>
        <v>16713551.868071934</v>
      </c>
    </row>
    <row r="23" spans="1:10" ht="15.75" customHeight="1">
      <c r="A23" s="37" t="s">
        <v>20</v>
      </c>
      <c r="B23" s="32">
        <f>AVERAGE(B10:B19)</f>
        <v>24673.239000000001</v>
      </c>
      <c r="C23" s="30">
        <f>AVERAGE(C10:C19)</f>
        <v>16948.278000000002</v>
      </c>
      <c r="D23" s="30">
        <f>AVERAGE(D10:D19)</f>
        <v>4514.0490000000009</v>
      </c>
      <c r="E23" s="30">
        <f>AVERAGE(E10:E19)</f>
        <v>3210.9119999999998</v>
      </c>
      <c r="F23" s="29"/>
      <c r="G23" s="40">
        <f t="shared" ref="G23:I23" si="3">AVERAGE(G10:G19)</f>
        <v>10090555.208546646</v>
      </c>
      <c r="H23" s="41">
        <f t="shared" si="3"/>
        <v>6437517.0477249399</v>
      </c>
      <c r="I23" s="41">
        <f t="shared" si="3"/>
        <v>1981682.974014512</v>
      </c>
      <c r="J23" s="41">
        <f>AVERAGE(J10:J19)</f>
        <v>1671355.1868071933</v>
      </c>
    </row>
    <row r="25" spans="1:10" ht="15.75" customHeight="1">
      <c r="A25" s="81" t="s">
        <v>25</v>
      </c>
      <c r="C25" s="31"/>
    </row>
  </sheetData>
  <mergeCells count="2">
    <mergeCell ref="A1:E1"/>
    <mergeCell ref="G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T80"/>
  <sheetViews>
    <sheetView topLeftCell="J1" workbookViewId="0">
      <selection activeCell="O80" sqref="O80"/>
    </sheetView>
  </sheetViews>
  <sheetFormatPr defaultColWidth="14.42578125" defaultRowHeight="15.75" customHeight="1"/>
  <cols>
    <col min="1" max="1" width="25" style="47" customWidth="1"/>
    <col min="2" max="18" width="7.7109375" style="47" bestFit="1" customWidth="1"/>
    <col min="19" max="19" width="12" style="47" customWidth="1"/>
    <col min="20" max="20" width="13.28515625" style="47" customWidth="1"/>
    <col min="21" max="16384" width="14.42578125" style="47"/>
  </cols>
  <sheetData>
    <row r="1" spans="1:20" ht="15.75" customHeight="1">
      <c r="A1" s="126" t="s">
        <v>26</v>
      </c>
      <c r="B1" s="128" t="s">
        <v>27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</row>
    <row r="2" spans="1:20" s="14" customFormat="1" ht="38.25" customHeight="1">
      <c r="A2" s="127"/>
      <c r="B2" s="113">
        <v>2001</v>
      </c>
      <c r="C2" s="113">
        <v>2002</v>
      </c>
      <c r="D2" s="113">
        <v>2003</v>
      </c>
      <c r="E2" s="113">
        <v>2004</v>
      </c>
      <c r="F2" s="113">
        <v>2005</v>
      </c>
      <c r="G2" s="113">
        <v>2006</v>
      </c>
      <c r="H2" s="113">
        <v>2007</v>
      </c>
      <c r="I2" s="113">
        <v>2008</v>
      </c>
      <c r="J2" s="113">
        <v>2009</v>
      </c>
      <c r="K2" s="113">
        <v>2010</v>
      </c>
      <c r="L2" s="113">
        <v>2011</v>
      </c>
      <c r="M2" s="113">
        <v>2012</v>
      </c>
      <c r="N2" s="113">
        <v>2013</v>
      </c>
      <c r="O2" s="113">
        <v>2014</v>
      </c>
      <c r="P2" s="113">
        <v>2015</v>
      </c>
      <c r="Q2" s="113">
        <v>2016</v>
      </c>
      <c r="R2" s="113">
        <v>2017</v>
      </c>
      <c r="S2" s="52" t="s">
        <v>28</v>
      </c>
      <c r="T2" s="52" t="s">
        <v>29</v>
      </c>
    </row>
    <row r="3" spans="1:20" ht="15.75" customHeight="1">
      <c r="A3" s="48" t="s">
        <v>30</v>
      </c>
      <c r="B3" s="49">
        <v>1114</v>
      </c>
      <c r="C3" s="49">
        <v>1762</v>
      </c>
      <c r="D3" s="49">
        <v>1111</v>
      </c>
      <c r="E3" s="49">
        <v>1884</v>
      </c>
      <c r="F3" s="49">
        <v>2552</v>
      </c>
      <c r="G3" s="49">
        <v>1449</v>
      </c>
      <c r="H3" s="49">
        <v>4668</v>
      </c>
      <c r="I3" s="49">
        <v>1731</v>
      </c>
      <c r="J3" s="49">
        <v>3429</v>
      </c>
      <c r="K3" s="49">
        <v>6519</v>
      </c>
      <c r="L3" s="49">
        <v>3747</v>
      </c>
      <c r="M3" s="49">
        <v>4283</v>
      </c>
      <c r="N3" s="49">
        <v>2643</v>
      </c>
      <c r="O3" s="49">
        <v>1946</v>
      </c>
      <c r="P3" s="49">
        <v>1489</v>
      </c>
      <c r="Q3" s="49">
        <v>1083</v>
      </c>
      <c r="R3" s="49">
        <v>864</v>
      </c>
      <c r="S3" s="49">
        <v>42275</v>
      </c>
      <c r="T3" s="53">
        <v>27735</v>
      </c>
    </row>
    <row r="4" spans="1:20" ht="15.75" customHeight="1">
      <c r="A4" s="48" t="s">
        <v>31</v>
      </c>
      <c r="B4" s="49">
        <v>1138</v>
      </c>
      <c r="C4" s="49">
        <v>1419</v>
      </c>
      <c r="D4" s="49">
        <v>893</v>
      </c>
      <c r="E4" s="49">
        <v>1700</v>
      </c>
      <c r="F4" s="49">
        <v>1934</v>
      </c>
      <c r="G4" s="49">
        <v>789</v>
      </c>
      <c r="H4" s="49">
        <v>2204</v>
      </c>
      <c r="I4" s="49">
        <v>1035</v>
      </c>
      <c r="J4" s="49">
        <v>3709</v>
      </c>
      <c r="K4" s="49">
        <v>2408</v>
      </c>
      <c r="L4" s="49">
        <v>2327</v>
      </c>
      <c r="M4" s="49">
        <v>2435</v>
      </c>
      <c r="N4" s="49">
        <v>2202</v>
      </c>
      <c r="O4" s="49">
        <v>2510</v>
      </c>
      <c r="P4" s="49">
        <v>1911</v>
      </c>
      <c r="Q4" s="49">
        <v>1933</v>
      </c>
      <c r="R4" s="49">
        <v>841</v>
      </c>
      <c r="S4" s="49">
        <v>31388</v>
      </c>
      <c r="T4" s="53">
        <v>21311</v>
      </c>
    </row>
    <row r="5" spans="1:20" ht="15.75" customHeight="1">
      <c r="A5" s="48" t="s">
        <v>32</v>
      </c>
      <c r="B5" s="49">
        <v>1696</v>
      </c>
      <c r="C5" s="49">
        <v>1305</v>
      </c>
      <c r="D5" s="49">
        <v>833</v>
      </c>
      <c r="E5" s="49">
        <v>1344</v>
      </c>
      <c r="F5" s="49">
        <v>1917</v>
      </c>
      <c r="G5" s="49">
        <v>919</v>
      </c>
      <c r="H5" s="49">
        <v>1667</v>
      </c>
      <c r="I5" s="49">
        <v>790</v>
      </c>
      <c r="J5" s="49">
        <v>2578</v>
      </c>
      <c r="K5" s="49">
        <v>2100</v>
      </c>
      <c r="L5" s="49">
        <v>1716</v>
      </c>
      <c r="M5" s="49">
        <v>1884</v>
      </c>
      <c r="N5" s="49">
        <v>1506</v>
      </c>
      <c r="O5" s="49">
        <v>1635</v>
      </c>
      <c r="P5" s="49">
        <v>1428</v>
      </c>
      <c r="Q5" s="49">
        <v>1555</v>
      </c>
      <c r="R5" s="49">
        <v>863</v>
      </c>
      <c r="S5" s="49">
        <v>25735</v>
      </c>
      <c r="T5" s="53">
        <v>16054</v>
      </c>
    </row>
    <row r="6" spans="1:20" ht="15.75" customHeight="1">
      <c r="A6" s="48" t="s">
        <v>33</v>
      </c>
      <c r="B6" s="49">
        <v>1433</v>
      </c>
      <c r="C6" s="49">
        <v>1963</v>
      </c>
      <c r="D6" s="49">
        <v>1166</v>
      </c>
      <c r="E6" s="49">
        <v>2084</v>
      </c>
      <c r="F6" s="49">
        <v>2777</v>
      </c>
      <c r="G6" s="49">
        <v>1195</v>
      </c>
      <c r="H6" s="49">
        <v>2521</v>
      </c>
      <c r="I6" s="49">
        <v>1540</v>
      </c>
      <c r="J6" s="49">
        <v>3280</v>
      </c>
      <c r="K6" s="49">
        <v>2228</v>
      </c>
      <c r="L6" s="49">
        <v>1571</v>
      </c>
      <c r="M6" s="49">
        <v>1385</v>
      </c>
      <c r="N6" s="49">
        <v>953</v>
      </c>
      <c r="O6" s="49">
        <v>1407</v>
      </c>
      <c r="P6" s="49">
        <v>894</v>
      </c>
      <c r="Q6" s="49">
        <v>931</v>
      </c>
      <c r="R6" s="49">
        <v>781</v>
      </c>
      <c r="S6" s="49">
        <v>28112</v>
      </c>
      <c r="T6" s="53">
        <v>14972</v>
      </c>
    </row>
    <row r="7" spans="1:20" ht="15.75" customHeight="1">
      <c r="A7" s="48" t="s">
        <v>34</v>
      </c>
      <c r="B7" s="49">
        <v>574</v>
      </c>
      <c r="C7" s="49">
        <v>352</v>
      </c>
      <c r="D7" s="49">
        <v>442</v>
      </c>
      <c r="E7" s="49">
        <v>710</v>
      </c>
      <c r="F7" s="49">
        <v>1224</v>
      </c>
      <c r="G7" s="49">
        <v>477</v>
      </c>
      <c r="H7" s="49">
        <v>1041</v>
      </c>
      <c r="I7" s="49">
        <v>495</v>
      </c>
      <c r="J7" s="49">
        <v>1528</v>
      </c>
      <c r="K7" s="49">
        <v>1640</v>
      </c>
      <c r="L7" s="49">
        <v>1224</v>
      </c>
      <c r="M7" s="49">
        <v>1847</v>
      </c>
      <c r="N7" s="49">
        <v>1155</v>
      </c>
      <c r="O7" s="49">
        <v>1249</v>
      </c>
      <c r="P7" s="49">
        <v>629</v>
      </c>
      <c r="Q7" s="49">
        <v>796</v>
      </c>
      <c r="R7" s="49">
        <v>313</v>
      </c>
      <c r="S7" s="49">
        <v>15697</v>
      </c>
      <c r="T7" s="53">
        <v>10877</v>
      </c>
    </row>
    <row r="8" spans="1:20" ht="15.75" customHeight="1">
      <c r="A8" s="48" t="s">
        <v>35</v>
      </c>
      <c r="B8" s="49">
        <v>356</v>
      </c>
      <c r="C8" s="49">
        <v>681</v>
      </c>
      <c r="D8" s="49">
        <v>471</v>
      </c>
      <c r="E8" s="49">
        <v>750</v>
      </c>
      <c r="F8" s="49">
        <v>946</v>
      </c>
      <c r="G8" s="49">
        <v>531</v>
      </c>
      <c r="H8" s="49">
        <v>834</v>
      </c>
      <c r="I8" s="49">
        <v>810</v>
      </c>
      <c r="J8" s="49">
        <v>1145</v>
      </c>
      <c r="K8" s="49">
        <v>1362</v>
      </c>
      <c r="L8" s="49">
        <v>984</v>
      </c>
      <c r="M8" s="49">
        <v>1122</v>
      </c>
      <c r="N8" s="49">
        <v>880</v>
      </c>
      <c r="O8" s="49">
        <v>1014</v>
      </c>
      <c r="P8" s="49">
        <v>827</v>
      </c>
      <c r="Q8" s="49">
        <v>771</v>
      </c>
      <c r="R8" s="49">
        <v>655</v>
      </c>
      <c r="S8" s="49">
        <v>14139</v>
      </c>
      <c r="T8" s="53">
        <v>9570</v>
      </c>
    </row>
    <row r="9" spans="1:20" ht="15.75" customHeight="1">
      <c r="A9" s="48" t="s">
        <v>36</v>
      </c>
      <c r="B9" s="49">
        <v>431</v>
      </c>
      <c r="C9" s="49">
        <v>365</v>
      </c>
      <c r="D9" s="49">
        <v>266</v>
      </c>
      <c r="E9" s="49">
        <v>479</v>
      </c>
      <c r="F9" s="49">
        <v>525</v>
      </c>
      <c r="G9" s="49">
        <v>271</v>
      </c>
      <c r="H9" s="49">
        <v>732</v>
      </c>
      <c r="I9" s="49">
        <v>157</v>
      </c>
      <c r="J9" s="49">
        <v>990</v>
      </c>
      <c r="K9" s="49">
        <v>664</v>
      </c>
      <c r="L9" s="49">
        <v>1137</v>
      </c>
      <c r="M9" s="49">
        <v>1229</v>
      </c>
      <c r="N9" s="49">
        <v>925</v>
      </c>
      <c r="O9" s="49">
        <v>1030</v>
      </c>
      <c r="P9" s="49">
        <v>977</v>
      </c>
      <c r="Q9" s="49">
        <v>1105</v>
      </c>
      <c r="R9" s="49">
        <v>514</v>
      </c>
      <c r="S9" s="49">
        <v>11796</v>
      </c>
      <c r="T9" s="53">
        <v>8728</v>
      </c>
    </row>
    <row r="10" spans="1:20" ht="15.75" customHeight="1">
      <c r="A10" s="48" t="s">
        <v>37</v>
      </c>
      <c r="B10" s="49">
        <v>624</v>
      </c>
      <c r="C10" s="49">
        <v>520</v>
      </c>
      <c r="D10" s="49">
        <v>353</v>
      </c>
      <c r="E10" s="49">
        <v>538</v>
      </c>
      <c r="F10" s="49">
        <v>772</v>
      </c>
      <c r="G10" s="49">
        <v>269</v>
      </c>
      <c r="H10" s="49">
        <v>759</v>
      </c>
      <c r="I10" s="49">
        <v>201</v>
      </c>
      <c r="J10" s="49">
        <v>1129</v>
      </c>
      <c r="K10" s="49">
        <v>684</v>
      </c>
      <c r="L10" s="49">
        <v>708</v>
      </c>
      <c r="M10" s="49">
        <v>1366</v>
      </c>
      <c r="N10" s="49">
        <v>927</v>
      </c>
      <c r="O10" s="49">
        <v>1062</v>
      </c>
      <c r="P10" s="49">
        <v>1025</v>
      </c>
      <c r="Q10" s="49">
        <v>1320</v>
      </c>
      <c r="R10" s="49">
        <v>290</v>
      </c>
      <c r="S10" s="49">
        <v>12549</v>
      </c>
      <c r="T10" s="53">
        <v>8713</v>
      </c>
    </row>
    <row r="11" spans="1:20" ht="15.75" customHeight="1">
      <c r="A11" s="48" t="s">
        <v>38</v>
      </c>
      <c r="B11" s="49">
        <v>221</v>
      </c>
      <c r="C11" s="49">
        <v>385</v>
      </c>
      <c r="D11" s="49">
        <v>268</v>
      </c>
      <c r="E11" s="49">
        <v>531</v>
      </c>
      <c r="F11" s="49">
        <v>506</v>
      </c>
      <c r="G11" s="49">
        <v>478</v>
      </c>
      <c r="H11" s="49">
        <v>584</v>
      </c>
      <c r="I11" s="49">
        <v>1293</v>
      </c>
      <c r="J11" s="49">
        <v>936</v>
      </c>
      <c r="K11" s="49">
        <v>570</v>
      </c>
      <c r="L11" s="49">
        <v>769</v>
      </c>
      <c r="M11" s="49">
        <v>828</v>
      </c>
      <c r="N11" s="49">
        <v>639</v>
      </c>
      <c r="O11" s="49">
        <v>875</v>
      </c>
      <c r="P11" s="49">
        <v>658</v>
      </c>
      <c r="Q11" s="49">
        <v>825</v>
      </c>
      <c r="R11" s="49">
        <v>523</v>
      </c>
      <c r="S11" s="49">
        <v>10887</v>
      </c>
      <c r="T11" s="53">
        <v>7914</v>
      </c>
    </row>
    <row r="12" spans="1:20" ht="15.75" customHeight="1">
      <c r="A12" s="48" t="s">
        <v>39</v>
      </c>
      <c r="B12" s="49">
        <v>211</v>
      </c>
      <c r="C12" s="49">
        <v>625</v>
      </c>
      <c r="D12" s="49">
        <v>329</v>
      </c>
      <c r="E12" s="49">
        <v>599</v>
      </c>
      <c r="F12" s="49">
        <v>806</v>
      </c>
      <c r="G12" s="49">
        <v>518</v>
      </c>
      <c r="H12" s="49">
        <v>1049</v>
      </c>
      <c r="I12" s="49">
        <v>1045</v>
      </c>
      <c r="J12" s="49">
        <v>694</v>
      </c>
      <c r="K12" s="49">
        <v>521</v>
      </c>
      <c r="L12" s="49">
        <v>309</v>
      </c>
      <c r="M12" s="49">
        <v>983</v>
      </c>
      <c r="N12" s="49">
        <v>837</v>
      </c>
      <c r="O12" s="49">
        <v>1399</v>
      </c>
      <c r="P12" s="49">
        <v>729</v>
      </c>
      <c r="Q12" s="49">
        <v>576</v>
      </c>
      <c r="R12" s="49">
        <v>498</v>
      </c>
      <c r="S12" s="49">
        <v>11728</v>
      </c>
      <c r="T12" s="53">
        <v>7591</v>
      </c>
    </row>
    <row r="13" spans="1:20" ht="15.75" customHeight="1">
      <c r="A13" s="48" t="s">
        <v>40</v>
      </c>
      <c r="B13" s="49">
        <v>584</v>
      </c>
      <c r="C13" s="49">
        <v>448</v>
      </c>
      <c r="D13" s="49">
        <v>199</v>
      </c>
      <c r="E13" s="49">
        <v>335</v>
      </c>
      <c r="F13" s="49">
        <v>953</v>
      </c>
      <c r="G13" s="49">
        <v>405</v>
      </c>
      <c r="H13" s="49">
        <v>847</v>
      </c>
      <c r="I13" s="49">
        <v>418</v>
      </c>
      <c r="J13" s="49">
        <v>1033</v>
      </c>
      <c r="K13" s="49">
        <v>838</v>
      </c>
      <c r="L13" s="49">
        <v>545</v>
      </c>
      <c r="M13" s="49">
        <v>854</v>
      </c>
      <c r="N13" s="49">
        <v>599</v>
      </c>
      <c r="O13" s="49">
        <v>899</v>
      </c>
      <c r="P13" s="49">
        <v>892</v>
      </c>
      <c r="Q13" s="49">
        <v>864</v>
      </c>
      <c r="R13" s="49">
        <v>311</v>
      </c>
      <c r="S13" s="49">
        <v>11023</v>
      </c>
      <c r="T13" s="53">
        <v>7252</v>
      </c>
    </row>
    <row r="14" spans="1:20" ht="15.75" customHeight="1">
      <c r="A14" s="48" t="s">
        <v>41</v>
      </c>
      <c r="B14" s="49">
        <v>647</v>
      </c>
      <c r="C14" s="49">
        <v>1097</v>
      </c>
      <c r="D14" s="49">
        <v>728</v>
      </c>
      <c r="E14" s="49">
        <v>727</v>
      </c>
      <c r="F14" s="49">
        <v>1279</v>
      </c>
      <c r="G14" s="49">
        <v>688</v>
      </c>
      <c r="H14" s="49">
        <v>1018</v>
      </c>
      <c r="I14" s="49">
        <v>672</v>
      </c>
      <c r="J14" s="49">
        <v>854</v>
      </c>
      <c r="K14" s="49">
        <v>1156</v>
      </c>
      <c r="L14" s="49">
        <v>881</v>
      </c>
      <c r="M14" s="49">
        <v>520</v>
      </c>
      <c r="N14" s="49">
        <v>457</v>
      </c>
      <c r="O14" s="49">
        <v>619</v>
      </c>
      <c r="P14" s="49">
        <v>454</v>
      </c>
      <c r="Q14" s="49">
        <v>413</v>
      </c>
      <c r="R14" s="49">
        <v>467</v>
      </c>
      <c r="S14" s="49">
        <v>12675</v>
      </c>
      <c r="T14" s="53">
        <v>6492</v>
      </c>
    </row>
    <row r="15" spans="1:20" ht="15.75" customHeight="1">
      <c r="A15" s="48" t="s">
        <v>42</v>
      </c>
      <c r="B15" s="49">
        <v>158</v>
      </c>
      <c r="C15" s="49">
        <v>942</v>
      </c>
      <c r="D15" s="49">
        <v>493</v>
      </c>
      <c r="E15" s="49">
        <v>829</v>
      </c>
      <c r="F15" s="49">
        <v>1468</v>
      </c>
      <c r="G15" s="49">
        <v>845</v>
      </c>
      <c r="H15" s="49">
        <v>1519</v>
      </c>
      <c r="I15" s="49">
        <v>990</v>
      </c>
      <c r="J15" s="49">
        <v>1357</v>
      </c>
      <c r="K15" s="49">
        <v>1031</v>
      </c>
      <c r="L15" s="49">
        <v>896</v>
      </c>
      <c r="M15" s="49">
        <v>564</v>
      </c>
      <c r="N15" s="49">
        <v>336</v>
      </c>
      <c r="O15" s="49">
        <v>372</v>
      </c>
      <c r="P15" s="49">
        <v>262</v>
      </c>
      <c r="Q15" s="49">
        <v>162</v>
      </c>
      <c r="R15" s="49">
        <v>223</v>
      </c>
      <c r="S15" s="49">
        <v>12448</v>
      </c>
      <c r="T15" s="53">
        <v>6194</v>
      </c>
    </row>
    <row r="16" spans="1:20" ht="15.75" customHeight="1">
      <c r="A16" s="48" t="s">
        <v>43</v>
      </c>
      <c r="B16" s="49">
        <v>208</v>
      </c>
      <c r="C16" s="49">
        <v>151</v>
      </c>
      <c r="D16" s="49">
        <v>346</v>
      </c>
      <c r="E16" s="49">
        <v>175</v>
      </c>
      <c r="F16" s="49">
        <v>526</v>
      </c>
      <c r="G16" s="49">
        <v>164</v>
      </c>
      <c r="H16" s="49">
        <v>311</v>
      </c>
      <c r="I16" s="49">
        <v>168</v>
      </c>
      <c r="J16" s="49">
        <v>616</v>
      </c>
      <c r="K16" s="49">
        <v>489</v>
      </c>
      <c r="L16" s="49">
        <v>541</v>
      </c>
      <c r="M16" s="49">
        <v>636</v>
      </c>
      <c r="N16" s="49">
        <v>724</v>
      </c>
      <c r="O16" s="49">
        <v>904</v>
      </c>
      <c r="P16" s="49">
        <v>786</v>
      </c>
      <c r="Q16" s="49">
        <v>768</v>
      </c>
      <c r="R16" s="49">
        <v>479</v>
      </c>
      <c r="S16" s="49">
        <v>7993</v>
      </c>
      <c r="T16" s="53">
        <v>6111</v>
      </c>
    </row>
    <row r="17" spans="1:20" ht="15.75" customHeight="1">
      <c r="A17" s="48" t="s">
        <v>44</v>
      </c>
      <c r="B17" s="49">
        <v>287</v>
      </c>
      <c r="C17" s="49">
        <v>161</v>
      </c>
      <c r="D17" s="49">
        <v>191</v>
      </c>
      <c r="E17" s="49">
        <v>249</v>
      </c>
      <c r="F17" s="49">
        <v>538</v>
      </c>
      <c r="G17" s="49">
        <v>125</v>
      </c>
      <c r="H17" s="49">
        <v>365</v>
      </c>
      <c r="I17" s="49">
        <v>292</v>
      </c>
      <c r="J17" s="49">
        <v>758</v>
      </c>
      <c r="K17" s="49">
        <v>502</v>
      </c>
      <c r="L17" s="49">
        <v>482</v>
      </c>
      <c r="M17" s="49">
        <v>750</v>
      </c>
      <c r="N17" s="49">
        <v>537</v>
      </c>
      <c r="O17" s="49">
        <v>635</v>
      </c>
      <c r="P17" s="49">
        <v>606</v>
      </c>
      <c r="Q17" s="49">
        <v>709</v>
      </c>
      <c r="R17" s="49">
        <v>561</v>
      </c>
      <c r="S17" s="49">
        <v>7748</v>
      </c>
      <c r="T17" s="53">
        <v>5831</v>
      </c>
    </row>
    <row r="18" spans="1:20" ht="15.75" customHeight="1">
      <c r="A18" s="48" t="s">
        <v>45</v>
      </c>
      <c r="B18" s="49">
        <v>241</v>
      </c>
      <c r="C18" s="49">
        <v>176</v>
      </c>
      <c r="D18" s="49">
        <v>299</v>
      </c>
      <c r="E18" s="49">
        <v>435</v>
      </c>
      <c r="F18" s="49">
        <v>325</v>
      </c>
      <c r="G18" s="49">
        <v>178</v>
      </c>
      <c r="H18" s="49">
        <v>146</v>
      </c>
      <c r="I18" s="49">
        <v>351</v>
      </c>
      <c r="J18" s="49">
        <v>386</v>
      </c>
      <c r="K18" s="49">
        <v>203</v>
      </c>
      <c r="L18" s="49">
        <v>286</v>
      </c>
      <c r="M18" s="49">
        <v>452</v>
      </c>
      <c r="N18" s="49">
        <v>715</v>
      </c>
      <c r="O18" s="49">
        <v>594</v>
      </c>
      <c r="P18" s="49">
        <v>1307</v>
      </c>
      <c r="Q18" s="49">
        <v>726</v>
      </c>
      <c r="R18" s="49">
        <v>683</v>
      </c>
      <c r="S18" s="49">
        <v>7503</v>
      </c>
      <c r="T18" s="53">
        <v>5704</v>
      </c>
    </row>
    <row r="19" spans="1:20" ht="15.75" customHeight="1">
      <c r="A19" s="48" t="s">
        <v>46</v>
      </c>
      <c r="B19" s="49">
        <v>655</v>
      </c>
      <c r="C19" s="49">
        <v>689</v>
      </c>
      <c r="D19" s="49">
        <v>704</v>
      </c>
      <c r="E19" s="49">
        <v>834</v>
      </c>
      <c r="F19" s="49">
        <v>1224</v>
      </c>
      <c r="G19" s="49">
        <v>357</v>
      </c>
      <c r="H19" s="49">
        <v>2037</v>
      </c>
      <c r="I19" s="49">
        <v>335</v>
      </c>
      <c r="J19" s="49">
        <v>1230</v>
      </c>
      <c r="K19" s="49">
        <v>1399</v>
      </c>
      <c r="L19" s="49">
        <v>362</v>
      </c>
      <c r="M19" s="49">
        <v>522</v>
      </c>
      <c r="N19" s="49">
        <v>428</v>
      </c>
      <c r="O19" s="49">
        <v>530</v>
      </c>
      <c r="P19" s="49">
        <v>267</v>
      </c>
      <c r="Q19" s="49">
        <v>259</v>
      </c>
      <c r="R19" s="49">
        <v>62</v>
      </c>
      <c r="S19" s="49">
        <v>11893</v>
      </c>
      <c r="T19" s="53">
        <v>5393</v>
      </c>
    </row>
    <row r="20" spans="1:20" ht="15.75" customHeight="1">
      <c r="A20" s="48" t="s">
        <v>47</v>
      </c>
      <c r="B20" s="49">
        <v>300</v>
      </c>
      <c r="C20" s="49">
        <v>333</v>
      </c>
      <c r="D20" s="49">
        <v>299</v>
      </c>
      <c r="E20" s="49">
        <v>546</v>
      </c>
      <c r="F20" s="49">
        <v>846</v>
      </c>
      <c r="G20" s="49">
        <v>264</v>
      </c>
      <c r="H20" s="49">
        <v>570</v>
      </c>
      <c r="I20" s="49">
        <v>103</v>
      </c>
      <c r="J20" s="49">
        <v>868</v>
      </c>
      <c r="K20" s="49">
        <v>563</v>
      </c>
      <c r="L20" s="49">
        <v>691</v>
      </c>
      <c r="M20" s="49">
        <v>678</v>
      </c>
      <c r="N20" s="49">
        <v>431</v>
      </c>
      <c r="O20" s="49">
        <v>706</v>
      </c>
      <c r="P20" s="49">
        <v>476</v>
      </c>
      <c r="Q20" s="49">
        <v>453</v>
      </c>
      <c r="R20" s="49">
        <v>301</v>
      </c>
      <c r="S20" s="49">
        <v>8430</v>
      </c>
      <c r="T20" s="53">
        <v>5271</v>
      </c>
    </row>
    <row r="21" spans="1:20" ht="15.75" customHeight="1">
      <c r="A21" s="48" t="s">
        <v>48</v>
      </c>
      <c r="B21" s="49">
        <v>549</v>
      </c>
      <c r="C21" s="49">
        <v>696</v>
      </c>
      <c r="D21" s="49">
        <v>269</v>
      </c>
      <c r="E21" s="49">
        <v>617</v>
      </c>
      <c r="F21" s="49">
        <v>739</v>
      </c>
      <c r="G21" s="49">
        <v>207</v>
      </c>
      <c r="H21" s="49">
        <v>1198</v>
      </c>
      <c r="I21" s="49">
        <v>186</v>
      </c>
      <c r="J21" s="49">
        <v>1312</v>
      </c>
      <c r="K21" s="49">
        <v>728</v>
      </c>
      <c r="L21" s="49">
        <v>418</v>
      </c>
      <c r="M21" s="49">
        <v>382</v>
      </c>
      <c r="N21" s="49">
        <v>400</v>
      </c>
      <c r="O21" s="49">
        <v>474</v>
      </c>
      <c r="P21" s="49">
        <v>294</v>
      </c>
      <c r="Q21" s="49">
        <v>284</v>
      </c>
      <c r="R21" s="49">
        <v>54</v>
      </c>
      <c r="S21" s="49">
        <v>8807</v>
      </c>
      <c r="T21" s="53">
        <v>4532</v>
      </c>
    </row>
    <row r="22" spans="1:20" ht="15.75" customHeight="1">
      <c r="A22" s="48" t="s">
        <v>49</v>
      </c>
      <c r="B22" s="49">
        <v>232</v>
      </c>
      <c r="C22" s="49">
        <v>453</v>
      </c>
      <c r="D22" s="49">
        <v>379</v>
      </c>
      <c r="E22" s="49">
        <v>646</v>
      </c>
      <c r="F22" s="49">
        <v>1330</v>
      </c>
      <c r="G22" s="49">
        <v>249</v>
      </c>
      <c r="H22" s="49">
        <v>715</v>
      </c>
      <c r="I22" s="49">
        <v>280</v>
      </c>
      <c r="J22" s="49">
        <v>706</v>
      </c>
      <c r="K22" s="49">
        <v>725</v>
      </c>
      <c r="L22" s="49">
        <v>345</v>
      </c>
      <c r="M22" s="49">
        <v>571</v>
      </c>
      <c r="N22" s="49">
        <v>637</v>
      </c>
      <c r="O22" s="49">
        <v>580</v>
      </c>
      <c r="P22" s="49">
        <v>275</v>
      </c>
      <c r="Q22" s="49">
        <v>368</v>
      </c>
      <c r="R22" s="49">
        <v>31</v>
      </c>
      <c r="S22" s="49">
        <v>8521</v>
      </c>
      <c r="T22" s="53">
        <v>4518</v>
      </c>
    </row>
    <row r="23" spans="1:20" ht="15.75" customHeight="1">
      <c r="A23" s="48" t="s">
        <v>50</v>
      </c>
      <c r="B23" s="49">
        <v>466</v>
      </c>
      <c r="C23" s="49">
        <v>544</v>
      </c>
      <c r="D23" s="49">
        <v>415</v>
      </c>
      <c r="E23" s="49">
        <v>531</v>
      </c>
      <c r="F23" s="49">
        <v>693</v>
      </c>
      <c r="G23" s="49">
        <v>615</v>
      </c>
      <c r="H23" s="49">
        <v>717</v>
      </c>
      <c r="I23" s="49">
        <v>774</v>
      </c>
      <c r="J23" s="49">
        <v>803</v>
      </c>
      <c r="K23" s="49">
        <v>538</v>
      </c>
      <c r="L23" s="49">
        <v>601</v>
      </c>
      <c r="M23" s="49">
        <v>430</v>
      </c>
      <c r="N23" s="49">
        <v>193</v>
      </c>
      <c r="O23" s="49">
        <v>316</v>
      </c>
      <c r="P23" s="49">
        <v>273</v>
      </c>
      <c r="Q23" s="49">
        <v>246</v>
      </c>
      <c r="R23" s="49">
        <v>165</v>
      </c>
      <c r="S23" s="49">
        <v>8320</v>
      </c>
      <c r="T23" s="53">
        <v>4339</v>
      </c>
    </row>
    <row r="24" spans="1:20" ht="15.75" customHeight="1">
      <c r="A24" s="48" t="s">
        <v>51</v>
      </c>
      <c r="B24" s="49">
        <v>700</v>
      </c>
      <c r="C24" s="49">
        <v>661</v>
      </c>
      <c r="D24" s="49">
        <v>595</v>
      </c>
      <c r="E24" s="49">
        <v>980</v>
      </c>
      <c r="F24" s="49">
        <v>708</v>
      </c>
      <c r="G24" s="49">
        <v>213</v>
      </c>
      <c r="H24" s="49">
        <v>1001</v>
      </c>
      <c r="I24" s="49">
        <v>103</v>
      </c>
      <c r="J24" s="49">
        <v>1425</v>
      </c>
      <c r="K24" s="49">
        <v>623</v>
      </c>
      <c r="L24" s="49">
        <v>407</v>
      </c>
      <c r="M24" s="49">
        <v>391</v>
      </c>
      <c r="N24" s="49">
        <v>241</v>
      </c>
      <c r="O24" s="49">
        <v>419</v>
      </c>
      <c r="P24" s="49">
        <v>275</v>
      </c>
      <c r="Q24" s="49">
        <v>356</v>
      </c>
      <c r="R24" s="49">
        <v>54</v>
      </c>
      <c r="S24" s="49">
        <v>9151</v>
      </c>
      <c r="T24" s="53">
        <v>4293</v>
      </c>
    </row>
    <row r="25" spans="1:20" ht="15.75" customHeight="1">
      <c r="A25" s="48" t="s">
        <v>52</v>
      </c>
      <c r="B25" s="49">
        <v>338</v>
      </c>
      <c r="C25" s="49">
        <v>476</v>
      </c>
      <c r="D25" s="49">
        <v>419</v>
      </c>
      <c r="E25" s="49">
        <v>515</v>
      </c>
      <c r="F25" s="49">
        <v>613</v>
      </c>
      <c r="G25" s="49">
        <v>239</v>
      </c>
      <c r="H25" s="49">
        <v>776</v>
      </c>
      <c r="I25" s="49">
        <v>83</v>
      </c>
      <c r="J25" s="49">
        <v>960</v>
      </c>
      <c r="K25" s="49">
        <v>414</v>
      </c>
      <c r="L25" s="49">
        <v>482</v>
      </c>
      <c r="M25" s="49">
        <v>426</v>
      </c>
      <c r="N25" s="49">
        <v>347</v>
      </c>
      <c r="O25" s="49">
        <v>488</v>
      </c>
      <c r="P25" s="49">
        <v>394</v>
      </c>
      <c r="Q25" s="49">
        <v>422</v>
      </c>
      <c r="R25" s="49">
        <v>189</v>
      </c>
      <c r="S25" s="49">
        <v>7582</v>
      </c>
      <c r="T25" s="53">
        <v>4205</v>
      </c>
    </row>
    <row r="26" spans="1:20" ht="15.75" customHeight="1">
      <c r="A26" s="48" t="s">
        <v>53</v>
      </c>
      <c r="B26" s="49">
        <v>419</v>
      </c>
      <c r="C26" s="49">
        <v>237</v>
      </c>
      <c r="D26" s="49">
        <v>211</v>
      </c>
      <c r="E26" s="49">
        <v>300</v>
      </c>
      <c r="F26" s="49">
        <v>539</v>
      </c>
      <c r="G26" s="49">
        <v>472</v>
      </c>
      <c r="H26" s="49">
        <v>708</v>
      </c>
      <c r="I26" s="49">
        <v>169</v>
      </c>
      <c r="J26" s="49">
        <v>457</v>
      </c>
      <c r="K26" s="49">
        <v>556</v>
      </c>
      <c r="L26" s="49">
        <v>269</v>
      </c>
      <c r="M26" s="49">
        <v>579</v>
      </c>
      <c r="N26" s="49">
        <v>250</v>
      </c>
      <c r="O26" s="49">
        <v>318</v>
      </c>
      <c r="P26" s="49">
        <v>275</v>
      </c>
      <c r="Q26" s="49">
        <v>362</v>
      </c>
      <c r="R26" s="49">
        <v>327</v>
      </c>
      <c r="S26" s="49">
        <v>6449</v>
      </c>
      <c r="T26" s="53">
        <v>3563</v>
      </c>
    </row>
    <row r="27" spans="1:20" ht="15.75" customHeight="1">
      <c r="A27" s="48" t="s">
        <v>54</v>
      </c>
      <c r="B27" s="49">
        <v>174</v>
      </c>
      <c r="C27" s="49">
        <v>200</v>
      </c>
      <c r="D27" s="49">
        <v>186</v>
      </c>
      <c r="E27" s="49">
        <v>381</v>
      </c>
      <c r="F27" s="49">
        <v>340</v>
      </c>
      <c r="G27" s="49">
        <v>124</v>
      </c>
      <c r="H27" s="49">
        <v>240</v>
      </c>
      <c r="I27" s="49">
        <v>266</v>
      </c>
      <c r="J27" s="49">
        <v>209</v>
      </c>
      <c r="K27" s="49">
        <v>224</v>
      </c>
      <c r="L27" s="49">
        <v>226</v>
      </c>
      <c r="M27" s="49">
        <v>268</v>
      </c>
      <c r="N27" s="49">
        <v>210</v>
      </c>
      <c r="O27" s="49">
        <v>300</v>
      </c>
      <c r="P27" s="49">
        <v>1213</v>
      </c>
      <c r="Q27" s="49">
        <v>218</v>
      </c>
      <c r="R27" s="49">
        <v>241</v>
      </c>
      <c r="S27" s="49">
        <v>5020</v>
      </c>
      <c r="T27" s="53">
        <v>3374</v>
      </c>
    </row>
    <row r="28" spans="1:20" ht="15.75" customHeight="1">
      <c r="A28" s="48" t="s">
        <v>55</v>
      </c>
      <c r="B28" s="49">
        <v>102</v>
      </c>
      <c r="C28" s="49">
        <v>241</v>
      </c>
      <c r="D28" s="49">
        <v>245</v>
      </c>
      <c r="E28" s="49">
        <v>213</v>
      </c>
      <c r="F28" s="49">
        <v>285</v>
      </c>
      <c r="G28" s="49">
        <v>464</v>
      </c>
      <c r="H28" s="49">
        <v>410</v>
      </c>
      <c r="I28" s="49">
        <v>276</v>
      </c>
      <c r="J28" s="49">
        <v>358</v>
      </c>
      <c r="K28" s="49">
        <v>223</v>
      </c>
      <c r="L28" s="49">
        <v>266</v>
      </c>
      <c r="M28" s="49">
        <v>354</v>
      </c>
      <c r="N28" s="49">
        <v>518</v>
      </c>
      <c r="O28" s="49">
        <v>271</v>
      </c>
      <c r="P28" s="49">
        <v>317</v>
      </c>
      <c r="Q28" s="49">
        <v>227</v>
      </c>
      <c r="R28" s="49">
        <v>277</v>
      </c>
      <c r="S28" s="49">
        <v>5048</v>
      </c>
      <c r="T28" s="53">
        <v>3088</v>
      </c>
    </row>
    <row r="29" spans="1:20" ht="15.75" customHeight="1">
      <c r="A29" s="48" t="s">
        <v>56</v>
      </c>
      <c r="B29" s="49">
        <v>138</v>
      </c>
      <c r="C29" s="49">
        <v>121</v>
      </c>
      <c r="D29" s="49">
        <v>73</v>
      </c>
      <c r="E29" s="49">
        <v>113</v>
      </c>
      <c r="F29" s="49">
        <v>133</v>
      </c>
      <c r="G29" s="49">
        <v>115</v>
      </c>
      <c r="H29" s="49">
        <v>98</v>
      </c>
      <c r="I29" s="49">
        <v>238</v>
      </c>
      <c r="J29" s="49">
        <v>187</v>
      </c>
      <c r="K29" s="49">
        <v>192</v>
      </c>
      <c r="L29" s="49">
        <v>190</v>
      </c>
      <c r="M29" s="49">
        <v>340</v>
      </c>
      <c r="N29" s="49">
        <v>228</v>
      </c>
      <c r="O29" s="49">
        <v>226</v>
      </c>
      <c r="P29" s="49">
        <v>251</v>
      </c>
      <c r="Q29" s="49">
        <v>295</v>
      </c>
      <c r="R29" s="49">
        <v>641</v>
      </c>
      <c r="S29" s="49">
        <v>3580</v>
      </c>
      <c r="T29" s="53">
        <v>2788</v>
      </c>
    </row>
    <row r="30" spans="1:20" ht="15.75" customHeight="1">
      <c r="A30" s="48" t="s">
        <v>57</v>
      </c>
      <c r="B30" s="49">
        <v>139</v>
      </c>
      <c r="C30" s="49">
        <v>210</v>
      </c>
      <c r="D30" s="49">
        <v>139</v>
      </c>
      <c r="E30" s="49">
        <v>528</v>
      </c>
      <c r="F30" s="49">
        <v>493</v>
      </c>
      <c r="G30" s="49">
        <v>238</v>
      </c>
      <c r="H30" s="49">
        <v>654</v>
      </c>
      <c r="I30" s="49">
        <v>406</v>
      </c>
      <c r="J30" s="49">
        <v>366</v>
      </c>
      <c r="K30" s="49">
        <v>443</v>
      </c>
      <c r="L30" s="49">
        <v>183</v>
      </c>
      <c r="M30" s="49">
        <v>318</v>
      </c>
      <c r="N30" s="49">
        <v>301</v>
      </c>
      <c r="O30" s="49">
        <v>304</v>
      </c>
      <c r="P30" s="49">
        <v>235</v>
      </c>
      <c r="Q30" s="49">
        <v>175</v>
      </c>
      <c r="R30" s="49">
        <v>36</v>
      </c>
      <c r="S30" s="49">
        <v>5167</v>
      </c>
      <c r="T30" s="53">
        <v>2767</v>
      </c>
    </row>
    <row r="31" spans="1:20" ht="12.75">
      <c r="A31" s="48" t="s">
        <v>58</v>
      </c>
      <c r="B31" s="49">
        <v>349</v>
      </c>
      <c r="C31" s="49">
        <v>808</v>
      </c>
      <c r="D31" s="49">
        <v>490</v>
      </c>
      <c r="E31" s="49">
        <v>571</v>
      </c>
      <c r="F31" s="49">
        <v>895</v>
      </c>
      <c r="G31" s="49">
        <v>297</v>
      </c>
      <c r="H31" s="49">
        <v>516</v>
      </c>
      <c r="I31" s="49">
        <v>309</v>
      </c>
      <c r="J31" s="49">
        <v>522</v>
      </c>
      <c r="K31" s="49">
        <v>518</v>
      </c>
      <c r="L31" s="49">
        <v>351</v>
      </c>
      <c r="M31" s="49">
        <v>120</v>
      </c>
      <c r="N31" s="49">
        <v>122</v>
      </c>
      <c r="O31" s="49">
        <v>188</v>
      </c>
      <c r="P31" s="49">
        <v>133</v>
      </c>
      <c r="Q31" s="49">
        <v>124</v>
      </c>
      <c r="R31" s="49">
        <v>66</v>
      </c>
      <c r="S31" s="49">
        <v>6378</v>
      </c>
      <c r="T31" s="53">
        <v>2451</v>
      </c>
    </row>
    <row r="32" spans="1:20" ht="12.75">
      <c r="A32" s="48" t="s">
        <v>59</v>
      </c>
      <c r="B32" s="49">
        <v>149</v>
      </c>
      <c r="C32" s="49">
        <v>245</v>
      </c>
      <c r="D32" s="49">
        <v>244</v>
      </c>
      <c r="E32" s="49">
        <v>373</v>
      </c>
      <c r="F32" s="49">
        <v>632</v>
      </c>
      <c r="G32" s="49">
        <v>148</v>
      </c>
      <c r="H32" s="49">
        <v>608</v>
      </c>
      <c r="I32" s="49">
        <v>133</v>
      </c>
      <c r="J32" s="49">
        <v>447</v>
      </c>
      <c r="K32" s="49">
        <v>456</v>
      </c>
      <c r="L32" s="49">
        <v>102</v>
      </c>
      <c r="M32" s="49">
        <v>210</v>
      </c>
      <c r="N32" s="49">
        <v>218</v>
      </c>
      <c r="O32" s="49">
        <v>315</v>
      </c>
      <c r="P32" s="49">
        <v>169</v>
      </c>
      <c r="Q32" s="49">
        <v>194</v>
      </c>
      <c r="R32" s="49">
        <v>12</v>
      </c>
      <c r="S32" s="49">
        <v>4654</v>
      </c>
      <c r="T32" s="53">
        <v>2255</v>
      </c>
    </row>
    <row r="33" spans="1:20" ht="12.75">
      <c r="A33" s="48" t="s">
        <v>60</v>
      </c>
      <c r="B33" s="49">
        <v>238</v>
      </c>
      <c r="C33" s="49">
        <v>372</v>
      </c>
      <c r="D33" s="49">
        <v>221</v>
      </c>
      <c r="E33" s="49">
        <v>376</v>
      </c>
      <c r="F33" s="49">
        <v>595</v>
      </c>
      <c r="G33" s="49">
        <v>184</v>
      </c>
      <c r="H33" s="49">
        <v>820</v>
      </c>
      <c r="I33" s="49">
        <v>240</v>
      </c>
      <c r="J33" s="49">
        <v>573</v>
      </c>
      <c r="K33" s="49">
        <v>374</v>
      </c>
      <c r="L33" s="49">
        <v>222</v>
      </c>
      <c r="M33" s="49">
        <v>207</v>
      </c>
      <c r="N33" s="49">
        <v>138</v>
      </c>
      <c r="O33" s="49">
        <v>198</v>
      </c>
      <c r="P33" s="49">
        <v>132</v>
      </c>
      <c r="Q33" s="49">
        <v>103</v>
      </c>
      <c r="R33" s="49">
        <v>33</v>
      </c>
      <c r="S33" s="49">
        <v>5025</v>
      </c>
      <c r="T33" s="53">
        <v>2219</v>
      </c>
    </row>
    <row r="34" spans="1:20" ht="12.75">
      <c r="A34" s="48" t="s">
        <v>61</v>
      </c>
      <c r="B34" s="49">
        <v>148</v>
      </c>
      <c r="C34" s="49">
        <v>222</v>
      </c>
      <c r="D34" s="49">
        <v>160</v>
      </c>
      <c r="E34" s="49">
        <v>292</v>
      </c>
      <c r="F34" s="49">
        <v>458</v>
      </c>
      <c r="G34" s="49">
        <v>57</v>
      </c>
      <c r="H34" s="49">
        <v>484</v>
      </c>
      <c r="I34" s="49">
        <v>30</v>
      </c>
      <c r="J34" s="49">
        <v>509</v>
      </c>
      <c r="K34" s="49">
        <v>222</v>
      </c>
      <c r="L34" s="49">
        <v>204</v>
      </c>
      <c r="M34" s="49">
        <v>196</v>
      </c>
      <c r="N34" s="49">
        <v>125</v>
      </c>
      <c r="O34" s="49">
        <v>276</v>
      </c>
      <c r="P34" s="49">
        <v>192</v>
      </c>
      <c r="Q34" s="49">
        <v>179</v>
      </c>
      <c r="R34" s="49">
        <v>161</v>
      </c>
      <c r="S34" s="49">
        <v>3916</v>
      </c>
      <c r="T34" s="53">
        <v>2095</v>
      </c>
    </row>
    <row r="35" spans="1:20" ht="12.75">
      <c r="A35" s="48" t="s">
        <v>62</v>
      </c>
      <c r="B35" s="49">
        <v>190</v>
      </c>
      <c r="C35" s="49">
        <v>295</v>
      </c>
      <c r="D35" s="49">
        <v>174</v>
      </c>
      <c r="E35" s="49">
        <v>314</v>
      </c>
      <c r="F35" s="49">
        <v>430</v>
      </c>
      <c r="G35" s="49">
        <v>134</v>
      </c>
      <c r="H35" s="49">
        <v>705</v>
      </c>
      <c r="I35" s="49">
        <v>126</v>
      </c>
      <c r="J35" s="49">
        <v>311</v>
      </c>
      <c r="K35" s="49">
        <v>198</v>
      </c>
      <c r="L35" s="49">
        <v>104</v>
      </c>
      <c r="M35" s="49">
        <v>150</v>
      </c>
      <c r="N35" s="49">
        <v>169</v>
      </c>
      <c r="O35" s="49">
        <v>221</v>
      </c>
      <c r="P35" s="49">
        <v>119</v>
      </c>
      <c r="Q35" s="49">
        <v>94</v>
      </c>
      <c r="R35" s="49">
        <v>19</v>
      </c>
      <c r="S35" s="49">
        <v>3754</v>
      </c>
      <c r="T35" s="53">
        <v>1511</v>
      </c>
    </row>
    <row r="36" spans="1:20" ht="12.75">
      <c r="A36" s="48" t="s">
        <v>63</v>
      </c>
      <c r="B36" s="49">
        <v>53</v>
      </c>
      <c r="C36" s="49">
        <v>48</v>
      </c>
      <c r="D36" s="49">
        <v>39</v>
      </c>
      <c r="E36" s="49">
        <v>189</v>
      </c>
      <c r="F36" s="49">
        <v>130</v>
      </c>
      <c r="G36" s="49">
        <v>93</v>
      </c>
      <c r="H36" s="49">
        <v>224</v>
      </c>
      <c r="I36" s="49">
        <v>112</v>
      </c>
      <c r="J36" s="49">
        <v>118</v>
      </c>
      <c r="K36" s="49">
        <v>120</v>
      </c>
      <c r="L36" s="49">
        <v>71</v>
      </c>
      <c r="M36" s="49">
        <v>160</v>
      </c>
      <c r="N36" s="49">
        <v>131</v>
      </c>
      <c r="O36" s="49">
        <v>150</v>
      </c>
      <c r="P36" s="49">
        <v>134</v>
      </c>
      <c r="Q36" s="49">
        <v>57</v>
      </c>
      <c r="R36" s="49">
        <v>48</v>
      </c>
      <c r="S36" s="49">
        <v>1878</v>
      </c>
      <c r="T36" s="53">
        <v>1102</v>
      </c>
    </row>
    <row r="37" spans="1:20" ht="12.75">
      <c r="A37" s="48" t="s">
        <v>64</v>
      </c>
      <c r="B37" s="49">
        <v>38</v>
      </c>
      <c r="C37" s="49">
        <v>25</v>
      </c>
      <c r="D37" s="49">
        <v>14</v>
      </c>
      <c r="E37" s="49">
        <v>98</v>
      </c>
      <c r="F37" s="49">
        <v>127</v>
      </c>
      <c r="G37" s="49">
        <v>53</v>
      </c>
      <c r="H37" s="49">
        <v>69</v>
      </c>
      <c r="I37" s="49">
        <v>20</v>
      </c>
      <c r="J37" s="49">
        <v>104</v>
      </c>
      <c r="K37" s="49">
        <v>112</v>
      </c>
      <c r="L37" s="49">
        <v>48</v>
      </c>
      <c r="M37" s="49">
        <v>165</v>
      </c>
      <c r="N37" s="49">
        <v>118</v>
      </c>
      <c r="O37" s="49">
        <v>117</v>
      </c>
      <c r="P37" s="49">
        <v>160</v>
      </c>
      <c r="Q37" s="49">
        <v>85</v>
      </c>
      <c r="R37" s="49">
        <v>155</v>
      </c>
      <c r="S37" s="49">
        <v>1509</v>
      </c>
      <c r="T37" s="53">
        <v>1084</v>
      </c>
    </row>
    <row r="38" spans="1:20" ht="12.75">
      <c r="A38" s="48" t="s">
        <v>65</v>
      </c>
      <c r="B38" s="49">
        <v>260</v>
      </c>
      <c r="C38" s="49">
        <v>197</v>
      </c>
      <c r="D38" s="49">
        <v>253</v>
      </c>
      <c r="E38" s="49">
        <v>257</v>
      </c>
      <c r="F38" s="49">
        <v>437</v>
      </c>
      <c r="G38" s="49">
        <v>84</v>
      </c>
      <c r="H38" s="49">
        <v>399</v>
      </c>
      <c r="I38" s="49">
        <v>16</v>
      </c>
      <c r="J38" s="49">
        <v>346</v>
      </c>
      <c r="K38" s="49">
        <v>154</v>
      </c>
      <c r="L38" s="49">
        <v>99</v>
      </c>
      <c r="M38" s="49">
        <v>79</v>
      </c>
      <c r="N38" s="49">
        <v>20</v>
      </c>
      <c r="O38" s="49">
        <v>53</v>
      </c>
      <c r="P38" s="49">
        <v>48</v>
      </c>
      <c r="Q38" s="49">
        <v>129</v>
      </c>
      <c r="R38" s="49">
        <v>23</v>
      </c>
      <c r="S38" s="49">
        <v>2856</v>
      </c>
      <c r="T38" s="53">
        <v>968</v>
      </c>
    </row>
    <row r="39" spans="1:20" ht="12.75">
      <c r="A39" s="48" t="s">
        <v>66</v>
      </c>
      <c r="B39" s="49">
        <v>155</v>
      </c>
      <c r="C39" s="49">
        <v>140</v>
      </c>
      <c r="D39" s="49">
        <v>174</v>
      </c>
      <c r="E39" s="49">
        <v>152</v>
      </c>
      <c r="F39" s="49">
        <v>237</v>
      </c>
      <c r="G39" s="49">
        <v>50</v>
      </c>
      <c r="H39" s="49">
        <v>454</v>
      </c>
      <c r="I39" s="49">
        <v>22</v>
      </c>
      <c r="J39" s="49">
        <v>232</v>
      </c>
      <c r="K39" s="49">
        <v>141</v>
      </c>
      <c r="L39" s="49">
        <v>60</v>
      </c>
      <c r="M39" s="49">
        <v>88</v>
      </c>
      <c r="N39" s="49">
        <v>48</v>
      </c>
      <c r="O39" s="49">
        <v>94</v>
      </c>
      <c r="P39" s="49">
        <v>53</v>
      </c>
      <c r="Q39" s="49">
        <v>70</v>
      </c>
      <c r="R39" s="49">
        <v>30</v>
      </c>
      <c r="S39" s="49">
        <v>2201</v>
      </c>
      <c r="T39" s="53">
        <v>839</v>
      </c>
    </row>
    <row r="40" spans="1:20" ht="12.75">
      <c r="A40" s="48" t="s">
        <v>67</v>
      </c>
      <c r="B40" s="49">
        <v>85</v>
      </c>
      <c r="C40" s="49">
        <v>179</v>
      </c>
      <c r="D40" s="49">
        <v>89</v>
      </c>
      <c r="E40" s="49">
        <v>140</v>
      </c>
      <c r="F40" s="49">
        <v>215</v>
      </c>
      <c r="G40" s="49">
        <v>71</v>
      </c>
      <c r="H40" s="49">
        <v>151</v>
      </c>
      <c r="I40" s="49">
        <v>77</v>
      </c>
      <c r="J40" s="49">
        <v>137</v>
      </c>
      <c r="K40" s="49">
        <v>128</v>
      </c>
      <c r="L40" s="49">
        <v>35</v>
      </c>
      <c r="M40" s="49">
        <v>91</v>
      </c>
      <c r="N40" s="49">
        <v>70</v>
      </c>
      <c r="O40" s="49">
        <v>121</v>
      </c>
      <c r="P40" s="49">
        <v>84</v>
      </c>
      <c r="Q40" s="49">
        <v>57</v>
      </c>
      <c r="R40" s="49">
        <v>19</v>
      </c>
      <c r="S40" s="49">
        <v>1748</v>
      </c>
      <c r="T40" s="53">
        <v>819</v>
      </c>
    </row>
    <row r="41" spans="1:20" ht="12.75">
      <c r="A41" s="48" t="s">
        <v>68</v>
      </c>
      <c r="B41" s="49">
        <v>215</v>
      </c>
      <c r="C41" s="49">
        <v>129</v>
      </c>
      <c r="D41" s="49">
        <v>103</v>
      </c>
      <c r="E41" s="49">
        <v>156</v>
      </c>
      <c r="F41" s="49">
        <v>246</v>
      </c>
      <c r="G41" s="49">
        <v>66</v>
      </c>
      <c r="H41" s="49">
        <v>298</v>
      </c>
      <c r="I41" s="49">
        <v>25</v>
      </c>
      <c r="J41" s="49">
        <v>190</v>
      </c>
      <c r="K41" s="49">
        <v>115</v>
      </c>
      <c r="L41" s="49">
        <v>86</v>
      </c>
      <c r="M41" s="49">
        <v>90</v>
      </c>
      <c r="N41" s="49">
        <v>62</v>
      </c>
      <c r="O41" s="49">
        <v>65</v>
      </c>
      <c r="P41" s="49">
        <v>64</v>
      </c>
      <c r="Q41" s="49">
        <v>66</v>
      </c>
      <c r="R41" s="49">
        <v>17</v>
      </c>
      <c r="S41" s="49">
        <v>1992</v>
      </c>
      <c r="T41" s="53">
        <v>779</v>
      </c>
    </row>
    <row r="42" spans="1:20" ht="12.75">
      <c r="A42" s="48" t="s">
        <v>69</v>
      </c>
      <c r="B42" s="49">
        <v>35</v>
      </c>
      <c r="C42" s="49">
        <v>77</v>
      </c>
      <c r="D42" s="49">
        <v>38</v>
      </c>
      <c r="E42" s="49">
        <v>68</v>
      </c>
      <c r="F42" s="49">
        <v>231</v>
      </c>
      <c r="G42" s="49">
        <v>27</v>
      </c>
      <c r="H42" s="49">
        <v>111</v>
      </c>
      <c r="I42" s="49">
        <v>34</v>
      </c>
      <c r="J42" s="49">
        <v>82</v>
      </c>
      <c r="K42" s="49">
        <v>139</v>
      </c>
      <c r="L42" s="49">
        <v>80</v>
      </c>
      <c r="M42" s="49">
        <v>98</v>
      </c>
      <c r="N42" s="49">
        <v>92</v>
      </c>
      <c r="O42" s="49">
        <v>68</v>
      </c>
      <c r="P42" s="49">
        <v>73</v>
      </c>
      <c r="Q42" s="49">
        <v>67</v>
      </c>
      <c r="R42" s="49">
        <v>23</v>
      </c>
      <c r="S42" s="49">
        <v>1343</v>
      </c>
      <c r="T42" s="53">
        <v>755</v>
      </c>
    </row>
    <row r="43" spans="1:20" ht="12.75">
      <c r="A43" s="48" t="s">
        <v>70</v>
      </c>
      <c r="B43" s="49">
        <v>26</v>
      </c>
      <c r="C43" s="49">
        <v>83</v>
      </c>
      <c r="D43" s="49">
        <v>38</v>
      </c>
      <c r="E43" s="49">
        <v>70</v>
      </c>
      <c r="F43" s="49">
        <v>141</v>
      </c>
      <c r="G43" s="49">
        <v>43</v>
      </c>
      <c r="H43" s="49">
        <v>115</v>
      </c>
      <c r="I43" s="49">
        <v>52</v>
      </c>
      <c r="J43" s="49">
        <v>100</v>
      </c>
      <c r="K43" s="49">
        <v>75</v>
      </c>
      <c r="L43" s="49">
        <v>101</v>
      </c>
      <c r="M43" s="49">
        <v>103</v>
      </c>
      <c r="N43" s="49">
        <v>68</v>
      </c>
      <c r="O43" s="49">
        <v>79</v>
      </c>
      <c r="P43" s="49">
        <v>72</v>
      </c>
      <c r="Q43" s="49">
        <v>52</v>
      </c>
      <c r="R43" s="49">
        <v>20</v>
      </c>
      <c r="S43" s="49">
        <v>1237</v>
      </c>
      <c r="T43" s="53">
        <v>721</v>
      </c>
    </row>
    <row r="44" spans="1:20" ht="12.75">
      <c r="A44" s="48" t="s">
        <v>71</v>
      </c>
      <c r="B44" s="49">
        <v>54</v>
      </c>
      <c r="C44" s="49">
        <v>66</v>
      </c>
      <c r="D44" s="49">
        <v>38</v>
      </c>
      <c r="E44" s="49">
        <v>61</v>
      </c>
      <c r="F44" s="49">
        <v>208</v>
      </c>
      <c r="G44" s="49">
        <v>32</v>
      </c>
      <c r="H44" s="49">
        <v>206</v>
      </c>
      <c r="I44" s="49">
        <v>6</v>
      </c>
      <c r="J44" s="49">
        <v>174</v>
      </c>
      <c r="K44" s="49">
        <v>59</v>
      </c>
      <c r="L44" s="49">
        <v>48</v>
      </c>
      <c r="M44" s="49">
        <v>65</v>
      </c>
      <c r="N44" s="49">
        <v>31</v>
      </c>
      <c r="O44" s="49">
        <v>116</v>
      </c>
      <c r="P44" s="49">
        <v>82</v>
      </c>
      <c r="Q44" s="49">
        <v>52</v>
      </c>
      <c r="R44" s="49">
        <v>39</v>
      </c>
      <c r="S44" s="49">
        <v>1334</v>
      </c>
      <c r="T44" s="53">
        <v>671</v>
      </c>
    </row>
    <row r="45" spans="1:20" ht="12.75">
      <c r="A45" s="48" t="s">
        <v>72</v>
      </c>
      <c r="B45" s="49">
        <v>23</v>
      </c>
      <c r="C45" s="49">
        <v>55</v>
      </c>
      <c r="D45" s="49">
        <v>39</v>
      </c>
      <c r="E45" s="49">
        <v>53</v>
      </c>
      <c r="F45" s="49">
        <v>83</v>
      </c>
      <c r="G45" s="49">
        <v>16</v>
      </c>
      <c r="H45" s="49">
        <v>66</v>
      </c>
      <c r="I45" s="49">
        <v>31</v>
      </c>
      <c r="J45" s="49">
        <v>40</v>
      </c>
      <c r="K45" s="49">
        <v>97</v>
      </c>
      <c r="L45" s="49">
        <v>43</v>
      </c>
      <c r="M45" s="49">
        <v>71</v>
      </c>
      <c r="N45" s="49">
        <v>66</v>
      </c>
      <c r="O45" s="49">
        <v>79</v>
      </c>
      <c r="P45" s="49">
        <v>55</v>
      </c>
      <c r="Q45" s="49">
        <v>61</v>
      </c>
      <c r="R45" s="49">
        <v>97</v>
      </c>
      <c r="S45" s="49">
        <v>975</v>
      </c>
      <c r="T45" s="53">
        <v>639</v>
      </c>
    </row>
    <row r="46" spans="1:20" ht="12.75">
      <c r="A46" s="48" t="s">
        <v>73</v>
      </c>
      <c r="B46" s="49">
        <v>25</v>
      </c>
      <c r="C46" s="49">
        <v>30</v>
      </c>
      <c r="D46" s="49">
        <v>40</v>
      </c>
      <c r="E46" s="49">
        <v>84</v>
      </c>
      <c r="F46" s="49">
        <v>81</v>
      </c>
      <c r="G46" s="49">
        <v>39</v>
      </c>
      <c r="H46" s="49">
        <v>140</v>
      </c>
      <c r="I46" s="49">
        <v>20</v>
      </c>
      <c r="J46" s="49">
        <v>154</v>
      </c>
      <c r="K46" s="49">
        <v>186</v>
      </c>
      <c r="L46" s="49">
        <v>43</v>
      </c>
      <c r="M46" s="49">
        <v>45</v>
      </c>
      <c r="N46" s="49">
        <v>35</v>
      </c>
      <c r="O46" s="49">
        <v>61</v>
      </c>
      <c r="P46" s="49">
        <v>23</v>
      </c>
      <c r="Q46" s="49">
        <v>56</v>
      </c>
      <c r="R46" s="49">
        <v>13</v>
      </c>
      <c r="S46" s="49">
        <v>1075</v>
      </c>
      <c r="T46" s="53">
        <v>636</v>
      </c>
    </row>
    <row r="47" spans="1:20" ht="12.75">
      <c r="A47" s="48" t="s">
        <v>74</v>
      </c>
      <c r="B47" s="49">
        <v>42</v>
      </c>
      <c r="C47" s="49">
        <v>27</v>
      </c>
      <c r="D47" s="49">
        <v>42</v>
      </c>
      <c r="E47" s="49">
        <v>37</v>
      </c>
      <c r="F47" s="49">
        <v>40</v>
      </c>
      <c r="G47" s="49">
        <v>23</v>
      </c>
      <c r="H47" s="49">
        <v>20</v>
      </c>
      <c r="I47" s="49">
        <v>52</v>
      </c>
      <c r="J47" s="49">
        <v>45</v>
      </c>
      <c r="K47" s="49">
        <v>33</v>
      </c>
      <c r="L47" s="49">
        <v>45</v>
      </c>
      <c r="M47" s="49">
        <v>43</v>
      </c>
      <c r="N47" s="49">
        <v>44</v>
      </c>
      <c r="O47" s="49">
        <v>62</v>
      </c>
      <c r="P47" s="49">
        <v>97</v>
      </c>
      <c r="Q47" s="49">
        <v>66</v>
      </c>
      <c r="R47" s="49">
        <v>44</v>
      </c>
      <c r="S47" s="49">
        <v>763</v>
      </c>
      <c r="T47" s="53">
        <v>531</v>
      </c>
    </row>
    <row r="48" spans="1:20" ht="12.75">
      <c r="A48" s="48" t="s">
        <v>75</v>
      </c>
      <c r="B48" s="49">
        <v>57</v>
      </c>
      <c r="C48" s="49">
        <v>157</v>
      </c>
      <c r="D48" s="49">
        <v>158</v>
      </c>
      <c r="E48" s="49">
        <v>158</v>
      </c>
      <c r="F48" s="49">
        <v>216</v>
      </c>
      <c r="G48" s="49">
        <v>81</v>
      </c>
      <c r="H48" s="49">
        <v>256</v>
      </c>
      <c r="I48" s="49">
        <v>55</v>
      </c>
      <c r="J48" s="49">
        <v>144</v>
      </c>
      <c r="K48" s="49">
        <v>83</v>
      </c>
      <c r="L48" s="49">
        <v>28</v>
      </c>
      <c r="M48" s="49">
        <v>46</v>
      </c>
      <c r="N48" s="49">
        <v>46</v>
      </c>
      <c r="O48" s="49">
        <v>37</v>
      </c>
      <c r="P48" s="49">
        <v>26</v>
      </c>
      <c r="Q48" s="49">
        <v>32</v>
      </c>
      <c r="R48" s="49">
        <v>13</v>
      </c>
      <c r="S48" s="49">
        <v>1592</v>
      </c>
      <c r="T48" s="53">
        <v>509</v>
      </c>
    </row>
    <row r="49" spans="1:20" ht="12.75">
      <c r="A49" s="48" t="s">
        <v>76</v>
      </c>
      <c r="B49" s="49">
        <v>115</v>
      </c>
      <c r="C49" s="49">
        <v>46</v>
      </c>
      <c r="D49" s="49">
        <v>32</v>
      </c>
      <c r="E49" s="49">
        <v>41</v>
      </c>
      <c r="F49" s="49">
        <v>53</v>
      </c>
      <c r="G49" s="49">
        <v>69</v>
      </c>
      <c r="H49" s="49">
        <v>86</v>
      </c>
      <c r="I49" s="49">
        <v>66</v>
      </c>
      <c r="J49" s="49">
        <v>114</v>
      </c>
      <c r="K49" s="49">
        <v>58</v>
      </c>
      <c r="L49" s="49">
        <v>15</v>
      </c>
      <c r="M49" s="49">
        <v>41</v>
      </c>
      <c r="N49" s="49">
        <v>25</v>
      </c>
      <c r="O49" s="49">
        <v>38</v>
      </c>
      <c r="P49" s="49">
        <v>28</v>
      </c>
      <c r="Q49" s="49">
        <v>24</v>
      </c>
      <c r="R49" s="49">
        <v>4</v>
      </c>
      <c r="S49" s="49">
        <v>856</v>
      </c>
      <c r="T49" s="53">
        <v>414</v>
      </c>
    </row>
    <row r="50" spans="1:20" ht="12.75">
      <c r="A50" s="48" t="s">
        <v>77</v>
      </c>
      <c r="B50" s="49">
        <v>149</v>
      </c>
      <c r="C50" s="49">
        <v>25</v>
      </c>
      <c r="D50" s="49">
        <v>34</v>
      </c>
      <c r="E50" s="49">
        <v>46</v>
      </c>
      <c r="F50" s="49">
        <v>162</v>
      </c>
      <c r="G50" s="49">
        <v>14</v>
      </c>
      <c r="H50" s="49">
        <v>48</v>
      </c>
      <c r="I50" s="49">
        <v>10</v>
      </c>
      <c r="J50" s="49">
        <v>73</v>
      </c>
      <c r="K50" s="49">
        <v>80</v>
      </c>
      <c r="L50" s="49">
        <v>7</v>
      </c>
      <c r="M50" s="49">
        <v>9</v>
      </c>
      <c r="N50" s="49">
        <v>7</v>
      </c>
      <c r="O50" s="49">
        <v>54</v>
      </c>
      <c r="P50" s="49">
        <v>47</v>
      </c>
      <c r="Q50" s="49">
        <v>90</v>
      </c>
      <c r="R50" s="49">
        <v>26</v>
      </c>
      <c r="S50" s="49">
        <v>883</v>
      </c>
      <c r="T50" s="53">
        <v>404</v>
      </c>
    </row>
    <row r="51" spans="1:20" ht="12.75">
      <c r="A51" s="48" t="s">
        <v>78</v>
      </c>
      <c r="B51" s="49">
        <v>15</v>
      </c>
      <c r="C51" s="49">
        <v>40</v>
      </c>
      <c r="D51" s="49">
        <v>7</v>
      </c>
      <c r="E51" s="49">
        <v>18</v>
      </c>
      <c r="F51" s="49">
        <v>134</v>
      </c>
      <c r="G51" s="49">
        <v>5</v>
      </c>
      <c r="H51" s="49">
        <v>60</v>
      </c>
      <c r="I51" s="49">
        <v>11</v>
      </c>
      <c r="J51" s="49">
        <v>36</v>
      </c>
      <c r="K51" s="49">
        <v>32</v>
      </c>
      <c r="L51" s="49">
        <v>62</v>
      </c>
      <c r="M51" s="49">
        <v>67</v>
      </c>
      <c r="N51" s="49">
        <v>50</v>
      </c>
      <c r="O51" s="49">
        <v>48</v>
      </c>
      <c r="P51" s="49">
        <v>37</v>
      </c>
      <c r="Q51" s="49">
        <v>51</v>
      </c>
      <c r="R51" s="49">
        <v>5</v>
      </c>
      <c r="S51" s="49">
        <v>678</v>
      </c>
      <c r="T51" s="53">
        <v>398</v>
      </c>
    </row>
    <row r="52" spans="1:20" ht="12.75">
      <c r="A52" s="48" t="s">
        <v>79</v>
      </c>
      <c r="B52" s="49">
        <v>22</v>
      </c>
      <c r="C52" s="49">
        <v>34</v>
      </c>
      <c r="D52" s="49">
        <v>16</v>
      </c>
      <c r="E52" s="49">
        <v>74</v>
      </c>
      <c r="F52" s="49">
        <v>63</v>
      </c>
      <c r="G52" s="49">
        <v>28</v>
      </c>
      <c r="H52" s="49">
        <v>51</v>
      </c>
      <c r="I52" s="49">
        <v>40</v>
      </c>
      <c r="J52" s="49">
        <v>52</v>
      </c>
      <c r="K52" s="49">
        <v>42</v>
      </c>
      <c r="L52" s="49">
        <v>26</v>
      </c>
      <c r="M52" s="49">
        <v>21</v>
      </c>
      <c r="N52" s="49">
        <v>26</v>
      </c>
      <c r="O52" s="49">
        <v>81</v>
      </c>
      <c r="P52" s="49">
        <v>59</v>
      </c>
      <c r="Q52" s="49">
        <v>30</v>
      </c>
      <c r="R52" s="49">
        <v>15</v>
      </c>
      <c r="S52" s="49">
        <v>680</v>
      </c>
      <c r="T52" s="53">
        <v>392</v>
      </c>
    </row>
    <row r="53" spans="1:20" ht="12.75">
      <c r="A53" s="48" t="s">
        <v>80</v>
      </c>
      <c r="B53" s="49">
        <v>63</v>
      </c>
      <c r="C53" s="49">
        <v>97</v>
      </c>
      <c r="D53" s="49">
        <v>53</v>
      </c>
      <c r="E53" s="49">
        <v>74</v>
      </c>
      <c r="F53" s="49">
        <v>100</v>
      </c>
      <c r="G53" s="49">
        <v>48</v>
      </c>
      <c r="H53" s="49">
        <v>117</v>
      </c>
      <c r="I53" s="49">
        <v>38</v>
      </c>
      <c r="J53" s="49">
        <v>110</v>
      </c>
      <c r="K53" s="49">
        <v>71</v>
      </c>
      <c r="L53" s="49">
        <v>25</v>
      </c>
      <c r="M53" s="49">
        <v>18</v>
      </c>
      <c r="N53" s="49">
        <v>16</v>
      </c>
      <c r="O53" s="49">
        <v>18</v>
      </c>
      <c r="P53" s="49">
        <v>36</v>
      </c>
      <c r="Q53" s="49">
        <v>39</v>
      </c>
      <c r="R53" s="49">
        <v>11</v>
      </c>
      <c r="S53" s="49">
        <v>935</v>
      </c>
      <c r="T53" s="53">
        <v>382</v>
      </c>
    </row>
    <row r="54" spans="1:20" ht="12.75">
      <c r="A54" s="48" t="s">
        <v>81</v>
      </c>
      <c r="B54" s="49">
        <v>57</v>
      </c>
      <c r="C54" s="49">
        <v>37</v>
      </c>
      <c r="D54" s="49">
        <v>28</v>
      </c>
      <c r="E54" s="49">
        <v>50</v>
      </c>
      <c r="F54" s="49">
        <v>77</v>
      </c>
      <c r="G54" s="49">
        <v>11</v>
      </c>
      <c r="H54" s="49">
        <v>80</v>
      </c>
      <c r="I54" s="49">
        <v>23</v>
      </c>
      <c r="J54" s="49">
        <v>24</v>
      </c>
      <c r="K54" s="49">
        <v>41</v>
      </c>
      <c r="L54" s="49">
        <v>35</v>
      </c>
      <c r="M54" s="49">
        <v>43</v>
      </c>
      <c r="N54" s="49">
        <v>68</v>
      </c>
      <c r="O54" s="49">
        <v>24</v>
      </c>
      <c r="P54" s="49">
        <v>26</v>
      </c>
      <c r="Q54" s="49">
        <v>30</v>
      </c>
      <c r="R54" s="49">
        <v>21</v>
      </c>
      <c r="S54" s="49">
        <v>674</v>
      </c>
      <c r="T54" s="53">
        <v>334</v>
      </c>
    </row>
    <row r="55" spans="1:20" ht="12.75">
      <c r="A55" s="48" t="s">
        <v>82</v>
      </c>
      <c r="B55" s="49">
        <v>17</v>
      </c>
      <c r="C55" s="49">
        <v>25</v>
      </c>
      <c r="D55" s="49">
        <v>28</v>
      </c>
      <c r="E55" s="49">
        <v>27</v>
      </c>
      <c r="F55" s="49">
        <v>41</v>
      </c>
      <c r="G55" s="49">
        <v>12</v>
      </c>
      <c r="H55" s="49">
        <v>63</v>
      </c>
      <c r="I55" s="49">
        <v>19</v>
      </c>
      <c r="J55" s="49">
        <v>30</v>
      </c>
      <c r="K55" s="49">
        <v>50</v>
      </c>
      <c r="L55" s="49">
        <v>24</v>
      </c>
      <c r="M55" s="49">
        <v>33</v>
      </c>
      <c r="N55" s="49">
        <v>24</v>
      </c>
      <c r="O55" s="49">
        <v>40</v>
      </c>
      <c r="P55" s="49">
        <v>26</v>
      </c>
      <c r="Q55" s="49">
        <v>36</v>
      </c>
      <c r="R55" s="49">
        <v>48</v>
      </c>
      <c r="S55" s="49">
        <v>544</v>
      </c>
      <c r="T55" s="53">
        <v>331</v>
      </c>
    </row>
    <row r="56" spans="1:20" ht="12.75">
      <c r="A56" s="48" t="s">
        <v>83</v>
      </c>
      <c r="B56" s="49">
        <v>26</v>
      </c>
      <c r="C56" s="49">
        <v>53</v>
      </c>
      <c r="D56" s="49">
        <v>20</v>
      </c>
      <c r="E56" s="49">
        <v>49</v>
      </c>
      <c r="F56" s="49">
        <v>90</v>
      </c>
      <c r="G56" s="49">
        <v>29</v>
      </c>
      <c r="H56" s="49">
        <v>69</v>
      </c>
      <c r="I56" s="49">
        <v>36</v>
      </c>
      <c r="J56" s="49">
        <v>46</v>
      </c>
      <c r="K56" s="49">
        <v>45</v>
      </c>
      <c r="L56" s="49">
        <v>22</v>
      </c>
      <c r="M56" s="49">
        <v>18</v>
      </c>
      <c r="N56" s="49">
        <v>23</v>
      </c>
      <c r="O56" s="49">
        <v>48</v>
      </c>
      <c r="P56" s="49">
        <v>46</v>
      </c>
      <c r="Q56" s="49">
        <v>19</v>
      </c>
      <c r="R56" s="49">
        <v>14</v>
      </c>
      <c r="S56" s="49">
        <v>654</v>
      </c>
      <c r="T56" s="53">
        <v>317</v>
      </c>
    </row>
    <row r="57" spans="1:20" ht="12.75">
      <c r="A57" s="48" t="s">
        <v>84</v>
      </c>
      <c r="B57" s="49">
        <v>8</v>
      </c>
      <c r="C57" s="49">
        <v>47</v>
      </c>
      <c r="D57" s="49">
        <v>12</v>
      </c>
      <c r="E57" s="49">
        <v>28</v>
      </c>
      <c r="F57" s="49">
        <v>45</v>
      </c>
      <c r="G57" s="49">
        <v>13</v>
      </c>
      <c r="H57" s="49">
        <v>39</v>
      </c>
      <c r="I57" s="49">
        <v>13</v>
      </c>
      <c r="J57" s="49">
        <v>43</v>
      </c>
      <c r="K57" s="49">
        <v>65</v>
      </c>
      <c r="L57" s="49">
        <v>30</v>
      </c>
      <c r="M57" s="49">
        <v>33</v>
      </c>
      <c r="N57" s="49">
        <v>24</v>
      </c>
      <c r="O57" s="49">
        <v>49</v>
      </c>
      <c r="P57" s="49">
        <v>25</v>
      </c>
      <c r="Q57" s="49">
        <v>32</v>
      </c>
      <c r="R57" s="49">
        <v>2</v>
      </c>
      <c r="S57" s="49">
        <v>507</v>
      </c>
      <c r="T57" s="53">
        <v>315</v>
      </c>
    </row>
    <row r="58" spans="1:20" ht="12.75">
      <c r="A58" s="48" t="s">
        <v>85</v>
      </c>
      <c r="B58" s="49">
        <v>82</v>
      </c>
      <c r="C58" s="49">
        <v>36</v>
      </c>
      <c r="D58" s="49">
        <v>57</v>
      </c>
      <c r="E58" s="49">
        <v>55</v>
      </c>
      <c r="F58" s="49">
        <v>100</v>
      </c>
      <c r="G58" s="49">
        <v>20</v>
      </c>
      <c r="H58" s="49">
        <v>71</v>
      </c>
      <c r="I58" s="49">
        <v>8</v>
      </c>
      <c r="J58" s="49">
        <v>72</v>
      </c>
      <c r="K58" s="49">
        <v>37</v>
      </c>
      <c r="L58" s="49">
        <v>37</v>
      </c>
      <c r="M58" s="49">
        <v>53</v>
      </c>
      <c r="N58" s="49">
        <v>15</v>
      </c>
      <c r="O58" s="49">
        <v>13</v>
      </c>
      <c r="P58" s="49">
        <v>33</v>
      </c>
      <c r="Q58" s="49">
        <v>18</v>
      </c>
      <c r="R58" s="49">
        <v>16</v>
      </c>
      <c r="S58" s="49">
        <v>723</v>
      </c>
      <c r="T58" s="53">
        <v>302</v>
      </c>
    </row>
    <row r="59" spans="1:20" ht="12.75">
      <c r="A59" s="48" t="s">
        <v>86</v>
      </c>
      <c r="B59" s="49">
        <v>28</v>
      </c>
      <c r="C59" s="49">
        <v>44</v>
      </c>
      <c r="D59" s="49">
        <v>30</v>
      </c>
      <c r="E59" s="49">
        <v>38</v>
      </c>
      <c r="F59" s="49">
        <v>76</v>
      </c>
      <c r="G59" s="49">
        <v>13</v>
      </c>
      <c r="H59" s="49">
        <v>44</v>
      </c>
      <c r="I59" s="49">
        <v>0</v>
      </c>
      <c r="J59" s="49">
        <v>55</v>
      </c>
      <c r="K59" s="49">
        <v>62</v>
      </c>
      <c r="L59" s="49">
        <v>20</v>
      </c>
      <c r="M59" s="49">
        <v>15</v>
      </c>
      <c r="N59" s="49">
        <v>13</v>
      </c>
      <c r="O59" s="49">
        <v>43</v>
      </c>
      <c r="P59" s="49">
        <v>30</v>
      </c>
      <c r="Q59" s="49">
        <v>33</v>
      </c>
      <c r="R59" s="49">
        <v>15</v>
      </c>
      <c r="S59" s="49">
        <v>561</v>
      </c>
      <c r="T59" s="53">
        <v>289</v>
      </c>
    </row>
    <row r="60" spans="1:20" ht="12.75">
      <c r="A60" s="48" t="s">
        <v>87</v>
      </c>
      <c r="B60" s="49">
        <v>46</v>
      </c>
      <c r="C60" s="49">
        <v>128</v>
      </c>
      <c r="D60" s="49">
        <v>75</v>
      </c>
      <c r="E60" s="49">
        <v>79</v>
      </c>
      <c r="F60" s="49">
        <v>89</v>
      </c>
      <c r="G60" s="49">
        <v>25</v>
      </c>
      <c r="H60" s="49">
        <v>176</v>
      </c>
      <c r="I60" s="49">
        <v>9</v>
      </c>
      <c r="J60" s="49">
        <v>76</v>
      </c>
      <c r="K60" s="49">
        <v>90</v>
      </c>
      <c r="L60" s="49">
        <v>20</v>
      </c>
      <c r="M60" s="49">
        <v>14</v>
      </c>
      <c r="N60" s="49">
        <v>7</v>
      </c>
      <c r="O60" s="49">
        <v>13</v>
      </c>
      <c r="P60" s="49">
        <v>21</v>
      </c>
      <c r="Q60" s="49">
        <v>29</v>
      </c>
      <c r="R60" s="49">
        <v>6</v>
      </c>
      <c r="S60" s="49">
        <v>904</v>
      </c>
      <c r="T60" s="53">
        <v>285</v>
      </c>
    </row>
    <row r="61" spans="1:20" ht="12.75">
      <c r="A61" s="48" t="s">
        <v>88</v>
      </c>
      <c r="B61" s="49">
        <v>29</v>
      </c>
      <c r="C61" s="49">
        <v>86</v>
      </c>
      <c r="D61" s="49">
        <v>21</v>
      </c>
      <c r="E61" s="49">
        <v>46</v>
      </c>
      <c r="F61" s="49">
        <v>84</v>
      </c>
      <c r="G61" s="49">
        <v>16</v>
      </c>
      <c r="H61" s="49">
        <v>57</v>
      </c>
      <c r="I61" s="49">
        <v>18</v>
      </c>
      <c r="J61" s="49">
        <v>54</v>
      </c>
      <c r="K61" s="49">
        <v>79</v>
      </c>
      <c r="L61" s="49">
        <v>5</v>
      </c>
      <c r="M61" s="49">
        <v>12</v>
      </c>
      <c r="N61" s="49">
        <v>15</v>
      </c>
      <c r="O61" s="49">
        <v>30</v>
      </c>
      <c r="P61" s="49">
        <v>26</v>
      </c>
      <c r="Q61" s="49">
        <v>31</v>
      </c>
      <c r="R61" s="49">
        <v>11</v>
      </c>
      <c r="S61" s="49">
        <v>620</v>
      </c>
      <c r="T61" s="53">
        <v>281</v>
      </c>
    </row>
    <row r="62" spans="1:20" ht="12.75">
      <c r="A62" s="48" t="s">
        <v>89</v>
      </c>
      <c r="B62" s="49">
        <v>88</v>
      </c>
      <c r="C62" s="49">
        <v>72</v>
      </c>
      <c r="D62" s="49">
        <v>51</v>
      </c>
      <c r="E62" s="49">
        <v>72</v>
      </c>
      <c r="F62" s="49">
        <v>128</v>
      </c>
      <c r="G62" s="49">
        <v>37</v>
      </c>
      <c r="H62" s="49">
        <v>108</v>
      </c>
      <c r="I62" s="49">
        <v>16</v>
      </c>
      <c r="J62" s="49">
        <v>85</v>
      </c>
      <c r="K62" s="49">
        <v>31</v>
      </c>
      <c r="L62" s="49">
        <v>18</v>
      </c>
      <c r="M62" s="49">
        <v>17</v>
      </c>
      <c r="N62" s="49">
        <v>13</v>
      </c>
      <c r="O62" s="49">
        <v>16</v>
      </c>
      <c r="P62" s="49">
        <v>31</v>
      </c>
      <c r="Q62" s="49">
        <v>18</v>
      </c>
      <c r="R62" s="49">
        <v>9</v>
      </c>
      <c r="S62" s="49">
        <v>809</v>
      </c>
      <c r="T62" s="53">
        <v>253</v>
      </c>
    </row>
    <row r="63" spans="1:20" ht="12.75">
      <c r="A63" s="48" t="s">
        <v>90</v>
      </c>
      <c r="B63" s="49">
        <v>11</v>
      </c>
      <c r="C63" s="49">
        <v>28</v>
      </c>
      <c r="D63" s="49">
        <v>8</v>
      </c>
      <c r="E63" s="49">
        <v>13</v>
      </c>
      <c r="F63" s="49">
        <v>30</v>
      </c>
      <c r="G63" s="49">
        <v>4</v>
      </c>
      <c r="H63" s="49">
        <v>21</v>
      </c>
      <c r="I63" s="49">
        <v>13</v>
      </c>
      <c r="J63" s="49">
        <v>16</v>
      </c>
      <c r="K63" s="49">
        <v>19</v>
      </c>
      <c r="L63" s="49">
        <v>30</v>
      </c>
      <c r="M63" s="49">
        <v>28</v>
      </c>
      <c r="N63" s="49">
        <v>14</v>
      </c>
      <c r="O63" s="49">
        <v>17</v>
      </c>
      <c r="P63" s="49">
        <v>40</v>
      </c>
      <c r="Q63" s="49">
        <v>22</v>
      </c>
      <c r="R63" s="49">
        <v>10</v>
      </c>
      <c r="S63" s="49">
        <v>325</v>
      </c>
      <c r="T63" s="53">
        <v>210</v>
      </c>
    </row>
    <row r="64" spans="1:20" ht="12.75">
      <c r="A64" s="48" t="s">
        <v>91</v>
      </c>
      <c r="B64" s="49">
        <v>39</v>
      </c>
      <c r="C64" s="49">
        <v>58</v>
      </c>
      <c r="D64" s="49">
        <v>34</v>
      </c>
      <c r="E64" s="49">
        <v>54</v>
      </c>
      <c r="F64" s="49">
        <v>38</v>
      </c>
      <c r="G64" s="49">
        <v>18</v>
      </c>
      <c r="H64" s="49">
        <v>111</v>
      </c>
      <c r="I64" s="49">
        <v>7</v>
      </c>
      <c r="J64" s="49">
        <v>56</v>
      </c>
      <c r="K64" s="49">
        <v>39</v>
      </c>
      <c r="L64" s="49">
        <v>22</v>
      </c>
      <c r="M64" s="49">
        <v>17</v>
      </c>
      <c r="N64" s="49">
        <v>14</v>
      </c>
      <c r="O64" s="49">
        <v>16</v>
      </c>
      <c r="P64" s="49">
        <v>17</v>
      </c>
      <c r="Q64" s="49">
        <v>10</v>
      </c>
      <c r="R64" s="49">
        <v>3</v>
      </c>
      <c r="S64" s="49">
        <v>551</v>
      </c>
      <c r="T64" s="53">
        <v>200</v>
      </c>
    </row>
    <row r="65" spans="1:20" ht="12.75">
      <c r="A65" s="48" t="s">
        <v>92</v>
      </c>
      <c r="B65" s="49">
        <v>20</v>
      </c>
      <c r="C65" s="49">
        <v>6</v>
      </c>
      <c r="D65" s="49">
        <v>7</v>
      </c>
      <c r="E65" s="49">
        <v>12</v>
      </c>
      <c r="F65" s="49">
        <v>51</v>
      </c>
      <c r="G65" s="49">
        <v>1</v>
      </c>
      <c r="H65" s="49">
        <v>8</v>
      </c>
      <c r="I65" s="49">
        <v>28</v>
      </c>
      <c r="J65" s="49">
        <v>42</v>
      </c>
      <c r="K65" s="49">
        <v>18</v>
      </c>
      <c r="L65" s="49">
        <v>27</v>
      </c>
      <c r="M65" s="49">
        <v>3</v>
      </c>
      <c r="N65" s="49">
        <v>1</v>
      </c>
      <c r="O65" s="49">
        <v>31</v>
      </c>
      <c r="P65" s="49">
        <v>3</v>
      </c>
      <c r="Q65" s="49">
        <v>18</v>
      </c>
      <c r="R65" s="49">
        <v>23</v>
      </c>
      <c r="S65" s="49">
        <v>298</v>
      </c>
      <c r="T65" s="53">
        <v>194</v>
      </c>
    </row>
    <row r="66" spans="1:20" ht="12.75">
      <c r="A66" s="48" t="s">
        <v>93</v>
      </c>
      <c r="B66" s="49">
        <v>16</v>
      </c>
      <c r="C66" s="49">
        <v>6</v>
      </c>
      <c r="D66" s="49">
        <v>2</v>
      </c>
      <c r="E66" s="49">
        <v>13</v>
      </c>
      <c r="F66" s="49">
        <v>25</v>
      </c>
      <c r="G66" s="49">
        <v>12</v>
      </c>
      <c r="H66" s="49">
        <v>45</v>
      </c>
      <c r="I66" s="49">
        <v>4</v>
      </c>
      <c r="J66" s="49">
        <v>51</v>
      </c>
      <c r="K66" s="49">
        <v>53</v>
      </c>
      <c r="L66" s="49">
        <v>17</v>
      </c>
      <c r="M66" s="49">
        <v>8</v>
      </c>
      <c r="N66" s="49">
        <v>4</v>
      </c>
      <c r="O66" s="49">
        <v>14</v>
      </c>
      <c r="P66" s="49">
        <v>7</v>
      </c>
      <c r="Q66" s="49">
        <v>18</v>
      </c>
      <c r="R66" s="49">
        <v>8</v>
      </c>
      <c r="S66" s="49">
        <v>302</v>
      </c>
      <c r="T66" s="53">
        <v>184</v>
      </c>
    </row>
    <row r="67" spans="1:20" ht="12.75">
      <c r="A67" s="48" t="s">
        <v>94</v>
      </c>
      <c r="B67" s="49">
        <v>8</v>
      </c>
      <c r="C67" s="49">
        <v>24</v>
      </c>
      <c r="D67" s="49">
        <v>6</v>
      </c>
      <c r="E67" s="49">
        <v>14</v>
      </c>
      <c r="F67" s="49">
        <v>36</v>
      </c>
      <c r="G67" s="49">
        <v>3</v>
      </c>
      <c r="H67" s="49">
        <v>19</v>
      </c>
      <c r="I67" s="49">
        <v>8</v>
      </c>
      <c r="J67" s="49">
        <v>25</v>
      </c>
      <c r="K67" s="49">
        <v>28</v>
      </c>
      <c r="L67" s="49">
        <v>18</v>
      </c>
      <c r="M67" s="49">
        <v>16</v>
      </c>
      <c r="N67" s="49">
        <v>9</v>
      </c>
      <c r="O67" s="49">
        <v>19</v>
      </c>
      <c r="P67" s="49">
        <v>14</v>
      </c>
      <c r="Q67" s="49">
        <v>15</v>
      </c>
      <c r="R67" s="49">
        <v>8</v>
      </c>
      <c r="S67" s="49">
        <v>271</v>
      </c>
      <c r="T67" s="53">
        <v>160</v>
      </c>
    </row>
    <row r="68" spans="1:20" ht="12.75">
      <c r="A68" s="48" t="s">
        <v>95</v>
      </c>
      <c r="B68" s="49">
        <v>20</v>
      </c>
      <c r="C68" s="49">
        <v>57</v>
      </c>
      <c r="D68" s="49">
        <v>17</v>
      </c>
      <c r="E68" s="49">
        <v>24</v>
      </c>
      <c r="F68" s="49">
        <v>38</v>
      </c>
      <c r="G68" s="49">
        <v>12</v>
      </c>
      <c r="H68" s="49">
        <v>15</v>
      </c>
      <c r="I68" s="49">
        <v>5</v>
      </c>
      <c r="J68" s="49">
        <v>25</v>
      </c>
      <c r="K68" s="49">
        <v>9</v>
      </c>
      <c r="L68" s="49">
        <v>3</v>
      </c>
      <c r="M68" s="49">
        <v>7</v>
      </c>
      <c r="N68" s="49">
        <v>10</v>
      </c>
      <c r="O68" s="49">
        <v>18</v>
      </c>
      <c r="P68" s="49">
        <v>19</v>
      </c>
      <c r="Q68" s="49">
        <v>53</v>
      </c>
      <c r="R68" s="49">
        <v>7</v>
      </c>
      <c r="S68" s="49">
        <v>339</v>
      </c>
      <c r="T68" s="53">
        <v>157</v>
      </c>
    </row>
    <row r="69" spans="1:20" ht="12.75">
      <c r="A69" s="48" t="s">
        <v>96</v>
      </c>
      <c r="B69" s="49">
        <v>55</v>
      </c>
      <c r="C69" s="49">
        <v>27</v>
      </c>
      <c r="D69" s="49">
        <v>9</v>
      </c>
      <c r="E69" s="49">
        <v>29</v>
      </c>
      <c r="F69" s="49">
        <v>45</v>
      </c>
      <c r="G69" s="49">
        <v>19</v>
      </c>
      <c r="H69" s="49">
        <v>26</v>
      </c>
      <c r="I69" s="49">
        <v>27</v>
      </c>
      <c r="J69" s="49">
        <v>31</v>
      </c>
      <c r="K69" s="49">
        <v>29</v>
      </c>
      <c r="L69" s="49">
        <v>4</v>
      </c>
      <c r="M69" s="49">
        <v>10</v>
      </c>
      <c r="N69" s="49">
        <v>3</v>
      </c>
      <c r="O69" s="49">
        <v>16</v>
      </c>
      <c r="P69" s="49">
        <v>15</v>
      </c>
      <c r="Q69" s="49">
        <v>10</v>
      </c>
      <c r="R69" s="49">
        <v>5</v>
      </c>
      <c r="S69" s="49">
        <v>359</v>
      </c>
      <c r="T69" s="53">
        <v>149</v>
      </c>
    </row>
    <row r="70" spans="1:20" ht="12.75">
      <c r="A70" s="48" t="s">
        <v>97</v>
      </c>
      <c r="B70" s="49">
        <v>9</v>
      </c>
      <c r="C70" s="49">
        <v>12</v>
      </c>
      <c r="D70" s="49">
        <v>5</v>
      </c>
      <c r="E70" s="49">
        <v>9</v>
      </c>
      <c r="F70" s="49">
        <v>22</v>
      </c>
      <c r="G70" s="49">
        <v>2</v>
      </c>
      <c r="H70" s="49">
        <v>23</v>
      </c>
      <c r="I70" s="49">
        <v>5</v>
      </c>
      <c r="J70" s="49">
        <v>12</v>
      </c>
      <c r="K70" s="49">
        <v>11</v>
      </c>
      <c r="L70" s="49">
        <v>21</v>
      </c>
      <c r="M70" s="49">
        <v>20</v>
      </c>
      <c r="N70" s="49">
        <v>22</v>
      </c>
      <c r="O70" s="49">
        <v>14</v>
      </c>
      <c r="P70" s="49">
        <v>21</v>
      </c>
      <c r="Q70" s="49">
        <v>13</v>
      </c>
      <c r="R70" s="49">
        <v>9</v>
      </c>
      <c r="S70" s="49">
        <v>228</v>
      </c>
      <c r="T70" s="53">
        <v>147</v>
      </c>
    </row>
    <row r="71" spans="1:20" ht="12.75">
      <c r="A71" s="48" t="s">
        <v>98</v>
      </c>
      <c r="B71" s="49">
        <v>55</v>
      </c>
      <c r="C71" s="49">
        <v>29</v>
      </c>
      <c r="D71" s="49">
        <v>26</v>
      </c>
      <c r="E71" s="49">
        <v>24</v>
      </c>
      <c r="F71" s="49">
        <v>63</v>
      </c>
      <c r="G71" s="49">
        <v>8</v>
      </c>
      <c r="H71" s="49">
        <v>75</v>
      </c>
      <c r="I71" s="49">
        <v>2</v>
      </c>
      <c r="J71" s="49">
        <v>31</v>
      </c>
      <c r="K71" s="49">
        <v>23</v>
      </c>
      <c r="L71" s="49">
        <v>11</v>
      </c>
      <c r="M71" s="49">
        <v>14</v>
      </c>
      <c r="N71" s="49">
        <v>10</v>
      </c>
      <c r="O71" s="49">
        <v>12</v>
      </c>
      <c r="P71" s="49">
        <v>12</v>
      </c>
      <c r="Q71" s="49">
        <v>9</v>
      </c>
      <c r="R71" s="49">
        <v>8</v>
      </c>
      <c r="S71" s="49">
        <v>411</v>
      </c>
      <c r="T71" s="53">
        <v>132</v>
      </c>
    </row>
    <row r="72" spans="1:20" ht="12.75">
      <c r="A72" s="48" t="s">
        <v>99</v>
      </c>
      <c r="B72" s="49">
        <v>28</v>
      </c>
      <c r="C72" s="49">
        <v>5</v>
      </c>
      <c r="D72" s="49">
        <v>14</v>
      </c>
      <c r="E72" s="49">
        <v>14</v>
      </c>
      <c r="F72" s="49">
        <v>30</v>
      </c>
      <c r="G72" s="49">
        <v>2</v>
      </c>
      <c r="H72" s="49">
        <v>7</v>
      </c>
      <c r="I72" s="49">
        <v>1</v>
      </c>
      <c r="J72" s="49">
        <v>39</v>
      </c>
      <c r="K72" s="49">
        <v>26</v>
      </c>
      <c r="L72" s="49">
        <v>0</v>
      </c>
      <c r="M72" s="49">
        <v>3</v>
      </c>
      <c r="N72" s="49">
        <v>1</v>
      </c>
      <c r="O72" s="49">
        <v>10</v>
      </c>
      <c r="P72" s="49">
        <v>3</v>
      </c>
      <c r="Q72" s="49">
        <v>14</v>
      </c>
      <c r="R72" s="49">
        <v>4</v>
      </c>
      <c r="S72" s="49">
        <v>202</v>
      </c>
      <c r="T72" s="53">
        <v>102</v>
      </c>
    </row>
    <row r="73" spans="1:20" ht="12.75">
      <c r="A73" s="48" t="s">
        <v>100</v>
      </c>
      <c r="B73" s="49">
        <v>1</v>
      </c>
      <c r="C73" s="49">
        <v>9</v>
      </c>
      <c r="D73" s="49">
        <v>2</v>
      </c>
      <c r="E73" s="49">
        <v>7</v>
      </c>
      <c r="F73" s="49">
        <v>10</v>
      </c>
      <c r="G73" s="49">
        <v>4</v>
      </c>
      <c r="H73" s="49">
        <v>7</v>
      </c>
      <c r="I73" s="49">
        <v>2</v>
      </c>
      <c r="J73" s="49">
        <v>9</v>
      </c>
      <c r="K73" s="49">
        <v>5</v>
      </c>
      <c r="L73" s="49">
        <v>5</v>
      </c>
      <c r="M73" s="49">
        <v>3</v>
      </c>
      <c r="N73" s="49">
        <v>7</v>
      </c>
      <c r="O73" s="49">
        <v>10</v>
      </c>
      <c r="P73" s="49">
        <v>7</v>
      </c>
      <c r="Q73" s="49">
        <v>7</v>
      </c>
      <c r="R73" s="49">
        <v>10</v>
      </c>
      <c r="S73" s="49">
        <v>105</v>
      </c>
      <c r="T73" s="53">
        <v>66</v>
      </c>
    </row>
    <row r="74" spans="1:20" ht="12.75">
      <c r="A74" s="48" t="s">
        <v>101</v>
      </c>
      <c r="B74" s="49">
        <v>3</v>
      </c>
      <c r="C74" s="49">
        <v>7</v>
      </c>
      <c r="D74" s="49">
        <v>3</v>
      </c>
      <c r="E74" s="49">
        <v>9</v>
      </c>
      <c r="F74" s="49">
        <v>8</v>
      </c>
      <c r="G74" s="49">
        <v>2</v>
      </c>
      <c r="H74" s="49">
        <v>11</v>
      </c>
      <c r="I74" s="49">
        <v>7</v>
      </c>
      <c r="J74" s="49">
        <v>17</v>
      </c>
      <c r="K74" s="49">
        <v>13</v>
      </c>
      <c r="L74" s="49">
        <v>2</v>
      </c>
      <c r="M74" s="49">
        <v>3</v>
      </c>
      <c r="N74" s="49">
        <v>12</v>
      </c>
      <c r="O74" s="49">
        <v>8</v>
      </c>
      <c r="P74" s="49">
        <v>1</v>
      </c>
      <c r="Q74" s="49">
        <v>0</v>
      </c>
      <c r="R74" s="49">
        <v>2</v>
      </c>
      <c r="S74" s="49">
        <v>108</v>
      </c>
      <c r="T74" s="53">
        <v>66</v>
      </c>
    </row>
    <row r="75" spans="1:20" ht="12.75">
      <c r="A75" s="48" t="s">
        <v>102</v>
      </c>
      <c r="B75" s="49">
        <v>3</v>
      </c>
      <c r="C75" s="49">
        <v>4</v>
      </c>
      <c r="D75" s="49">
        <v>1</v>
      </c>
      <c r="E75" s="49">
        <v>10</v>
      </c>
      <c r="F75" s="49">
        <v>13</v>
      </c>
      <c r="G75" s="49">
        <v>5</v>
      </c>
      <c r="H75" s="49">
        <v>3</v>
      </c>
      <c r="I75" s="49">
        <v>2</v>
      </c>
      <c r="J75" s="49">
        <v>5</v>
      </c>
      <c r="K75" s="49">
        <v>3</v>
      </c>
      <c r="L75" s="49">
        <v>5</v>
      </c>
      <c r="M75" s="49">
        <v>2</v>
      </c>
      <c r="N75" s="49">
        <v>5</v>
      </c>
      <c r="O75" s="49">
        <v>10</v>
      </c>
      <c r="P75" s="49">
        <v>7</v>
      </c>
      <c r="Q75" s="49">
        <v>6</v>
      </c>
      <c r="R75" s="49">
        <v>4</v>
      </c>
      <c r="S75" s="49">
        <v>91</v>
      </c>
      <c r="T75" s="53">
        <v>51</v>
      </c>
    </row>
    <row r="76" spans="1:20" ht="12.75">
      <c r="A76" s="48" t="s">
        <v>103</v>
      </c>
      <c r="B76" s="49">
        <v>2</v>
      </c>
      <c r="C76" s="49">
        <v>7</v>
      </c>
      <c r="D76" s="49">
        <v>2</v>
      </c>
      <c r="E76" s="49">
        <v>6</v>
      </c>
      <c r="F76" s="49">
        <v>10</v>
      </c>
      <c r="G76" s="49">
        <v>1</v>
      </c>
      <c r="H76" s="49">
        <v>6</v>
      </c>
      <c r="I76" s="49">
        <v>3</v>
      </c>
      <c r="J76" s="49">
        <v>6</v>
      </c>
      <c r="K76" s="49">
        <v>8</v>
      </c>
      <c r="L76" s="49">
        <v>1</v>
      </c>
      <c r="M76" s="49">
        <v>1</v>
      </c>
      <c r="N76" s="49">
        <v>1</v>
      </c>
      <c r="O76" s="49">
        <v>8</v>
      </c>
      <c r="P76" s="49">
        <v>7</v>
      </c>
      <c r="Q76" s="49">
        <v>5</v>
      </c>
      <c r="R76" s="49">
        <v>6</v>
      </c>
      <c r="S76" s="49">
        <v>81</v>
      </c>
      <c r="T76" s="53">
        <v>47</v>
      </c>
    </row>
    <row r="77" spans="1:20" ht="12.75">
      <c r="A77" s="48" t="s">
        <v>104</v>
      </c>
      <c r="B77" s="49">
        <v>2</v>
      </c>
      <c r="C77" s="49">
        <v>6</v>
      </c>
      <c r="D77" s="49">
        <v>2</v>
      </c>
      <c r="E77" s="49">
        <v>3</v>
      </c>
      <c r="F77" s="49">
        <v>5</v>
      </c>
      <c r="G77" s="49">
        <v>2</v>
      </c>
      <c r="H77" s="49">
        <v>7</v>
      </c>
      <c r="I77" s="49">
        <v>2</v>
      </c>
      <c r="J77" s="49">
        <v>6</v>
      </c>
      <c r="K77" s="49">
        <v>4</v>
      </c>
      <c r="L77" s="49">
        <v>3</v>
      </c>
      <c r="M77" s="49">
        <v>3</v>
      </c>
      <c r="N77" s="49">
        <v>1</v>
      </c>
      <c r="O77" s="49">
        <v>3</v>
      </c>
      <c r="P77" s="49">
        <v>3</v>
      </c>
      <c r="Q77" s="49">
        <v>17</v>
      </c>
      <c r="R77" s="49">
        <v>1</v>
      </c>
      <c r="S77" s="49">
        <v>70</v>
      </c>
      <c r="T77" s="53">
        <v>43</v>
      </c>
    </row>
    <row r="78" spans="1:20" ht="12.75">
      <c r="A78" s="48" t="s">
        <v>105</v>
      </c>
      <c r="B78" s="49">
        <v>0</v>
      </c>
      <c r="C78" s="49">
        <v>9</v>
      </c>
      <c r="D78" s="49">
        <v>1</v>
      </c>
      <c r="E78" s="49">
        <v>7</v>
      </c>
      <c r="F78" s="49">
        <v>8</v>
      </c>
      <c r="G78" s="49">
        <v>2</v>
      </c>
      <c r="H78" s="49">
        <v>6</v>
      </c>
      <c r="I78" s="49">
        <v>2</v>
      </c>
      <c r="J78" s="49">
        <v>4</v>
      </c>
      <c r="K78" s="49">
        <v>4</v>
      </c>
      <c r="L78" s="49">
        <v>1</v>
      </c>
      <c r="M78" s="49">
        <v>1</v>
      </c>
      <c r="N78" s="49">
        <v>2</v>
      </c>
      <c r="O78" s="49">
        <v>9</v>
      </c>
      <c r="P78" s="49">
        <v>4</v>
      </c>
      <c r="Q78" s="49">
        <v>4</v>
      </c>
      <c r="R78" s="49">
        <v>4</v>
      </c>
      <c r="S78" s="49">
        <v>68</v>
      </c>
      <c r="T78" s="53">
        <v>35</v>
      </c>
    </row>
    <row r="79" spans="1:20" ht="12.75">
      <c r="A79" s="48" t="s">
        <v>106</v>
      </c>
      <c r="B79" s="49">
        <v>6</v>
      </c>
      <c r="C79" s="49">
        <v>15</v>
      </c>
      <c r="D79" s="49">
        <v>2</v>
      </c>
      <c r="E79" s="49">
        <v>9</v>
      </c>
      <c r="F79" s="49">
        <v>10</v>
      </c>
      <c r="G79" s="49">
        <v>1</v>
      </c>
      <c r="H79" s="49">
        <v>3</v>
      </c>
      <c r="I79" s="49">
        <v>2</v>
      </c>
      <c r="J79" s="49">
        <v>4</v>
      </c>
      <c r="K79" s="49">
        <v>5</v>
      </c>
      <c r="L79" s="49">
        <v>1</v>
      </c>
      <c r="M79" s="49">
        <v>3</v>
      </c>
      <c r="N79" s="49">
        <v>3</v>
      </c>
      <c r="O79" s="49">
        <v>2</v>
      </c>
      <c r="P79" s="49">
        <v>4</v>
      </c>
      <c r="Q79" s="49">
        <v>3</v>
      </c>
      <c r="R79" s="49">
        <v>6</v>
      </c>
      <c r="S79" s="49">
        <v>80</v>
      </c>
      <c r="T79" s="53">
        <v>34</v>
      </c>
    </row>
    <row r="80" spans="1:20" ht="12.75">
      <c r="A80" s="50" t="s">
        <v>16</v>
      </c>
      <c r="B80" s="51">
        <v>17297</v>
      </c>
      <c r="C80" s="51">
        <v>21451</v>
      </c>
      <c r="D80" s="51">
        <v>15281</v>
      </c>
      <c r="E80" s="51">
        <v>23972</v>
      </c>
      <c r="F80" s="51">
        <v>34077</v>
      </c>
      <c r="G80" s="51">
        <v>14796</v>
      </c>
      <c r="H80" s="51">
        <v>36495</v>
      </c>
      <c r="I80" s="51">
        <v>16992</v>
      </c>
      <c r="J80" s="51">
        <v>38780</v>
      </c>
      <c r="K80" s="51">
        <v>33839</v>
      </c>
      <c r="L80" s="51">
        <v>24855</v>
      </c>
      <c r="M80" s="51">
        <v>28965</v>
      </c>
      <c r="N80" s="51">
        <v>22265</v>
      </c>
      <c r="O80" s="51">
        <v>26115</v>
      </c>
      <c r="P80" s="51">
        <v>21789</v>
      </c>
      <c r="Q80" s="51">
        <v>20446</v>
      </c>
      <c r="R80" s="51">
        <v>12393</v>
      </c>
      <c r="S80" s="51">
        <v>409809</v>
      </c>
      <c r="T80" s="54">
        <v>246439</v>
      </c>
    </row>
  </sheetData>
  <mergeCells count="2">
    <mergeCell ref="A1:A2"/>
    <mergeCell ref="B1:T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R79"/>
  <sheetViews>
    <sheetView workbookViewId="0">
      <selection activeCell="B1" sqref="B1:R1"/>
    </sheetView>
  </sheetViews>
  <sheetFormatPr defaultColWidth="14.42578125" defaultRowHeight="15.75" customHeight="1"/>
  <cols>
    <col min="1" max="1" width="27.42578125" customWidth="1"/>
    <col min="2" max="18" width="11" bestFit="1" customWidth="1"/>
  </cols>
  <sheetData>
    <row r="1" spans="1:18" ht="15.75" customHeight="1">
      <c r="A1" s="130" t="s">
        <v>26</v>
      </c>
      <c r="B1" s="129" t="s">
        <v>107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s="14" customFormat="1" ht="15">
      <c r="A2" s="130"/>
      <c r="B2" s="112">
        <v>2001</v>
      </c>
      <c r="C2" s="112">
        <v>2002</v>
      </c>
      <c r="D2" s="112">
        <v>2003</v>
      </c>
      <c r="E2" s="112">
        <v>2004</v>
      </c>
      <c r="F2" s="112">
        <v>2005</v>
      </c>
      <c r="G2" s="112">
        <v>2006</v>
      </c>
      <c r="H2" s="112">
        <v>2007</v>
      </c>
      <c r="I2" s="112">
        <v>2008</v>
      </c>
      <c r="J2" s="112">
        <v>2009</v>
      </c>
      <c r="K2" s="112">
        <v>2010</v>
      </c>
      <c r="L2" s="112">
        <v>2011</v>
      </c>
      <c r="M2" s="112">
        <v>2012</v>
      </c>
      <c r="N2" s="112">
        <v>2013</v>
      </c>
      <c r="O2" s="112">
        <v>2014</v>
      </c>
      <c r="P2" s="112">
        <v>2015</v>
      </c>
      <c r="Q2" s="112">
        <v>2016</v>
      </c>
      <c r="R2" s="112">
        <v>2017</v>
      </c>
    </row>
    <row r="3" spans="1:18" ht="15">
      <c r="A3" s="55" t="s">
        <v>32</v>
      </c>
      <c r="B3" s="58">
        <v>739843</v>
      </c>
      <c r="C3" s="58">
        <v>738147</v>
      </c>
      <c r="D3" s="58">
        <v>736842</v>
      </c>
      <c r="E3" s="58">
        <v>736009</v>
      </c>
      <c r="F3" s="58">
        <v>734665</v>
      </c>
      <c r="G3" s="58">
        <v>732748</v>
      </c>
      <c r="H3" s="58">
        <v>731829</v>
      </c>
      <c r="I3" s="58">
        <v>730162</v>
      </c>
      <c r="J3" s="58">
        <v>729372</v>
      </c>
      <c r="K3" s="58">
        <v>726795</v>
      </c>
      <c r="L3" s="58">
        <v>724694</v>
      </c>
      <c r="M3" s="58">
        <v>722979</v>
      </c>
      <c r="N3" s="58">
        <v>721094</v>
      </c>
      <c r="O3" s="58">
        <v>719588</v>
      </c>
      <c r="P3" s="58">
        <v>717953</v>
      </c>
      <c r="Q3" s="58">
        <v>716525</v>
      </c>
      <c r="R3" s="58">
        <v>714971</v>
      </c>
    </row>
    <row r="4" spans="1:18" ht="15">
      <c r="A4" s="55" t="s">
        <v>31</v>
      </c>
      <c r="B4" s="58">
        <v>570213</v>
      </c>
      <c r="C4" s="58">
        <v>569075</v>
      </c>
      <c r="D4" s="58">
        <v>567656</v>
      </c>
      <c r="E4" s="58">
        <v>566763</v>
      </c>
      <c r="F4" s="58">
        <v>565063</v>
      </c>
      <c r="G4" s="58">
        <v>563129</v>
      </c>
      <c r="H4" s="58">
        <v>562340</v>
      </c>
      <c r="I4" s="58">
        <v>560137</v>
      </c>
      <c r="J4" s="58">
        <v>559102</v>
      </c>
      <c r="K4" s="58">
        <v>555393</v>
      </c>
      <c r="L4" s="58">
        <v>552985</v>
      </c>
      <c r="M4" s="58">
        <v>550658</v>
      </c>
      <c r="N4" s="58">
        <v>548222</v>
      </c>
      <c r="O4" s="58">
        <v>546020</v>
      </c>
      <c r="P4" s="58">
        <v>543511</v>
      </c>
      <c r="Q4" s="58">
        <v>541600</v>
      </c>
      <c r="R4" s="58">
        <v>539667</v>
      </c>
    </row>
    <row r="5" spans="1:18" ht="15">
      <c r="A5" s="55" t="s">
        <v>30</v>
      </c>
      <c r="B5" s="58">
        <v>226831</v>
      </c>
      <c r="C5" s="58">
        <v>225717</v>
      </c>
      <c r="D5" s="58">
        <v>223955</v>
      </c>
      <c r="E5" s="58">
        <v>222844</v>
      </c>
      <c r="F5" s="58">
        <v>220960</v>
      </c>
      <c r="G5" s="58">
        <v>218408</v>
      </c>
      <c r="H5" s="58">
        <v>216959</v>
      </c>
      <c r="I5" s="58">
        <v>212291</v>
      </c>
      <c r="J5" s="58">
        <v>210560</v>
      </c>
      <c r="K5" s="58">
        <v>207131</v>
      </c>
      <c r="L5" s="58">
        <v>200612</v>
      </c>
      <c r="M5" s="58">
        <v>196865</v>
      </c>
      <c r="N5" s="58">
        <v>192581</v>
      </c>
      <c r="O5" s="58">
        <v>189939</v>
      </c>
      <c r="P5" s="58">
        <v>187992</v>
      </c>
      <c r="Q5" s="58">
        <v>186503</v>
      </c>
      <c r="R5" s="58">
        <v>185420</v>
      </c>
    </row>
    <row r="6" spans="1:18" ht="15">
      <c r="A6" s="55" t="s">
        <v>40</v>
      </c>
      <c r="B6" s="58">
        <v>185076</v>
      </c>
      <c r="C6" s="58">
        <v>184492</v>
      </c>
      <c r="D6" s="58">
        <v>184045</v>
      </c>
      <c r="E6" s="58">
        <v>183845</v>
      </c>
      <c r="F6" s="58">
        <v>183511</v>
      </c>
      <c r="G6" s="58">
        <v>182558</v>
      </c>
      <c r="H6" s="58">
        <v>182153</v>
      </c>
      <c r="I6" s="58">
        <v>181305</v>
      </c>
      <c r="J6" s="58">
        <v>180888</v>
      </c>
      <c r="K6" s="58">
        <v>179854</v>
      </c>
      <c r="L6" s="58">
        <v>179017</v>
      </c>
      <c r="M6" s="58">
        <v>178471</v>
      </c>
      <c r="N6" s="58">
        <v>177617</v>
      </c>
      <c r="O6" s="58">
        <v>177018</v>
      </c>
      <c r="P6" s="58">
        <v>176119</v>
      </c>
      <c r="Q6" s="58">
        <v>175227</v>
      </c>
      <c r="R6" s="58">
        <v>174364</v>
      </c>
    </row>
    <row r="7" spans="1:18" ht="15">
      <c r="A7" s="55" t="s">
        <v>36</v>
      </c>
      <c r="B7" s="58">
        <v>164933</v>
      </c>
      <c r="C7" s="58">
        <v>164503</v>
      </c>
      <c r="D7" s="58">
        <v>164138</v>
      </c>
      <c r="E7" s="58">
        <v>163872</v>
      </c>
      <c r="F7" s="58">
        <v>163393</v>
      </c>
      <c r="G7" s="58">
        <v>162869</v>
      </c>
      <c r="H7" s="58">
        <v>162598</v>
      </c>
      <c r="I7" s="58">
        <v>161866</v>
      </c>
      <c r="J7" s="58">
        <v>161709</v>
      </c>
      <c r="K7" s="58">
        <v>160719</v>
      </c>
      <c r="L7" s="58">
        <v>160055</v>
      </c>
      <c r="M7" s="58">
        <v>158918</v>
      </c>
      <c r="N7" s="58">
        <v>157689</v>
      </c>
      <c r="O7" s="58">
        <v>156763</v>
      </c>
      <c r="P7" s="58">
        <v>155733</v>
      </c>
      <c r="Q7" s="58">
        <v>154757</v>
      </c>
      <c r="R7" s="58">
        <v>153652</v>
      </c>
    </row>
    <row r="8" spans="1:18" ht="15">
      <c r="A8" s="55" t="s">
        <v>37</v>
      </c>
      <c r="B8" s="58">
        <v>160368</v>
      </c>
      <c r="C8" s="58">
        <v>159744</v>
      </c>
      <c r="D8" s="58">
        <v>159224</v>
      </c>
      <c r="E8" s="58">
        <v>158870</v>
      </c>
      <c r="F8" s="58">
        <v>158332</v>
      </c>
      <c r="G8" s="58">
        <v>157560</v>
      </c>
      <c r="H8" s="58">
        <v>157291</v>
      </c>
      <c r="I8" s="58">
        <v>156532</v>
      </c>
      <c r="J8" s="58">
        <v>156331</v>
      </c>
      <c r="K8" s="58">
        <v>155202</v>
      </c>
      <c r="L8" s="58">
        <v>154518</v>
      </c>
      <c r="M8" s="58">
        <v>153809</v>
      </c>
      <c r="N8" s="58">
        <v>152443</v>
      </c>
      <c r="O8" s="58">
        <v>151516</v>
      </c>
      <c r="P8" s="58">
        <v>150455</v>
      </c>
      <c r="Q8" s="58">
        <v>149429</v>
      </c>
      <c r="R8" s="58">
        <v>148109</v>
      </c>
    </row>
    <row r="9" spans="1:18" ht="15">
      <c r="A9" s="55" t="s">
        <v>45</v>
      </c>
      <c r="B9" s="58">
        <v>152986</v>
      </c>
      <c r="C9" s="58">
        <v>152745</v>
      </c>
      <c r="D9" s="58">
        <v>152569</v>
      </c>
      <c r="E9" s="58">
        <v>152271</v>
      </c>
      <c r="F9" s="58">
        <v>151836</v>
      </c>
      <c r="G9" s="58">
        <v>151511</v>
      </c>
      <c r="H9" s="58">
        <v>151333</v>
      </c>
      <c r="I9" s="58">
        <v>151187</v>
      </c>
      <c r="J9" s="58">
        <v>150836</v>
      </c>
      <c r="K9" s="58">
        <v>150450</v>
      </c>
      <c r="L9" s="58">
        <v>150247</v>
      </c>
      <c r="M9" s="58">
        <v>149961</v>
      </c>
      <c r="N9" s="58">
        <v>149509</v>
      </c>
      <c r="O9" s="58">
        <v>148794</v>
      </c>
      <c r="P9" s="58">
        <v>148199</v>
      </c>
      <c r="Q9" s="58">
        <v>146892</v>
      </c>
      <c r="R9" s="58">
        <v>146166</v>
      </c>
    </row>
    <row r="10" spans="1:18" ht="15">
      <c r="A10" s="55" t="s">
        <v>34</v>
      </c>
      <c r="B10" s="58">
        <v>125270</v>
      </c>
      <c r="C10" s="58">
        <v>124695</v>
      </c>
      <c r="D10" s="58">
        <v>124343</v>
      </c>
      <c r="E10" s="58">
        <v>123901</v>
      </c>
      <c r="F10" s="58">
        <v>123191</v>
      </c>
      <c r="G10" s="58">
        <v>121967</v>
      </c>
      <c r="H10" s="58">
        <v>121490</v>
      </c>
      <c r="I10" s="58">
        <v>120449</v>
      </c>
      <c r="J10" s="58">
        <v>119955</v>
      </c>
      <c r="K10" s="58">
        <v>118426</v>
      </c>
      <c r="L10" s="58">
        <v>116786</v>
      </c>
      <c r="M10" s="58">
        <v>115562</v>
      </c>
      <c r="N10" s="58">
        <v>113715</v>
      </c>
      <c r="O10" s="58">
        <v>112560</v>
      </c>
      <c r="P10" s="58">
        <v>111311</v>
      </c>
      <c r="Q10" s="58">
        <v>110682</v>
      </c>
      <c r="R10" s="58">
        <v>109886</v>
      </c>
    </row>
    <row r="11" spans="1:18" ht="15">
      <c r="A11" s="55" t="s">
        <v>55</v>
      </c>
      <c r="B11" s="58">
        <v>99347</v>
      </c>
      <c r="C11" s="58">
        <v>99245</v>
      </c>
      <c r="D11" s="58">
        <v>99004</v>
      </c>
      <c r="E11" s="58">
        <v>98759</v>
      </c>
      <c r="F11" s="58">
        <v>98546</v>
      </c>
      <c r="G11" s="58">
        <v>98261</v>
      </c>
      <c r="H11" s="58">
        <v>97797</v>
      </c>
      <c r="I11" s="58">
        <v>97387</v>
      </c>
      <c r="J11" s="58">
        <v>97110</v>
      </c>
      <c r="K11" s="58">
        <v>96753</v>
      </c>
      <c r="L11" s="58">
        <v>96530</v>
      </c>
      <c r="M11" s="58">
        <v>96264</v>
      </c>
      <c r="N11" s="58">
        <v>95910</v>
      </c>
      <c r="O11" s="58">
        <v>95392</v>
      </c>
      <c r="P11" s="58">
        <v>95121</v>
      </c>
      <c r="Q11" s="58">
        <v>94803</v>
      </c>
      <c r="R11" s="58">
        <v>94576</v>
      </c>
    </row>
    <row r="12" spans="1:18" ht="15">
      <c r="A12" s="55" t="s">
        <v>39</v>
      </c>
      <c r="B12" s="58">
        <v>101308</v>
      </c>
      <c r="C12" s="58">
        <v>101097</v>
      </c>
      <c r="D12" s="58">
        <v>100472</v>
      </c>
      <c r="E12" s="58">
        <v>100143</v>
      </c>
      <c r="F12" s="58">
        <v>99544</v>
      </c>
      <c r="G12" s="58">
        <v>98738</v>
      </c>
      <c r="H12" s="58">
        <v>98220</v>
      </c>
      <c r="I12" s="58">
        <v>97171</v>
      </c>
      <c r="J12" s="58">
        <v>96126</v>
      </c>
      <c r="K12" s="58">
        <v>95432</v>
      </c>
      <c r="L12" s="58">
        <v>94910</v>
      </c>
      <c r="M12" s="58">
        <v>94602</v>
      </c>
      <c r="N12" s="58">
        <v>93619</v>
      </c>
      <c r="O12" s="58">
        <v>92781</v>
      </c>
      <c r="P12" s="58">
        <v>91383</v>
      </c>
      <c r="Q12" s="58">
        <v>90653</v>
      </c>
      <c r="R12" s="58">
        <v>90078</v>
      </c>
    </row>
    <row r="13" spans="1:18" ht="15">
      <c r="A13" s="55" t="s">
        <v>56</v>
      </c>
      <c r="B13" s="58">
        <v>90513</v>
      </c>
      <c r="C13" s="58">
        <v>90375</v>
      </c>
      <c r="D13" s="58">
        <v>90254</v>
      </c>
      <c r="E13" s="58">
        <v>90181</v>
      </c>
      <c r="F13" s="58">
        <v>90068</v>
      </c>
      <c r="G13" s="58">
        <v>89935</v>
      </c>
      <c r="H13" s="58">
        <v>89820</v>
      </c>
      <c r="I13" s="58">
        <v>89721</v>
      </c>
      <c r="J13" s="58">
        <v>89483</v>
      </c>
      <c r="K13" s="58">
        <v>89296</v>
      </c>
      <c r="L13" s="58">
        <v>89104</v>
      </c>
      <c r="M13" s="58">
        <v>88914</v>
      </c>
      <c r="N13" s="58">
        <v>88574</v>
      </c>
      <c r="O13" s="58">
        <v>88346</v>
      </c>
      <c r="P13" s="58">
        <v>88120</v>
      </c>
      <c r="Q13" s="58">
        <v>87869</v>
      </c>
      <c r="R13" s="58">
        <v>87574</v>
      </c>
    </row>
    <row r="14" spans="1:18" ht="15">
      <c r="A14" s="55" t="s">
        <v>54</v>
      </c>
      <c r="B14" s="58">
        <v>83186</v>
      </c>
      <c r="C14" s="58">
        <v>83013</v>
      </c>
      <c r="D14" s="58">
        <v>82812</v>
      </c>
      <c r="E14" s="58">
        <v>82626</v>
      </c>
      <c r="F14" s="58">
        <v>82245</v>
      </c>
      <c r="G14" s="58">
        <v>81905</v>
      </c>
      <c r="H14" s="58">
        <v>81781</v>
      </c>
      <c r="I14" s="58">
        <v>81541</v>
      </c>
      <c r="J14" s="58">
        <v>81275</v>
      </c>
      <c r="K14" s="58">
        <v>81067</v>
      </c>
      <c r="L14" s="58">
        <v>80842</v>
      </c>
      <c r="M14" s="58">
        <v>80617</v>
      </c>
      <c r="N14" s="58">
        <v>80349</v>
      </c>
      <c r="O14" s="58">
        <v>80139</v>
      </c>
      <c r="P14" s="58">
        <v>79839</v>
      </c>
      <c r="Q14" s="58">
        <v>78626</v>
      </c>
      <c r="R14" s="58">
        <v>78408</v>
      </c>
    </row>
    <row r="15" spans="1:18" ht="15">
      <c r="A15" s="55" t="s">
        <v>35</v>
      </c>
      <c r="B15" s="58">
        <v>76388</v>
      </c>
      <c r="C15" s="58">
        <v>76033</v>
      </c>
      <c r="D15" s="58">
        <v>75352</v>
      </c>
      <c r="E15" s="58">
        <v>74881</v>
      </c>
      <c r="F15" s="58">
        <v>74130</v>
      </c>
      <c r="G15" s="58">
        <v>73184</v>
      </c>
      <c r="H15" s="58">
        <v>72653</v>
      </c>
      <c r="I15" s="58">
        <v>71819</v>
      </c>
      <c r="J15" s="58">
        <v>71009</v>
      </c>
      <c r="K15" s="58">
        <v>69864</v>
      </c>
      <c r="L15" s="58">
        <v>68502</v>
      </c>
      <c r="M15" s="58">
        <v>67518</v>
      </c>
      <c r="N15" s="58">
        <v>66396</v>
      </c>
      <c r="O15" s="58">
        <v>65516</v>
      </c>
      <c r="P15" s="58">
        <v>64502</v>
      </c>
      <c r="Q15" s="58">
        <v>63675</v>
      </c>
      <c r="R15" s="58">
        <v>62904</v>
      </c>
    </row>
    <row r="16" spans="1:18" ht="15">
      <c r="A16" s="55" t="s">
        <v>64</v>
      </c>
      <c r="B16" s="58">
        <v>59750</v>
      </c>
      <c r="C16" s="58">
        <v>59711</v>
      </c>
      <c r="D16" s="58">
        <v>59686</v>
      </c>
      <c r="E16" s="58">
        <v>59671</v>
      </c>
      <c r="F16" s="58">
        <v>59574</v>
      </c>
      <c r="G16" s="58">
        <v>59446</v>
      </c>
      <c r="H16" s="58">
        <v>59393</v>
      </c>
      <c r="I16" s="58">
        <v>59324</v>
      </c>
      <c r="J16" s="58">
        <v>59305</v>
      </c>
      <c r="K16" s="58">
        <v>59201</v>
      </c>
      <c r="L16" s="58">
        <v>59089</v>
      </c>
      <c r="M16" s="58">
        <v>59041</v>
      </c>
      <c r="N16" s="58">
        <v>58876</v>
      </c>
      <c r="O16" s="58">
        <v>58758</v>
      </c>
      <c r="P16" s="58">
        <v>58640</v>
      </c>
      <c r="Q16" s="58">
        <v>58480</v>
      </c>
      <c r="R16" s="58">
        <v>58395</v>
      </c>
    </row>
    <row r="17" spans="1:18" ht="15">
      <c r="A17" s="55" t="s">
        <v>63</v>
      </c>
      <c r="B17" s="58">
        <v>59595</v>
      </c>
      <c r="C17" s="58">
        <v>59542</v>
      </c>
      <c r="D17" s="58">
        <v>59494</v>
      </c>
      <c r="E17" s="58">
        <v>59455</v>
      </c>
      <c r="F17" s="58">
        <v>59266</v>
      </c>
      <c r="G17" s="58">
        <v>59136</v>
      </c>
      <c r="H17" s="58">
        <v>59044</v>
      </c>
      <c r="I17" s="58">
        <v>58819</v>
      </c>
      <c r="J17" s="58">
        <v>58708</v>
      </c>
      <c r="K17" s="58">
        <v>58589</v>
      </c>
      <c r="L17" s="58">
        <v>58469</v>
      </c>
      <c r="M17" s="58">
        <v>58398</v>
      </c>
      <c r="N17" s="58">
        <v>58238</v>
      </c>
      <c r="O17" s="58">
        <v>58107</v>
      </c>
      <c r="P17" s="58">
        <v>57957</v>
      </c>
      <c r="Q17" s="58">
        <v>57823</v>
      </c>
      <c r="R17" s="58">
        <v>57765</v>
      </c>
    </row>
    <row r="18" spans="1:18" ht="15">
      <c r="A18" s="55" t="s">
        <v>53</v>
      </c>
      <c r="B18" s="58">
        <v>61445</v>
      </c>
      <c r="C18" s="58">
        <v>61026</v>
      </c>
      <c r="D18" s="58">
        <v>60789</v>
      </c>
      <c r="E18" s="58">
        <v>60578</v>
      </c>
      <c r="F18" s="58">
        <v>60279</v>
      </c>
      <c r="G18" s="58">
        <v>59740</v>
      </c>
      <c r="H18" s="58">
        <v>59267</v>
      </c>
      <c r="I18" s="58">
        <v>58559</v>
      </c>
      <c r="J18" s="58">
        <v>58390</v>
      </c>
      <c r="K18" s="58">
        <v>57932</v>
      </c>
      <c r="L18" s="58">
        <v>57376</v>
      </c>
      <c r="M18" s="58">
        <v>57107</v>
      </c>
      <c r="N18" s="58">
        <v>56528</v>
      </c>
      <c r="O18" s="58">
        <v>56278</v>
      </c>
      <c r="P18" s="58">
        <v>55960</v>
      </c>
      <c r="Q18" s="58">
        <v>55685</v>
      </c>
      <c r="R18" s="58">
        <v>55323</v>
      </c>
    </row>
    <row r="19" spans="1:18" ht="15">
      <c r="A19" s="55" t="s">
        <v>33</v>
      </c>
      <c r="B19" s="58">
        <v>80717</v>
      </c>
      <c r="C19" s="58">
        <v>79284</v>
      </c>
      <c r="D19" s="58">
        <v>77321</v>
      </c>
      <c r="E19" s="58">
        <v>76155</v>
      </c>
      <c r="F19" s="58">
        <v>74072</v>
      </c>
      <c r="G19" s="58">
        <v>71294</v>
      </c>
      <c r="H19" s="58">
        <v>70099</v>
      </c>
      <c r="I19" s="58">
        <v>67577</v>
      </c>
      <c r="J19" s="58">
        <v>66037</v>
      </c>
      <c r="K19" s="58">
        <v>62757</v>
      </c>
      <c r="L19" s="58">
        <v>60529</v>
      </c>
      <c r="M19" s="58">
        <v>58957</v>
      </c>
      <c r="N19" s="58">
        <v>57572</v>
      </c>
      <c r="O19" s="58">
        <v>56620</v>
      </c>
      <c r="P19" s="58">
        <v>55212</v>
      </c>
      <c r="Q19" s="58">
        <v>54318</v>
      </c>
      <c r="R19" s="58">
        <v>53387</v>
      </c>
    </row>
    <row r="20" spans="1:18" ht="15">
      <c r="A20" s="55" t="s">
        <v>43</v>
      </c>
      <c r="B20" s="58">
        <v>58925</v>
      </c>
      <c r="C20" s="58">
        <v>58718</v>
      </c>
      <c r="D20" s="58">
        <v>58567</v>
      </c>
      <c r="E20" s="58">
        <v>58221</v>
      </c>
      <c r="F20" s="58">
        <v>58046</v>
      </c>
      <c r="G20" s="58">
        <v>57519</v>
      </c>
      <c r="H20" s="58">
        <v>57356</v>
      </c>
      <c r="I20" s="58">
        <v>57044</v>
      </c>
      <c r="J20" s="58">
        <v>56876</v>
      </c>
      <c r="K20" s="58">
        <v>56260</v>
      </c>
      <c r="L20" s="58">
        <v>55771</v>
      </c>
      <c r="M20" s="58">
        <v>55230</v>
      </c>
      <c r="N20" s="58">
        <v>54594</v>
      </c>
      <c r="O20" s="58">
        <v>53870</v>
      </c>
      <c r="P20" s="58">
        <v>52966</v>
      </c>
      <c r="Q20" s="58">
        <v>52180</v>
      </c>
      <c r="R20" s="58">
        <v>51412</v>
      </c>
    </row>
    <row r="21" spans="1:18" ht="15">
      <c r="A21" s="55" t="s">
        <v>57</v>
      </c>
      <c r="B21" s="58">
        <v>42664</v>
      </c>
      <c r="C21" s="58">
        <v>42525</v>
      </c>
      <c r="D21" s="58">
        <v>42315</v>
      </c>
      <c r="E21" s="58">
        <v>42176</v>
      </c>
      <c r="F21" s="58">
        <v>41648</v>
      </c>
      <c r="G21" s="58">
        <v>41155</v>
      </c>
      <c r="H21" s="58">
        <v>40918</v>
      </c>
      <c r="I21" s="58">
        <v>40264</v>
      </c>
      <c r="J21" s="58">
        <v>39858</v>
      </c>
      <c r="K21" s="58">
        <v>39492</v>
      </c>
      <c r="L21" s="58">
        <v>39049</v>
      </c>
      <c r="M21" s="58">
        <v>38866</v>
      </c>
      <c r="N21" s="58">
        <v>38548</v>
      </c>
      <c r="O21" s="58">
        <v>38247</v>
      </c>
      <c r="P21" s="58">
        <v>37942</v>
      </c>
      <c r="Q21" s="58">
        <v>37708</v>
      </c>
      <c r="R21" s="58">
        <v>37533</v>
      </c>
    </row>
    <row r="22" spans="1:18" ht="15">
      <c r="A22" s="55" t="s">
        <v>44</v>
      </c>
      <c r="B22" s="58">
        <v>42976</v>
      </c>
      <c r="C22" s="58">
        <v>42689</v>
      </c>
      <c r="D22" s="58">
        <v>42528</v>
      </c>
      <c r="E22" s="58">
        <v>42337</v>
      </c>
      <c r="F22" s="58">
        <v>42088</v>
      </c>
      <c r="G22" s="58">
        <v>41550</v>
      </c>
      <c r="H22" s="58">
        <v>41425</v>
      </c>
      <c r="I22" s="58">
        <v>41060</v>
      </c>
      <c r="J22" s="58">
        <v>40768</v>
      </c>
      <c r="K22" s="58">
        <v>40010</v>
      </c>
      <c r="L22" s="58">
        <v>39509</v>
      </c>
      <c r="M22" s="58">
        <v>39027</v>
      </c>
      <c r="N22" s="58">
        <v>38276</v>
      </c>
      <c r="O22" s="58">
        <v>37739</v>
      </c>
      <c r="P22" s="58">
        <v>37104</v>
      </c>
      <c r="Q22" s="58">
        <v>36498</v>
      </c>
      <c r="R22" s="58">
        <v>35789</v>
      </c>
    </row>
    <row r="23" spans="1:18" ht="15">
      <c r="A23" s="55" t="s">
        <v>49</v>
      </c>
      <c r="B23" s="58">
        <v>43712</v>
      </c>
      <c r="C23" s="58">
        <v>43480</v>
      </c>
      <c r="D23" s="58">
        <v>43027</v>
      </c>
      <c r="E23" s="58">
        <v>42648</v>
      </c>
      <c r="F23" s="58">
        <v>42002</v>
      </c>
      <c r="G23" s="58">
        <v>40672</v>
      </c>
      <c r="H23" s="58">
        <v>40423</v>
      </c>
      <c r="I23" s="58">
        <v>39708</v>
      </c>
      <c r="J23" s="58">
        <v>39428</v>
      </c>
      <c r="K23" s="58">
        <v>38722</v>
      </c>
      <c r="L23" s="58">
        <v>37997</v>
      </c>
      <c r="M23" s="58">
        <v>37652</v>
      </c>
      <c r="N23" s="58">
        <v>37080</v>
      </c>
      <c r="O23" s="58">
        <v>36443</v>
      </c>
      <c r="P23" s="58">
        <v>35863</v>
      </c>
      <c r="Q23" s="58">
        <v>35589</v>
      </c>
      <c r="R23" s="58">
        <v>35221</v>
      </c>
    </row>
    <row r="24" spans="1:18" ht="15">
      <c r="A24" s="55" t="s">
        <v>38</v>
      </c>
      <c r="B24" s="58">
        <v>40768</v>
      </c>
      <c r="C24" s="58">
        <v>40547</v>
      </c>
      <c r="D24" s="58">
        <v>40161</v>
      </c>
      <c r="E24" s="58">
        <v>39894</v>
      </c>
      <c r="F24" s="58">
        <v>39362</v>
      </c>
      <c r="G24" s="58">
        <v>38856</v>
      </c>
      <c r="H24" s="58">
        <v>38378</v>
      </c>
      <c r="I24" s="58">
        <v>37794</v>
      </c>
      <c r="J24" s="58">
        <v>36501</v>
      </c>
      <c r="K24" s="58">
        <v>35565</v>
      </c>
      <c r="L24" s="58">
        <v>34995</v>
      </c>
      <c r="M24" s="58">
        <v>34227</v>
      </c>
      <c r="N24" s="58">
        <v>33399</v>
      </c>
      <c r="O24" s="58">
        <v>32760</v>
      </c>
      <c r="P24" s="58">
        <v>31885</v>
      </c>
      <c r="Q24" s="58">
        <v>31228</v>
      </c>
      <c r="R24" s="58">
        <v>30403</v>
      </c>
    </row>
    <row r="25" spans="1:18" ht="15">
      <c r="A25" s="55" t="s">
        <v>46</v>
      </c>
      <c r="B25" s="58">
        <v>38385</v>
      </c>
      <c r="C25" s="58">
        <v>37730</v>
      </c>
      <c r="D25" s="58">
        <v>37040</v>
      </c>
      <c r="E25" s="58">
        <v>36336</v>
      </c>
      <c r="F25" s="58">
        <v>35503</v>
      </c>
      <c r="G25" s="58">
        <v>34278</v>
      </c>
      <c r="H25" s="58">
        <v>33921</v>
      </c>
      <c r="I25" s="58">
        <v>31884</v>
      </c>
      <c r="J25" s="58">
        <v>31550</v>
      </c>
      <c r="K25" s="58">
        <v>30320</v>
      </c>
      <c r="L25" s="58">
        <v>28920</v>
      </c>
      <c r="M25" s="58">
        <v>28558</v>
      </c>
      <c r="N25" s="58">
        <v>28037</v>
      </c>
      <c r="O25" s="58">
        <v>27609</v>
      </c>
      <c r="P25" s="58">
        <v>27078</v>
      </c>
      <c r="Q25" s="58">
        <v>26812</v>
      </c>
      <c r="R25" s="58">
        <v>26553</v>
      </c>
    </row>
    <row r="26" spans="1:18" ht="15">
      <c r="A26" s="55" t="s">
        <v>42</v>
      </c>
      <c r="B26" s="58">
        <v>38768</v>
      </c>
      <c r="C26" s="58">
        <v>38610</v>
      </c>
      <c r="D26" s="58">
        <v>37668</v>
      </c>
      <c r="E26" s="58">
        <v>37175</v>
      </c>
      <c r="F26" s="58">
        <v>36346</v>
      </c>
      <c r="G26" s="58">
        <v>34878</v>
      </c>
      <c r="H26" s="58">
        <v>34033</v>
      </c>
      <c r="I26" s="58">
        <v>32514</v>
      </c>
      <c r="J26" s="58">
        <v>31524</v>
      </c>
      <c r="K26" s="58">
        <v>30167</v>
      </c>
      <c r="L26" s="58">
        <v>29136</v>
      </c>
      <c r="M26" s="58">
        <v>28240</v>
      </c>
      <c r="N26" s="58">
        <v>27675</v>
      </c>
      <c r="O26" s="58">
        <v>27339</v>
      </c>
      <c r="P26" s="58">
        <v>26968</v>
      </c>
      <c r="Q26" s="58">
        <v>26706</v>
      </c>
      <c r="R26" s="58">
        <v>26544</v>
      </c>
    </row>
    <row r="27" spans="1:18" ht="15">
      <c r="A27" s="55" t="s">
        <v>47</v>
      </c>
      <c r="B27" s="58">
        <v>33248</v>
      </c>
      <c r="C27" s="58">
        <v>32948</v>
      </c>
      <c r="D27" s="58">
        <v>32615</v>
      </c>
      <c r="E27" s="58">
        <v>32316</v>
      </c>
      <c r="F27" s="58">
        <v>31770</v>
      </c>
      <c r="G27" s="58">
        <v>30924</v>
      </c>
      <c r="H27" s="58">
        <v>30660</v>
      </c>
      <c r="I27" s="58">
        <v>30090</v>
      </c>
      <c r="J27" s="58">
        <v>29987</v>
      </c>
      <c r="K27" s="58">
        <v>29119</v>
      </c>
      <c r="L27" s="58">
        <v>28555</v>
      </c>
      <c r="M27" s="58">
        <v>27864</v>
      </c>
      <c r="N27" s="58">
        <v>27186</v>
      </c>
      <c r="O27" s="58">
        <v>26755</v>
      </c>
      <c r="P27" s="58">
        <v>26049</v>
      </c>
      <c r="Q27" s="58">
        <v>25573</v>
      </c>
      <c r="R27" s="58">
        <v>25119</v>
      </c>
    </row>
    <row r="28" spans="1:18" ht="15">
      <c r="A28" s="55" t="s">
        <v>74</v>
      </c>
      <c r="B28" s="58">
        <v>22592</v>
      </c>
      <c r="C28" s="58">
        <v>22550</v>
      </c>
      <c r="D28" s="58">
        <v>22523</v>
      </c>
      <c r="E28" s="58">
        <v>22481</v>
      </c>
      <c r="F28" s="58">
        <v>22444</v>
      </c>
      <c r="G28" s="58">
        <v>22404</v>
      </c>
      <c r="H28" s="58">
        <v>22380</v>
      </c>
      <c r="I28" s="58">
        <v>22360</v>
      </c>
      <c r="J28" s="58">
        <v>22309</v>
      </c>
      <c r="K28" s="58">
        <v>22263</v>
      </c>
      <c r="L28" s="58">
        <v>22230</v>
      </c>
      <c r="M28" s="58">
        <v>22185</v>
      </c>
      <c r="N28" s="58">
        <v>22142</v>
      </c>
      <c r="O28" s="58">
        <v>22097</v>
      </c>
      <c r="P28" s="58">
        <v>22035</v>
      </c>
      <c r="Q28" s="58">
        <v>21938</v>
      </c>
      <c r="R28" s="58">
        <v>21873</v>
      </c>
    </row>
    <row r="29" spans="1:18" ht="15">
      <c r="A29" s="55" t="s">
        <v>70</v>
      </c>
      <c r="B29" s="58">
        <v>18853</v>
      </c>
      <c r="C29" s="58">
        <v>18827</v>
      </c>
      <c r="D29" s="58">
        <v>18744</v>
      </c>
      <c r="E29" s="58">
        <v>18706</v>
      </c>
      <c r="F29" s="58">
        <v>18636</v>
      </c>
      <c r="G29" s="58">
        <v>18495</v>
      </c>
      <c r="H29" s="58">
        <v>18452</v>
      </c>
      <c r="I29" s="58">
        <v>18337</v>
      </c>
      <c r="J29" s="58">
        <v>18285</v>
      </c>
      <c r="K29" s="58">
        <v>18186</v>
      </c>
      <c r="L29" s="58">
        <v>18111</v>
      </c>
      <c r="M29" s="58">
        <v>18010</v>
      </c>
      <c r="N29" s="58">
        <v>17907</v>
      </c>
      <c r="O29" s="58">
        <v>17839</v>
      </c>
      <c r="P29" s="58">
        <v>17761</v>
      </c>
      <c r="Q29" s="58">
        <v>17688</v>
      </c>
      <c r="R29" s="58">
        <v>17636</v>
      </c>
    </row>
    <row r="30" spans="1:18" ht="15">
      <c r="A30" s="55" t="s">
        <v>50</v>
      </c>
      <c r="B30" s="58">
        <v>25337</v>
      </c>
      <c r="C30" s="58">
        <v>24871</v>
      </c>
      <c r="D30" s="58">
        <v>24327</v>
      </c>
      <c r="E30" s="58">
        <v>23912</v>
      </c>
      <c r="F30" s="58">
        <v>23381</v>
      </c>
      <c r="G30" s="58">
        <v>22688</v>
      </c>
      <c r="H30" s="58">
        <v>22073</v>
      </c>
      <c r="I30" s="58">
        <v>21355</v>
      </c>
      <c r="J30" s="58">
        <v>20582</v>
      </c>
      <c r="K30" s="58">
        <v>19779</v>
      </c>
      <c r="L30" s="58">
        <v>19240</v>
      </c>
      <c r="M30" s="58">
        <v>18639</v>
      </c>
      <c r="N30" s="58">
        <v>18209</v>
      </c>
      <c r="O30" s="58">
        <v>18017</v>
      </c>
      <c r="P30" s="58">
        <v>17700</v>
      </c>
      <c r="Q30" s="58">
        <v>17427</v>
      </c>
      <c r="R30" s="58">
        <v>17182</v>
      </c>
    </row>
    <row r="31" spans="1:18" ht="15">
      <c r="A31" s="55" t="s">
        <v>41</v>
      </c>
      <c r="B31" s="58">
        <v>29200</v>
      </c>
      <c r="C31" s="58">
        <v>28553</v>
      </c>
      <c r="D31" s="58">
        <v>27456</v>
      </c>
      <c r="E31" s="58">
        <v>26728</v>
      </c>
      <c r="F31" s="58">
        <v>26001</v>
      </c>
      <c r="G31" s="58">
        <v>24723</v>
      </c>
      <c r="H31" s="58">
        <v>24034</v>
      </c>
      <c r="I31" s="58">
        <v>23017</v>
      </c>
      <c r="J31" s="58">
        <v>22344</v>
      </c>
      <c r="K31" s="58">
        <v>21491</v>
      </c>
      <c r="L31" s="58">
        <v>20335</v>
      </c>
      <c r="M31" s="58">
        <v>19454</v>
      </c>
      <c r="N31" s="58">
        <v>18934</v>
      </c>
      <c r="O31" s="58">
        <v>18477</v>
      </c>
      <c r="P31" s="58">
        <v>17858</v>
      </c>
      <c r="Q31" s="58">
        <v>17404</v>
      </c>
      <c r="R31" s="58">
        <v>16992</v>
      </c>
    </row>
    <row r="32" spans="1:18" ht="15">
      <c r="A32" s="55" t="s">
        <v>83</v>
      </c>
      <c r="B32" s="58">
        <v>16712</v>
      </c>
      <c r="C32" s="58">
        <v>16685</v>
      </c>
      <c r="D32" s="58">
        <v>16632</v>
      </c>
      <c r="E32" s="58">
        <v>16613</v>
      </c>
      <c r="F32" s="58">
        <v>16563</v>
      </c>
      <c r="G32" s="58">
        <v>16473</v>
      </c>
      <c r="H32" s="58">
        <v>16444</v>
      </c>
      <c r="I32" s="58">
        <v>16375</v>
      </c>
      <c r="J32" s="58">
        <v>16340</v>
      </c>
      <c r="K32" s="58">
        <v>16294</v>
      </c>
      <c r="L32" s="58">
        <v>16248</v>
      </c>
      <c r="M32" s="58">
        <v>16226</v>
      </c>
      <c r="N32" s="58">
        <v>16208</v>
      </c>
      <c r="O32" s="58">
        <v>16185</v>
      </c>
      <c r="P32" s="58">
        <v>16137</v>
      </c>
      <c r="Q32" s="58">
        <v>16091</v>
      </c>
      <c r="R32" s="58">
        <v>16072</v>
      </c>
    </row>
    <row r="33" spans="1:18" ht="15">
      <c r="A33" s="55" t="s">
        <v>52</v>
      </c>
      <c r="B33" s="58">
        <v>20951</v>
      </c>
      <c r="C33" s="58">
        <v>20612</v>
      </c>
      <c r="D33" s="58">
        <v>20136</v>
      </c>
      <c r="E33" s="58">
        <v>19717</v>
      </c>
      <c r="F33" s="58">
        <v>19202</v>
      </c>
      <c r="G33" s="58">
        <v>18589</v>
      </c>
      <c r="H33" s="58">
        <v>18349</v>
      </c>
      <c r="I33" s="58">
        <v>17573</v>
      </c>
      <c r="J33" s="58">
        <v>17491</v>
      </c>
      <c r="K33" s="58">
        <v>16531</v>
      </c>
      <c r="L33" s="58">
        <v>16117</v>
      </c>
      <c r="M33" s="58">
        <v>15635</v>
      </c>
      <c r="N33" s="58">
        <v>15209</v>
      </c>
      <c r="O33" s="58">
        <v>14862</v>
      </c>
      <c r="P33" s="58">
        <v>14374</v>
      </c>
      <c r="Q33" s="58">
        <v>13980</v>
      </c>
      <c r="R33" s="58">
        <v>13558</v>
      </c>
    </row>
    <row r="34" spans="1:18" ht="15">
      <c r="A34" s="55" t="s">
        <v>59</v>
      </c>
      <c r="B34" s="58">
        <v>17400</v>
      </c>
      <c r="C34" s="58">
        <v>17251</v>
      </c>
      <c r="D34" s="58">
        <v>17006</v>
      </c>
      <c r="E34" s="58">
        <v>16762</v>
      </c>
      <c r="F34" s="58">
        <v>16389</v>
      </c>
      <c r="G34" s="58">
        <v>15757</v>
      </c>
      <c r="H34" s="58">
        <v>15609</v>
      </c>
      <c r="I34" s="58">
        <v>15001</v>
      </c>
      <c r="J34" s="58">
        <v>14868</v>
      </c>
      <c r="K34" s="58">
        <v>14421</v>
      </c>
      <c r="L34" s="58">
        <v>13965</v>
      </c>
      <c r="M34" s="58">
        <v>13863</v>
      </c>
      <c r="N34" s="58">
        <v>13654</v>
      </c>
      <c r="O34" s="58">
        <v>13435</v>
      </c>
      <c r="P34" s="58">
        <v>13120</v>
      </c>
      <c r="Q34" s="58">
        <v>12951</v>
      </c>
      <c r="R34" s="58">
        <v>12758</v>
      </c>
    </row>
    <row r="35" spans="1:18" ht="15">
      <c r="A35" s="55" t="s">
        <v>48</v>
      </c>
      <c r="B35" s="58">
        <v>20227</v>
      </c>
      <c r="C35" s="58">
        <v>19678</v>
      </c>
      <c r="D35" s="58">
        <v>18982</v>
      </c>
      <c r="E35" s="58">
        <v>18713</v>
      </c>
      <c r="F35" s="58">
        <v>18096</v>
      </c>
      <c r="G35" s="58">
        <v>17357</v>
      </c>
      <c r="H35" s="58">
        <v>17150</v>
      </c>
      <c r="I35" s="58">
        <v>15952</v>
      </c>
      <c r="J35" s="58">
        <v>15766</v>
      </c>
      <c r="K35" s="58">
        <v>14453</v>
      </c>
      <c r="L35" s="58">
        <v>13725</v>
      </c>
      <c r="M35" s="58">
        <v>13307</v>
      </c>
      <c r="N35" s="58">
        <v>12926</v>
      </c>
      <c r="O35" s="58">
        <v>12526</v>
      </c>
      <c r="P35" s="58">
        <v>12052</v>
      </c>
      <c r="Q35" s="58">
        <v>11758</v>
      </c>
      <c r="R35" s="58">
        <v>11474</v>
      </c>
    </row>
    <row r="36" spans="1:18" ht="15">
      <c r="A36" s="55" t="s">
        <v>60</v>
      </c>
      <c r="B36" s="58">
        <v>16189</v>
      </c>
      <c r="C36" s="58">
        <v>15951</v>
      </c>
      <c r="D36" s="58">
        <v>15579</v>
      </c>
      <c r="E36" s="58">
        <v>15358</v>
      </c>
      <c r="F36" s="58">
        <v>14982</v>
      </c>
      <c r="G36" s="58">
        <v>14387</v>
      </c>
      <c r="H36" s="58">
        <v>14203</v>
      </c>
      <c r="I36" s="58">
        <v>13383</v>
      </c>
      <c r="J36" s="58">
        <v>13143</v>
      </c>
      <c r="K36" s="58">
        <v>12570</v>
      </c>
      <c r="L36" s="58">
        <v>12197</v>
      </c>
      <c r="M36" s="58">
        <v>11975</v>
      </c>
      <c r="N36" s="58">
        <v>11768</v>
      </c>
      <c r="O36" s="58">
        <v>11630</v>
      </c>
      <c r="P36" s="58">
        <v>11433</v>
      </c>
      <c r="Q36" s="58">
        <v>11301</v>
      </c>
      <c r="R36" s="58">
        <v>11197</v>
      </c>
    </row>
    <row r="37" spans="1:18" ht="15">
      <c r="A37" s="55" t="s">
        <v>58</v>
      </c>
      <c r="B37" s="58">
        <v>16344</v>
      </c>
      <c r="C37" s="58">
        <v>15995</v>
      </c>
      <c r="D37" s="58">
        <v>15188</v>
      </c>
      <c r="E37" s="58">
        <v>14697</v>
      </c>
      <c r="F37" s="58">
        <v>14126</v>
      </c>
      <c r="G37" s="58">
        <v>13232</v>
      </c>
      <c r="H37" s="58">
        <v>12934</v>
      </c>
      <c r="I37" s="58">
        <v>12418</v>
      </c>
      <c r="J37" s="58">
        <v>12109</v>
      </c>
      <c r="K37" s="58">
        <v>11587</v>
      </c>
      <c r="L37" s="58">
        <v>11070</v>
      </c>
      <c r="M37" s="58">
        <v>10719</v>
      </c>
      <c r="N37" s="58">
        <v>10599</v>
      </c>
      <c r="O37" s="58">
        <v>10477</v>
      </c>
      <c r="P37" s="58">
        <v>10289</v>
      </c>
      <c r="Q37" s="58">
        <v>10157</v>
      </c>
      <c r="R37" s="58">
        <v>10033</v>
      </c>
    </row>
    <row r="38" spans="1:18" ht="15">
      <c r="A38" s="55" t="s">
        <v>62</v>
      </c>
      <c r="B38" s="58">
        <v>13739</v>
      </c>
      <c r="C38" s="58">
        <v>13550</v>
      </c>
      <c r="D38" s="58">
        <v>13254</v>
      </c>
      <c r="E38" s="58">
        <v>13080</v>
      </c>
      <c r="F38" s="58">
        <v>12766</v>
      </c>
      <c r="G38" s="58">
        <v>12336</v>
      </c>
      <c r="H38" s="58">
        <v>12202</v>
      </c>
      <c r="I38" s="58">
        <v>11497</v>
      </c>
      <c r="J38" s="58">
        <v>11371</v>
      </c>
      <c r="K38" s="58">
        <v>11060</v>
      </c>
      <c r="L38" s="58">
        <v>10862</v>
      </c>
      <c r="M38" s="58">
        <v>10757</v>
      </c>
      <c r="N38" s="58">
        <v>10608</v>
      </c>
      <c r="O38" s="58">
        <v>10438</v>
      </c>
      <c r="P38" s="58">
        <v>10218</v>
      </c>
      <c r="Q38" s="58">
        <v>10098</v>
      </c>
      <c r="R38" s="58">
        <v>10004</v>
      </c>
    </row>
    <row r="39" spans="1:18" ht="15">
      <c r="A39" s="55" t="s">
        <v>51</v>
      </c>
      <c r="B39" s="58">
        <v>18707</v>
      </c>
      <c r="C39" s="58">
        <v>18007</v>
      </c>
      <c r="D39" s="58">
        <v>17346</v>
      </c>
      <c r="E39" s="58">
        <v>16751</v>
      </c>
      <c r="F39" s="58">
        <v>15772</v>
      </c>
      <c r="G39" s="58">
        <v>15063</v>
      </c>
      <c r="H39" s="58">
        <v>14850</v>
      </c>
      <c r="I39" s="58">
        <v>13848</v>
      </c>
      <c r="J39" s="58">
        <v>13745</v>
      </c>
      <c r="K39" s="58">
        <v>12321</v>
      </c>
      <c r="L39" s="58">
        <v>11698</v>
      </c>
      <c r="M39" s="58">
        <v>11291</v>
      </c>
      <c r="N39" s="58">
        <v>10900</v>
      </c>
      <c r="O39" s="58">
        <v>10659</v>
      </c>
      <c r="P39" s="58">
        <v>10240</v>
      </c>
      <c r="Q39" s="58">
        <v>9965</v>
      </c>
      <c r="R39" s="58">
        <v>9609</v>
      </c>
    </row>
    <row r="40" spans="1:18" ht="15">
      <c r="A40" s="55" t="s">
        <v>67</v>
      </c>
      <c r="B40" s="58">
        <v>10966</v>
      </c>
      <c r="C40" s="58">
        <v>10880</v>
      </c>
      <c r="D40" s="58">
        <v>10702</v>
      </c>
      <c r="E40" s="58">
        <v>10613</v>
      </c>
      <c r="F40" s="58">
        <v>10473</v>
      </c>
      <c r="G40" s="58">
        <v>10258</v>
      </c>
      <c r="H40" s="58">
        <v>10188</v>
      </c>
      <c r="I40" s="58">
        <v>10037</v>
      </c>
      <c r="J40" s="58">
        <v>9959</v>
      </c>
      <c r="K40" s="58">
        <v>9823</v>
      </c>
      <c r="L40" s="58">
        <v>9694</v>
      </c>
      <c r="M40" s="58">
        <v>9659</v>
      </c>
      <c r="N40" s="58">
        <v>9568</v>
      </c>
      <c r="O40" s="58">
        <v>9498</v>
      </c>
      <c r="P40" s="58">
        <v>9377</v>
      </c>
      <c r="Q40" s="58">
        <v>9293</v>
      </c>
      <c r="R40" s="58">
        <v>9236</v>
      </c>
    </row>
    <row r="41" spans="1:18" ht="15">
      <c r="A41" s="55" t="s">
        <v>78</v>
      </c>
      <c r="B41" s="58">
        <v>9768</v>
      </c>
      <c r="C41" s="58">
        <v>9753</v>
      </c>
      <c r="D41" s="58">
        <v>9713</v>
      </c>
      <c r="E41" s="58">
        <v>9706</v>
      </c>
      <c r="F41" s="58">
        <v>9687</v>
      </c>
      <c r="G41" s="58">
        <v>9554</v>
      </c>
      <c r="H41" s="58">
        <v>9548</v>
      </c>
      <c r="I41" s="58">
        <v>9488</v>
      </c>
      <c r="J41" s="58">
        <v>9477</v>
      </c>
      <c r="K41" s="58">
        <v>9441</v>
      </c>
      <c r="L41" s="58">
        <v>9410</v>
      </c>
      <c r="M41" s="58">
        <v>9348</v>
      </c>
      <c r="N41" s="58">
        <v>9281</v>
      </c>
      <c r="O41" s="58">
        <v>9231</v>
      </c>
      <c r="P41" s="58">
        <v>9184</v>
      </c>
      <c r="Q41" s="58">
        <v>9146</v>
      </c>
      <c r="R41" s="58">
        <v>9095</v>
      </c>
    </row>
    <row r="42" spans="1:18" ht="15">
      <c r="A42" s="55" t="s">
        <v>69</v>
      </c>
      <c r="B42" s="58">
        <v>7976</v>
      </c>
      <c r="C42" s="58">
        <v>7942</v>
      </c>
      <c r="D42" s="58">
        <v>7864</v>
      </c>
      <c r="E42" s="58">
        <v>7826</v>
      </c>
      <c r="F42" s="58">
        <v>7758</v>
      </c>
      <c r="G42" s="58">
        <v>7527</v>
      </c>
      <c r="H42" s="58">
        <v>7500</v>
      </c>
      <c r="I42" s="58">
        <v>7388</v>
      </c>
      <c r="J42" s="58">
        <v>7354</v>
      </c>
      <c r="K42" s="58">
        <v>7272</v>
      </c>
      <c r="L42" s="58">
        <v>7133</v>
      </c>
      <c r="M42" s="58">
        <v>7053</v>
      </c>
      <c r="N42" s="58">
        <v>6955</v>
      </c>
      <c r="O42" s="58">
        <v>6863</v>
      </c>
      <c r="P42" s="58">
        <v>6795</v>
      </c>
      <c r="Q42" s="58">
        <v>6723</v>
      </c>
      <c r="R42" s="58">
        <v>6656</v>
      </c>
    </row>
    <row r="43" spans="1:18" ht="15">
      <c r="A43" s="55" t="s">
        <v>66</v>
      </c>
      <c r="B43" s="58">
        <v>8650</v>
      </c>
      <c r="C43" s="58">
        <v>8494</v>
      </c>
      <c r="D43" s="58">
        <v>8355</v>
      </c>
      <c r="E43" s="58">
        <v>8181</v>
      </c>
      <c r="F43" s="58">
        <v>8029</v>
      </c>
      <c r="G43" s="58">
        <v>7792</v>
      </c>
      <c r="H43" s="58">
        <v>7742</v>
      </c>
      <c r="I43" s="58">
        <v>7287</v>
      </c>
      <c r="J43" s="58">
        <v>7265</v>
      </c>
      <c r="K43" s="58">
        <v>7033</v>
      </c>
      <c r="L43" s="58">
        <v>6892</v>
      </c>
      <c r="M43" s="58">
        <v>6832</v>
      </c>
      <c r="N43" s="58">
        <v>6744</v>
      </c>
      <c r="O43" s="58">
        <v>6696</v>
      </c>
      <c r="P43" s="58">
        <v>6602</v>
      </c>
      <c r="Q43" s="58">
        <v>6549</v>
      </c>
      <c r="R43" s="58">
        <v>6479</v>
      </c>
    </row>
    <row r="44" spans="1:18" ht="15">
      <c r="A44" s="55" t="s">
        <v>75</v>
      </c>
      <c r="B44" s="58">
        <v>6907</v>
      </c>
      <c r="C44" s="58">
        <v>6850</v>
      </c>
      <c r="D44" s="58">
        <v>6693</v>
      </c>
      <c r="E44" s="58">
        <v>6535</v>
      </c>
      <c r="F44" s="58">
        <v>6377</v>
      </c>
      <c r="G44" s="58">
        <v>6161</v>
      </c>
      <c r="H44" s="58">
        <v>6080</v>
      </c>
      <c r="I44" s="58">
        <v>5824</v>
      </c>
      <c r="J44" s="58">
        <v>5768</v>
      </c>
      <c r="K44" s="58">
        <v>5624</v>
      </c>
      <c r="L44" s="58">
        <v>5541</v>
      </c>
      <c r="M44" s="58">
        <v>5513</v>
      </c>
      <c r="N44" s="58">
        <v>5467</v>
      </c>
      <c r="O44" s="58">
        <v>5421</v>
      </c>
      <c r="P44" s="58">
        <v>5385</v>
      </c>
      <c r="Q44" s="58">
        <v>5359</v>
      </c>
      <c r="R44" s="58">
        <v>5327</v>
      </c>
    </row>
    <row r="45" spans="1:18" ht="15">
      <c r="A45" s="55" t="s">
        <v>87</v>
      </c>
      <c r="B45" s="58">
        <v>6013</v>
      </c>
      <c r="C45" s="58">
        <v>5967</v>
      </c>
      <c r="D45" s="58">
        <v>5839</v>
      </c>
      <c r="E45" s="58">
        <v>5763</v>
      </c>
      <c r="F45" s="58">
        <v>5684</v>
      </c>
      <c r="G45" s="58">
        <v>5595</v>
      </c>
      <c r="H45" s="58">
        <v>5570</v>
      </c>
      <c r="I45" s="58">
        <v>5394</v>
      </c>
      <c r="J45" s="58">
        <v>5384</v>
      </c>
      <c r="K45" s="58">
        <v>5309</v>
      </c>
      <c r="L45" s="58">
        <v>5219</v>
      </c>
      <c r="M45" s="58">
        <v>5198</v>
      </c>
      <c r="N45" s="58">
        <v>5185</v>
      </c>
      <c r="O45" s="58">
        <v>5178</v>
      </c>
      <c r="P45" s="58">
        <v>5165</v>
      </c>
      <c r="Q45" s="58">
        <v>5144</v>
      </c>
      <c r="R45" s="58">
        <v>5116</v>
      </c>
    </row>
    <row r="46" spans="1:18" ht="15">
      <c r="A46" s="55" t="s">
        <v>65</v>
      </c>
      <c r="B46" s="58">
        <v>7745</v>
      </c>
      <c r="C46" s="58">
        <v>7484</v>
      </c>
      <c r="D46" s="58">
        <v>7287</v>
      </c>
      <c r="E46" s="58">
        <v>7034</v>
      </c>
      <c r="F46" s="58">
        <v>6777</v>
      </c>
      <c r="G46" s="58">
        <v>6340</v>
      </c>
      <c r="H46" s="58">
        <v>6256</v>
      </c>
      <c r="I46" s="58">
        <v>5857</v>
      </c>
      <c r="J46" s="58">
        <v>5841</v>
      </c>
      <c r="K46" s="58">
        <v>5495</v>
      </c>
      <c r="L46" s="58">
        <v>5340</v>
      </c>
      <c r="M46" s="58">
        <v>5241</v>
      </c>
      <c r="N46" s="58">
        <v>5162</v>
      </c>
      <c r="O46" s="58">
        <v>5142</v>
      </c>
      <c r="P46" s="58">
        <v>5089</v>
      </c>
      <c r="Q46" s="58">
        <v>5041</v>
      </c>
      <c r="R46" s="58">
        <v>4911</v>
      </c>
    </row>
    <row r="47" spans="1:18" ht="15">
      <c r="A47" s="55" t="s">
        <v>80</v>
      </c>
      <c r="B47" s="58">
        <v>5616</v>
      </c>
      <c r="C47" s="58">
        <v>5553</v>
      </c>
      <c r="D47" s="58">
        <v>5456</v>
      </c>
      <c r="E47" s="58">
        <v>5402</v>
      </c>
      <c r="F47" s="58">
        <v>5328</v>
      </c>
      <c r="G47" s="58">
        <v>5228</v>
      </c>
      <c r="H47" s="58">
        <v>5180</v>
      </c>
      <c r="I47" s="58">
        <v>5063</v>
      </c>
      <c r="J47" s="58">
        <v>5025</v>
      </c>
      <c r="K47" s="58">
        <v>4915</v>
      </c>
      <c r="L47" s="58">
        <v>4844</v>
      </c>
      <c r="M47" s="58">
        <v>4819</v>
      </c>
      <c r="N47" s="58">
        <v>4801</v>
      </c>
      <c r="O47" s="58">
        <v>4785</v>
      </c>
      <c r="P47" s="58">
        <v>4767</v>
      </c>
      <c r="Q47" s="58">
        <v>4731</v>
      </c>
      <c r="R47" s="58">
        <v>4692</v>
      </c>
    </row>
    <row r="48" spans="1:18" ht="15">
      <c r="A48" s="55" t="s">
        <v>61</v>
      </c>
      <c r="B48" s="58">
        <v>8389</v>
      </c>
      <c r="C48" s="58">
        <v>8241</v>
      </c>
      <c r="D48" s="58">
        <v>8019</v>
      </c>
      <c r="E48" s="58">
        <v>7859</v>
      </c>
      <c r="F48" s="58">
        <v>7567</v>
      </c>
      <c r="G48" s="58">
        <v>7109</v>
      </c>
      <c r="H48" s="58">
        <v>7053</v>
      </c>
      <c r="I48" s="58">
        <v>6568</v>
      </c>
      <c r="J48" s="58">
        <v>6538</v>
      </c>
      <c r="K48" s="58">
        <v>6029</v>
      </c>
      <c r="L48" s="58">
        <v>5807</v>
      </c>
      <c r="M48" s="58">
        <v>5603</v>
      </c>
      <c r="N48" s="58">
        <v>5406</v>
      </c>
      <c r="O48" s="58">
        <v>5281</v>
      </c>
      <c r="P48" s="58">
        <v>5004</v>
      </c>
      <c r="Q48" s="58">
        <v>4812</v>
      </c>
      <c r="R48" s="58">
        <v>4634</v>
      </c>
    </row>
    <row r="49" spans="1:18" ht="15">
      <c r="A49" s="55" t="s">
        <v>96</v>
      </c>
      <c r="B49" s="58">
        <v>4601</v>
      </c>
      <c r="C49" s="58">
        <v>4546</v>
      </c>
      <c r="D49" s="58">
        <v>4519</v>
      </c>
      <c r="E49" s="58">
        <v>4510</v>
      </c>
      <c r="F49" s="58">
        <v>4481</v>
      </c>
      <c r="G49" s="58">
        <v>4437</v>
      </c>
      <c r="H49" s="58">
        <v>4417</v>
      </c>
      <c r="I49" s="58">
        <v>4392</v>
      </c>
      <c r="J49" s="58">
        <v>4365</v>
      </c>
      <c r="K49" s="58">
        <v>4334</v>
      </c>
      <c r="L49" s="58">
        <v>4305</v>
      </c>
      <c r="M49" s="58">
        <v>4301</v>
      </c>
      <c r="N49" s="58">
        <v>4291</v>
      </c>
      <c r="O49" s="58">
        <v>4288</v>
      </c>
      <c r="P49" s="58">
        <v>4272</v>
      </c>
      <c r="Q49" s="58">
        <v>4257</v>
      </c>
      <c r="R49" s="58">
        <v>4247</v>
      </c>
    </row>
    <row r="50" spans="1:18" ht="15">
      <c r="A50" s="55" t="s">
        <v>73</v>
      </c>
      <c r="B50" s="58">
        <v>4807</v>
      </c>
      <c r="C50" s="58">
        <v>4782</v>
      </c>
      <c r="D50" s="58">
        <v>4753</v>
      </c>
      <c r="E50" s="58">
        <v>4712</v>
      </c>
      <c r="F50" s="58">
        <v>4628</v>
      </c>
      <c r="G50" s="58">
        <v>4547</v>
      </c>
      <c r="H50" s="58">
        <v>4509</v>
      </c>
      <c r="I50" s="58">
        <v>4369</v>
      </c>
      <c r="J50" s="58">
        <v>4349</v>
      </c>
      <c r="K50" s="58">
        <v>4195</v>
      </c>
      <c r="L50" s="58">
        <v>4009</v>
      </c>
      <c r="M50" s="58">
        <v>3966</v>
      </c>
      <c r="N50" s="58">
        <v>3921</v>
      </c>
      <c r="O50" s="58">
        <v>3886</v>
      </c>
      <c r="P50" s="58">
        <v>3825</v>
      </c>
      <c r="Q50" s="58">
        <v>3801</v>
      </c>
      <c r="R50" s="58">
        <v>3745</v>
      </c>
    </row>
    <row r="51" spans="1:18" ht="15">
      <c r="A51" s="55" t="s">
        <v>68</v>
      </c>
      <c r="B51" s="58">
        <v>5514</v>
      </c>
      <c r="C51" s="58">
        <v>5299</v>
      </c>
      <c r="D51" s="58">
        <v>5170</v>
      </c>
      <c r="E51" s="58">
        <v>5067</v>
      </c>
      <c r="F51" s="58">
        <v>4911</v>
      </c>
      <c r="G51" s="58">
        <v>4666</v>
      </c>
      <c r="H51" s="58">
        <v>4600</v>
      </c>
      <c r="I51" s="58">
        <v>4301</v>
      </c>
      <c r="J51" s="58">
        <v>4276</v>
      </c>
      <c r="K51" s="58">
        <v>4086</v>
      </c>
      <c r="L51" s="58">
        <v>3971</v>
      </c>
      <c r="M51" s="58">
        <v>3885</v>
      </c>
      <c r="N51" s="58">
        <v>3795</v>
      </c>
      <c r="O51" s="58">
        <v>3734</v>
      </c>
      <c r="P51" s="58">
        <v>3669</v>
      </c>
      <c r="Q51" s="58">
        <v>3605</v>
      </c>
      <c r="R51" s="58">
        <v>3540</v>
      </c>
    </row>
    <row r="52" spans="1:18" ht="15">
      <c r="A52" s="55" t="s">
        <v>84</v>
      </c>
      <c r="B52" s="58">
        <v>3775</v>
      </c>
      <c r="C52" s="58">
        <v>3766</v>
      </c>
      <c r="D52" s="58">
        <v>3719</v>
      </c>
      <c r="E52" s="58">
        <v>3707</v>
      </c>
      <c r="F52" s="58">
        <v>3679</v>
      </c>
      <c r="G52" s="58">
        <v>3634</v>
      </c>
      <c r="H52" s="58">
        <v>3622</v>
      </c>
      <c r="I52" s="58">
        <v>3582</v>
      </c>
      <c r="J52" s="58">
        <v>3570</v>
      </c>
      <c r="K52" s="58">
        <v>3527</v>
      </c>
      <c r="L52" s="58">
        <v>3462</v>
      </c>
      <c r="M52" s="58">
        <v>3432</v>
      </c>
      <c r="N52" s="58">
        <v>3399</v>
      </c>
      <c r="O52" s="58">
        <v>3375</v>
      </c>
      <c r="P52" s="58">
        <v>3326</v>
      </c>
      <c r="Q52" s="58">
        <v>3301</v>
      </c>
      <c r="R52" s="58">
        <v>3269</v>
      </c>
    </row>
    <row r="53" spans="1:18" ht="15">
      <c r="A53" s="55" t="s">
        <v>88</v>
      </c>
      <c r="B53" s="58">
        <v>3872</v>
      </c>
      <c r="C53" s="58">
        <v>3843</v>
      </c>
      <c r="D53" s="58">
        <v>3757</v>
      </c>
      <c r="E53" s="58">
        <v>3736</v>
      </c>
      <c r="F53" s="58">
        <v>3690</v>
      </c>
      <c r="G53" s="58">
        <v>3606</v>
      </c>
      <c r="H53" s="58">
        <v>3590</v>
      </c>
      <c r="I53" s="58">
        <v>3533</v>
      </c>
      <c r="J53" s="58">
        <v>3515</v>
      </c>
      <c r="K53" s="58">
        <v>3461</v>
      </c>
      <c r="L53" s="58">
        <v>3382</v>
      </c>
      <c r="M53" s="58">
        <v>3377</v>
      </c>
      <c r="N53" s="58">
        <v>3365</v>
      </c>
      <c r="O53" s="58">
        <v>3350</v>
      </c>
      <c r="P53" s="58">
        <v>3320</v>
      </c>
      <c r="Q53" s="58">
        <v>3294</v>
      </c>
      <c r="R53" s="58">
        <v>3263</v>
      </c>
    </row>
    <row r="54" spans="1:18" ht="15">
      <c r="A54" s="55" t="s">
        <v>93</v>
      </c>
      <c r="B54" s="58">
        <v>3395</v>
      </c>
      <c r="C54" s="58">
        <v>3379</v>
      </c>
      <c r="D54" s="58">
        <v>3373</v>
      </c>
      <c r="E54" s="58">
        <v>3371</v>
      </c>
      <c r="F54" s="58">
        <v>3359</v>
      </c>
      <c r="G54" s="58">
        <v>3333</v>
      </c>
      <c r="H54" s="58">
        <v>3321</v>
      </c>
      <c r="I54" s="58">
        <v>3277</v>
      </c>
      <c r="J54" s="58">
        <v>3273</v>
      </c>
      <c r="K54" s="58">
        <v>3222</v>
      </c>
      <c r="L54" s="58">
        <v>3169</v>
      </c>
      <c r="M54" s="58">
        <v>3152</v>
      </c>
      <c r="N54" s="58">
        <v>3144</v>
      </c>
      <c r="O54" s="58">
        <v>3140</v>
      </c>
      <c r="P54" s="58">
        <v>3126</v>
      </c>
      <c r="Q54" s="58">
        <v>3119</v>
      </c>
      <c r="R54" s="58">
        <v>3101</v>
      </c>
    </row>
    <row r="55" spans="1:18" ht="15">
      <c r="A55" s="55" t="s">
        <v>72</v>
      </c>
      <c r="B55" s="58">
        <v>3923</v>
      </c>
      <c r="C55" s="58">
        <v>3901</v>
      </c>
      <c r="D55" s="58">
        <v>3845</v>
      </c>
      <c r="E55" s="58">
        <v>3807</v>
      </c>
      <c r="F55" s="58">
        <v>3754</v>
      </c>
      <c r="G55" s="58">
        <v>3670</v>
      </c>
      <c r="H55" s="58">
        <v>3654</v>
      </c>
      <c r="I55" s="58">
        <v>3588</v>
      </c>
      <c r="J55" s="58">
        <v>3557</v>
      </c>
      <c r="K55" s="58">
        <v>3517</v>
      </c>
      <c r="L55" s="58">
        <v>3420</v>
      </c>
      <c r="M55" s="58">
        <v>3377</v>
      </c>
      <c r="N55" s="58">
        <v>3306</v>
      </c>
      <c r="O55" s="58">
        <v>3241</v>
      </c>
      <c r="P55" s="58">
        <v>3161</v>
      </c>
      <c r="Q55" s="58">
        <v>3107</v>
      </c>
      <c r="R55" s="58">
        <v>3046</v>
      </c>
    </row>
    <row r="56" spans="1:18" ht="15">
      <c r="A56" s="55" t="s">
        <v>71</v>
      </c>
      <c r="B56" s="58">
        <v>4245</v>
      </c>
      <c r="C56" s="58">
        <v>4191</v>
      </c>
      <c r="D56" s="58">
        <v>4125</v>
      </c>
      <c r="E56" s="58">
        <v>4087</v>
      </c>
      <c r="F56" s="58">
        <v>4027</v>
      </c>
      <c r="G56" s="58">
        <v>3819</v>
      </c>
      <c r="H56" s="58">
        <v>3787</v>
      </c>
      <c r="I56" s="58">
        <v>3582</v>
      </c>
      <c r="J56" s="58">
        <v>3576</v>
      </c>
      <c r="K56" s="58">
        <v>3402</v>
      </c>
      <c r="L56" s="58">
        <v>3343</v>
      </c>
      <c r="M56" s="58">
        <v>3295</v>
      </c>
      <c r="N56" s="58">
        <v>3230</v>
      </c>
      <c r="O56" s="58">
        <v>3199</v>
      </c>
      <c r="P56" s="58">
        <v>3084</v>
      </c>
      <c r="Q56" s="58">
        <v>3002</v>
      </c>
      <c r="R56" s="58">
        <v>2950</v>
      </c>
    </row>
    <row r="57" spans="1:18" ht="15">
      <c r="A57" s="55" t="s">
        <v>89</v>
      </c>
      <c r="B57" s="58">
        <v>3660</v>
      </c>
      <c r="C57" s="58">
        <v>3572</v>
      </c>
      <c r="D57" s="58">
        <v>3500</v>
      </c>
      <c r="E57" s="58">
        <v>3449</v>
      </c>
      <c r="F57" s="58">
        <v>3378</v>
      </c>
      <c r="G57" s="58">
        <v>3250</v>
      </c>
      <c r="H57" s="58">
        <v>3213</v>
      </c>
      <c r="I57" s="58">
        <v>3105</v>
      </c>
      <c r="J57" s="58">
        <v>3089</v>
      </c>
      <c r="K57" s="58">
        <v>3003</v>
      </c>
      <c r="L57" s="58">
        <v>2972</v>
      </c>
      <c r="M57" s="58">
        <v>2954</v>
      </c>
      <c r="N57" s="58">
        <v>2937</v>
      </c>
      <c r="O57" s="58">
        <v>2925</v>
      </c>
      <c r="P57" s="58">
        <v>2909</v>
      </c>
      <c r="Q57" s="58">
        <v>2878</v>
      </c>
      <c r="R57" s="58">
        <v>2860</v>
      </c>
    </row>
    <row r="58" spans="1:18" ht="15">
      <c r="A58" s="55" t="s">
        <v>90</v>
      </c>
      <c r="B58" s="58">
        <v>3154</v>
      </c>
      <c r="C58" s="58">
        <v>3142</v>
      </c>
      <c r="D58" s="58">
        <v>3114</v>
      </c>
      <c r="E58" s="58">
        <v>3107</v>
      </c>
      <c r="F58" s="58">
        <v>3093</v>
      </c>
      <c r="G58" s="58">
        <v>3063</v>
      </c>
      <c r="H58" s="58">
        <v>3059</v>
      </c>
      <c r="I58" s="58">
        <v>3038</v>
      </c>
      <c r="J58" s="58">
        <v>3025</v>
      </c>
      <c r="K58" s="58">
        <v>3009</v>
      </c>
      <c r="L58" s="58">
        <v>2990</v>
      </c>
      <c r="M58" s="58">
        <v>2960</v>
      </c>
      <c r="N58" s="58">
        <v>2932</v>
      </c>
      <c r="O58" s="58">
        <v>2917</v>
      </c>
      <c r="P58" s="58">
        <v>2900</v>
      </c>
      <c r="Q58" s="58">
        <v>2860</v>
      </c>
      <c r="R58" s="58">
        <v>2838</v>
      </c>
    </row>
    <row r="59" spans="1:18" ht="15">
      <c r="A59" s="55" t="s">
        <v>77</v>
      </c>
      <c r="B59" s="58">
        <v>3615</v>
      </c>
      <c r="C59" s="58">
        <v>3466</v>
      </c>
      <c r="D59" s="58">
        <v>3441</v>
      </c>
      <c r="E59" s="58">
        <v>3407</v>
      </c>
      <c r="F59" s="58">
        <v>3361</v>
      </c>
      <c r="G59" s="58">
        <v>3199</v>
      </c>
      <c r="H59" s="58">
        <v>3184</v>
      </c>
      <c r="I59" s="58">
        <v>3136</v>
      </c>
      <c r="J59" s="58">
        <v>3125</v>
      </c>
      <c r="K59" s="58">
        <v>3052</v>
      </c>
      <c r="L59" s="58">
        <v>2972</v>
      </c>
      <c r="M59" s="58">
        <v>2966</v>
      </c>
      <c r="N59" s="58">
        <v>2957</v>
      </c>
      <c r="O59" s="58">
        <v>2950</v>
      </c>
      <c r="P59" s="58">
        <v>2895</v>
      </c>
      <c r="Q59" s="58">
        <v>2848</v>
      </c>
      <c r="R59" s="58">
        <v>2759</v>
      </c>
    </row>
    <row r="60" spans="1:18" ht="15">
      <c r="A60" s="55" t="s">
        <v>81</v>
      </c>
      <c r="B60" s="58">
        <v>3242</v>
      </c>
      <c r="C60" s="58">
        <v>3185</v>
      </c>
      <c r="D60" s="58">
        <v>3148</v>
      </c>
      <c r="E60" s="58">
        <v>3121</v>
      </c>
      <c r="F60" s="58">
        <v>3071</v>
      </c>
      <c r="G60" s="58">
        <v>2993</v>
      </c>
      <c r="H60" s="58">
        <v>2983</v>
      </c>
      <c r="I60" s="58">
        <v>2902</v>
      </c>
      <c r="J60" s="58">
        <v>2879</v>
      </c>
      <c r="K60" s="58">
        <v>2855</v>
      </c>
      <c r="L60" s="58">
        <v>2814</v>
      </c>
      <c r="M60" s="58">
        <v>2779</v>
      </c>
      <c r="N60" s="58">
        <v>2737</v>
      </c>
      <c r="O60" s="58">
        <v>2669</v>
      </c>
      <c r="P60" s="58">
        <v>2645</v>
      </c>
      <c r="Q60" s="58">
        <v>2619</v>
      </c>
      <c r="R60" s="58">
        <v>2589</v>
      </c>
    </row>
    <row r="61" spans="1:18" ht="15">
      <c r="A61" s="55" t="s">
        <v>76</v>
      </c>
      <c r="B61" s="58">
        <v>3409</v>
      </c>
      <c r="C61" s="58">
        <v>3293</v>
      </c>
      <c r="D61" s="58">
        <v>3248</v>
      </c>
      <c r="E61" s="58">
        <v>3216</v>
      </c>
      <c r="F61" s="58">
        <v>3175</v>
      </c>
      <c r="G61" s="58">
        <v>3122</v>
      </c>
      <c r="H61" s="58">
        <v>3052</v>
      </c>
      <c r="I61" s="58">
        <v>2966</v>
      </c>
      <c r="J61" s="58">
        <v>2900</v>
      </c>
      <c r="K61" s="58">
        <v>2786</v>
      </c>
      <c r="L61" s="58">
        <v>2728</v>
      </c>
      <c r="M61" s="58">
        <v>2713</v>
      </c>
      <c r="N61" s="58">
        <v>2671</v>
      </c>
      <c r="O61" s="58">
        <v>2646</v>
      </c>
      <c r="P61" s="58">
        <v>2608</v>
      </c>
      <c r="Q61" s="58">
        <v>2580</v>
      </c>
      <c r="R61" s="58">
        <v>2556</v>
      </c>
    </row>
    <row r="62" spans="1:18" ht="15">
      <c r="A62" s="55" t="s">
        <v>79</v>
      </c>
      <c r="B62" s="58">
        <v>3018</v>
      </c>
      <c r="C62" s="58">
        <v>2996</v>
      </c>
      <c r="D62" s="58">
        <v>2962</v>
      </c>
      <c r="E62" s="58">
        <v>2946</v>
      </c>
      <c r="F62" s="58">
        <v>2872</v>
      </c>
      <c r="G62" s="58">
        <v>2809</v>
      </c>
      <c r="H62" s="58">
        <v>2780</v>
      </c>
      <c r="I62" s="58">
        <v>2730</v>
      </c>
      <c r="J62" s="58">
        <v>2690</v>
      </c>
      <c r="K62" s="58">
        <v>2638</v>
      </c>
      <c r="L62" s="58">
        <v>2596</v>
      </c>
      <c r="M62" s="58">
        <v>2569</v>
      </c>
      <c r="N62" s="58">
        <v>2549</v>
      </c>
      <c r="O62" s="58">
        <v>2523</v>
      </c>
      <c r="P62" s="58">
        <v>2442</v>
      </c>
      <c r="Q62" s="58">
        <v>2382</v>
      </c>
      <c r="R62" s="58">
        <v>2353</v>
      </c>
    </row>
    <row r="63" spans="1:18" ht="15">
      <c r="A63" s="55" t="s">
        <v>85</v>
      </c>
      <c r="B63" s="58">
        <v>3034</v>
      </c>
      <c r="C63" s="58">
        <v>2952</v>
      </c>
      <c r="D63" s="58">
        <v>2916</v>
      </c>
      <c r="E63" s="58">
        <v>2859</v>
      </c>
      <c r="F63" s="58">
        <v>2804</v>
      </c>
      <c r="G63" s="58">
        <v>2704</v>
      </c>
      <c r="H63" s="58">
        <v>2684</v>
      </c>
      <c r="I63" s="58">
        <v>2613</v>
      </c>
      <c r="J63" s="58">
        <v>2605</v>
      </c>
      <c r="K63" s="58">
        <v>2533</v>
      </c>
      <c r="L63" s="58">
        <v>2496</v>
      </c>
      <c r="M63" s="58">
        <v>2459</v>
      </c>
      <c r="N63" s="58">
        <v>2406</v>
      </c>
      <c r="O63" s="58">
        <v>2391</v>
      </c>
      <c r="P63" s="58">
        <v>2378</v>
      </c>
      <c r="Q63" s="58">
        <v>2345</v>
      </c>
      <c r="R63" s="58">
        <v>2327</v>
      </c>
    </row>
    <row r="64" spans="1:18" ht="15">
      <c r="A64" s="55" t="s">
        <v>86</v>
      </c>
      <c r="B64" s="58">
        <v>2423</v>
      </c>
      <c r="C64" s="58">
        <v>2395</v>
      </c>
      <c r="D64" s="58">
        <v>2351</v>
      </c>
      <c r="E64" s="58">
        <v>2321</v>
      </c>
      <c r="F64" s="58">
        <v>2284</v>
      </c>
      <c r="G64" s="58">
        <v>2208</v>
      </c>
      <c r="H64" s="58">
        <v>2196</v>
      </c>
      <c r="I64" s="58">
        <v>2151</v>
      </c>
      <c r="J64" s="58">
        <v>2151</v>
      </c>
      <c r="K64" s="58">
        <v>2096</v>
      </c>
      <c r="L64" s="58">
        <v>2033</v>
      </c>
      <c r="M64" s="58">
        <v>2013</v>
      </c>
      <c r="N64" s="58">
        <v>1998</v>
      </c>
      <c r="O64" s="58">
        <v>1985</v>
      </c>
      <c r="P64" s="58">
        <v>1941</v>
      </c>
      <c r="Q64" s="58">
        <v>1911</v>
      </c>
      <c r="R64" s="58">
        <v>1878</v>
      </c>
    </row>
    <row r="65" spans="1:18" ht="15">
      <c r="A65" s="55" t="s">
        <v>97</v>
      </c>
      <c r="B65" s="58">
        <v>2072</v>
      </c>
      <c r="C65" s="58">
        <v>2063</v>
      </c>
      <c r="D65" s="58">
        <v>2051</v>
      </c>
      <c r="E65" s="58">
        <v>2046</v>
      </c>
      <c r="F65" s="58">
        <v>2037</v>
      </c>
      <c r="G65" s="58">
        <v>2015</v>
      </c>
      <c r="H65" s="58">
        <v>2013</v>
      </c>
      <c r="I65" s="58">
        <v>1991</v>
      </c>
      <c r="J65" s="58">
        <v>1986</v>
      </c>
      <c r="K65" s="58">
        <v>1974</v>
      </c>
      <c r="L65" s="58">
        <v>1963</v>
      </c>
      <c r="M65" s="58">
        <v>1942</v>
      </c>
      <c r="N65" s="58">
        <v>1922</v>
      </c>
      <c r="O65" s="58">
        <v>1900</v>
      </c>
      <c r="P65" s="58">
        <v>1886</v>
      </c>
      <c r="Q65" s="58">
        <v>1866</v>
      </c>
      <c r="R65" s="58">
        <v>1853</v>
      </c>
    </row>
    <row r="66" spans="1:18" ht="15">
      <c r="A66" s="55" t="s">
        <v>94</v>
      </c>
      <c r="B66" s="58">
        <v>1766</v>
      </c>
      <c r="C66" s="58">
        <v>1758</v>
      </c>
      <c r="D66" s="58">
        <v>1733</v>
      </c>
      <c r="E66" s="58">
        <v>1728</v>
      </c>
      <c r="F66" s="58">
        <v>1713</v>
      </c>
      <c r="G66" s="58">
        <v>1677</v>
      </c>
      <c r="H66" s="58">
        <v>1674</v>
      </c>
      <c r="I66" s="58">
        <v>1655</v>
      </c>
      <c r="J66" s="58">
        <v>1647</v>
      </c>
      <c r="K66" s="58">
        <v>1622</v>
      </c>
      <c r="L66" s="58">
        <v>1594</v>
      </c>
      <c r="M66" s="58">
        <v>1576</v>
      </c>
      <c r="N66" s="58">
        <v>1560</v>
      </c>
      <c r="O66" s="58">
        <v>1551</v>
      </c>
      <c r="P66" s="58">
        <v>1532</v>
      </c>
      <c r="Q66" s="58">
        <v>1518</v>
      </c>
      <c r="R66" s="58">
        <v>1503</v>
      </c>
    </row>
    <row r="67" spans="1:18" ht="15">
      <c r="A67" s="55" t="s">
        <v>82</v>
      </c>
      <c r="B67" s="58">
        <v>1932</v>
      </c>
      <c r="C67" s="58">
        <v>1915</v>
      </c>
      <c r="D67" s="58">
        <v>1890</v>
      </c>
      <c r="E67" s="58">
        <v>1862</v>
      </c>
      <c r="F67" s="58">
        <v>1835</v>
      </c>
      <c r="G67" s="58">
        <v>1794</v>
      </c>
      <c r="H67" s="58">
        <v>1782</v>
      </c>
      <c r="I67" s="58">
        <v>1719</v>
      </c>
      <c r="J67" s="58">
        <v>1700</v>
      </c>
      <c r="K67" s="58">
        <v>1670</v>
      </c>
      <c r="L67" s="58">
        <v>1619</v>
      </c>
      <c r="M67" s="58">
        <v>1596</v>
      </c>
      <c r="N67" s="58">
        <v>1562</v>
      </c>
      <c r="O67" s="58">
        <v>1538</v>
      </c>
      <c r="P67" s="58">
        <v>1498</v>
      </c>
      <c r="Q67" s="58">
        <v>1472</v>
      </c>
      <c r="R67" s="58">
        <v>1436</v>
      </c>
    </row>
    <row r="68" spans="1:18" ht="15">
      <c r="A68" s="55" t="s">
        <v>98</v>
      </c>
      <c r="B68" s="58">
        <v>1818</v>
      </c>
      <c r="C68" s="58">
        <v>1763</v>
      </c>
      <c r="D68" s="58">
        <v>1734</v>
      </c>
      <c r="E68" s="58">
        <v>1708</v>
      </c>
      <c r="F68" s="58">
        <v>1685</v>
      </c>
      <c r="G68" s="58">
        <v>1622</v>
      </c>
      <c r="H68" s="58">
        <v>1614</v>
      </c>
      <c r="I68" s="58">
        <v>1539</v>
      </c>
      <c r="J68" s="58">
        <v>1538</v>
      </c>
      <c r="K68" s="58">
        <v>1506</v>
      </c>
      <c r="L68" s="58">
        <v>1483</v>
      </c>
      <c r="M68" s="58">
        <v>1472</v>
      </c>
      <c r="N68" s="58">
        <v>1458</v>
      </c>
      <c r="O68" s="58">
        <v>1448</v>
      </c>
      <c r="P68" s="58">
        <v>1436</v>
      </c>
      <c r="Q68" s="58">
        <v>1424</v>
      </c>
      <c r="R68" s="58">
        <v>1415</v>
      </c>
    </row>
    <row r="69" spans="1:18" ht="15">
      <c r="A69" s="55" t="s">
        <v>95</v>
      </c>
      <c r="B69" s="58">
        <v>1706</v>
      </c>
      <c r="C69" s="58">
        <v>1687</v>
      </c>
      <c r="D69" s="58">
        <v>1630</v>
      </c>
      <c r="E69" s="58">
        <v>1613</v>
      </c>
      <c r="F69" s="58">
        <v>1589</v>
      </c>
      <c r="G69" s="58">
        <v>1551</v>
      </c>
      <c r="H69" s="58">
        <v>1539</v>
      </c>
      <c r="I69" s="58">
        <v>1524</v>
      </c>
      <c r="J69" s="58">
        <v>1520</v>
      </c>
      <c r="K69" s="58">
        <v>1494</v>
      </c>
      <c r="L69" s="58">
        <v>1485</v>
      </c>
      <c r="M69" s="58">
        <v>1482</v>
      </c>
      <c r="N69" s="58">
        <v>1475</v>
      </c>
      <c r="O69" s="58">
        <v>1465</v>
      </c>
      <c r="P69" s="58">
        <v>1447</v>
      </c>
      <c r="Q69" s="58">
        <v>1428</v>
      </c>
      <c r="R69" s="58">
        <v>1375</v>
      </c>
    </row>
    <row r="70" spans="1:18" ht="15">
      <c r="A70" s="55" t="s">
        <v>104</v>
      </c>
      <c r="B70" s="58">
        <v>1341</v>
      </c>
      <c r="C70" s="58">
        <v>1338</v>
      </c>
      <c r="D70" s="58">
        <v>1332</v>
      </c>
      <c r="E70" s="58">
        <v>1330</v>
      </c>
      <c r="F70" s="58">
        <v>1327</v>
      </c>
      <c r="G70" s="58">
        <v>1322</v>
      </c>
      <c r="H70" s="58">
        <v>1320</v>
      </c>
      <c r="I70" s="58">
        <v>1313</v>
      </c>
      <c r="J70" s="58">
        <v>1312</v>
      </c>
      <c r="K70" s="58">
        <v>1306</v>
      </c>
      <c r="L70" s="58">
        <v>1302</v>
      </c>
      <c r="M70" s="58">
        <v>1299</v>
      </c>
      <c r="N70" s="58">
        <v>1296</v>
      </c>
      <c r="O70" s="58">
        <v>1295</v>
      </c>
      <c r="P70" s="58">
        <v>1292</v>
      </c>
      <c r="Q70" s="58">
        <v>1288</v>
      </c>
      <c r="R70" s="58">
        <v>1271</v>
      </c>
    </row>
    <row r="71" spans="1:18" ht="15">
      <c r="A71" s="55" t="s">
        <v>91</v>
      </c>
      <c r="B71" s="58">
        <v>1696</v>
      </c>
      <c r="C71" s="58">
        <v>1657</v>
      </c>
      <c r="D71" s="58">
        <v>1599</v>
      </c>
      <c r="E71" s="58">
        <v>1565</v>
      </c>
      <c r="F71" s="58">
        <v>1511</v>
      </c>
      <c r="G71" s="58">
        <v>1474</v>
      </c>
      <c r="H71" s="58">
        <v>1456</v>
      </c>
      <c r="I71" s="58">
        <v>1345</v>
      </c>
      <c r="J71" s="58">
        <v>1338</v>
      </c>
      <c r="K71" s="58">
        <v>1282</v>
      </c>
      <c r="L71" s="58">
        <v>1243</v>
      </c>
      <c r="M71" s="58">
        <v>1221</v>
      </c>
      <c r="N71" s="58">
        <v>1204</v>
      </c>
      <c r="O71" s="58">
        <v>1191</v>
      </c>
      <c r="P71" s="58">
        <v>1175</v>
      </c>
      <c r="Q71" s="58">
        <v>1158</v>
      </c>
      <c r="R71" s="58">
        <v>1148</v>
      </c>
    </row>
    <row r="72" spans="1:18" ht="15">
      <c r="A72" s="55" t="s">
        <v>103</v>
      </c>
      <c r="B72" s="58">
        <v>1220</v>
      </c>
      <c r="C72" s="58">
        <v>1218</v>
      </c>
      <c r="D72" s="58">
        <v>1210</v>
      </c>
      <c r="E72" s="58">
        <v>1208</v>
      </c>
      <c r="F72" s="58">
        <v>1202</v>
      </c>
      <c r="G72" s="58">
        <v>1192</v>
      </c>
      <c r="H72" s="58">
        <v>1192</v>
      </c>
      <c r="I72" s="58">
        <v>1186</v>
      </c>
      <c r="J72" s="58">
        <v>1182</v>
      </c>
      <c r="K72" s="58">
        <v>1176</v>
      </c>
      <c r="L72" s="58">
        <v>1168</v>
      </c>
      <c r="M72" s="58">
        <v>1166</v>
      </c>
      <c r="N72" s="58">
        <v>1165</v>
      </c>
      <c r="O72" s="58">
        <v>1164</v>
      </c>
      <c r="P72" s="58">
        <v>1156</v>
      </c>
      <c r="Q72" s="58">
        <v>1149</v>
      </c>
      <c r="R72" s="58">
        <v>1145</v>
      </c>
    </row>
    <row r="73" spans="1:18" ht="15">
      <c r="A73" s="55" t="s">
        <v>99</v>
      </c>
      <c r="B73" s="58">
        <v>1058</v>
      </c>
      <c r="C73" s="58">
        <v>1030</v>
      </c>
      <c r="D73" s="58">
        <v>1025</v>
      </c>
      <c r="E73" s="58">
        <v>1012</v>
      </c>
      <c r="F73" s="58">
        <v>998</v>
      </c>
      <c r="G73" s="58">
        <v>967</v>
      </c>
      <c r="H73" s="58">
        <v>965</v>
      </c>
      <c r="I73" s="58">
        <v>958</v>
      </c>
      <c r="J73" s="58">
        <v>957</v>
      </c>
      <c r="K73" s="58">
        <v>918</v>
      </c>
      <c r="L73" s="58">
        <v>892</v>
      </c>
      <c r="M73" s="58">
        <v>891</v>
      </c>
      <c r="N73" s="58">
        <v>889</v>
      </c>
      <c r="O73" s="58">
        <v>887</v>
      </c>
      <c r="P73" s="58">
        <v>877</v>
      </c>
      <c r="Q73" s="58">
        <v>874</v>
      </c>
      <c r="R73" s="58">
        <v>859</v>
      </c>
    </row>
    <row r="74" spans="1:18" ht="15">
      <c r="A74" s="55" t="s">
        <v>101</v>
      </c>
      <c r="B74" s="58">
        <v>932</v>
      </c>
      <c r="C74" s="58">
        <v>930</v>
      </c>
      <c r="D74" s="58">
        <v>923</v>
      </c>
      <c r="E74" s="58">
        <v>920</v>
      </c>
      <c r="F74" s="58">
        <v>911</v>
      </c>
      <c r="G74" s="58">
        <v>903</v>
      </c>
      <c r="H74" s="58">
        <v>900</v>
      </c>
      <c r="I74" s="58">
        <v>890</v>
      </c>
      <c r="J74" s="58">
        <v>883</v>
      </c>
      <c r="K74" s="58">
        <v>865</v>
      </c>
      <c r="L74" s="58">
        <v>852</v>
      </c>
      <c r="M74" s="58">
        <v>851</v>
      </c>
      <c r="N74" s="58">
        <v>848</v>
      </c>
      <c r="O74" s="58">
        <v>835</v>
      </c>
      <c r="P74" s="58">
        <v>827</v>
      </c>
      <c r="Q74" s="58">
        <v>826</v>
      </c>
      <c r="R74" s="58">
        <v>825</v>
      </c>
    </row>
    <row r="75" spans="1:18" ht="15">
      <c r="A75" s="55" t="s">
        <v>92</v>
      </c>
      <c r="B75" s="58">
        <v>815</v>
      </c>
      <c r="C75" s="58">
        <v>795</v>
      </c>
      <c r="D75" s="58">
        <v>789</v>
      </c>
      <c r="E75" s="58">
        <v>782</v>
      </c>
      <c r="F75" s="58">
        <v>770</v>
      </c>
      <c r="G75" s="58">
        <v>719</v>
      </c>
      <c r="H75" s="58">
        <v>718</v>
      </c>
      <c r="I75" s="58">
        <v>710</v>
      </c>
      <c r="J75" s="58">
        <v>682</v>
      </c>
      <c r="K75" s="58">
        <v>640</v>
      </c>
      <c r="L75" s="58">
        <v>622</v>
      </c>
      <c r="M75" s="58">
        <v>595</v>
      </c>
      <c r="N75" s="58">
        <v>592</v>
      </c>
      <c r="O75" s="58">
        <v>591</v>
      </c>
      <c r="P75" s="58">
        <v>561</v>
      </c>
      <c r="Q75" s="58">
        <v>557</v>
      </c>
      <c r="R75" s="58">
        <v>540</v>
      </c>
    </row>
    <row r="76" spans="1:18" ht="15">
      <c r="A76" s="55" t="s">
        <v>105</v>
      </c>
      <c r="B76" s="58">
        <v>480</v>
      </c>
      <c r="C76" s="58">
        <v>479</v>
      </c>
      <c r="D76" s="58">
        <v>470</v>
      </c>
      <c r="E76" s="58">
        <v>469</v>
      </c>
      <c r="F76" s="58">
        <v>462</v>
      </c>
      <c r="G76" s="58">
        <v>454</v>
      </c>
      <c r="H76" s="58">
        <v>452</v>
      </c>
      <c r="I76" s="58">
        <v>447</v>
      </c>
      <c r="J76" s="58">
        <v>445</v>
      </c>
      <c r="K76" s="58">
        <v>441</v>
      </c>
      <c r="L76" s="58">
        <v>437</v>
      </c>
      <c r="M76" s="58">
        <v>436</v>
      </c>
      <c r="N76" s="58">
        <v>435</v>
      </c>
      <c r="O76" s="58">
        <v>433</v>
      </c>
      <c r="P76" s="58">
        <v>424</v>
      </c>
      <c r="Q76" s="58">
        <v>420</v>
      </c>
      <c r="R76" s="58">
        <v>416</v>
      </c>
    </row>
    <row r="77" spans="1:18" ht="15">
      <c r="A77" s="55" t="s">
        <v>100</v>
      </c>
      <c r="B77" s="58">
        <v>475</v>
      </c>
      <c r="C77" s="58">
        <v>474</v>
      </c>
      <c r="D77" s="58">
        <v>465</v>
      </c>
      <c r="E77" s="58">
        <v>463</v>
      </c>
      <c r="F77" s="58">
        <v>457</v>
      </c>
      <c r="G77" s="58">
        <v>447</v>
      </c>
      <c r="H77" s="58">
        <v>443</v>
      </c>
      <c r="I77" s="58">
        <v>436</v>
      </c>
      <c r="J77" s="58">
        <v>434</v>
      </c>
      <c r="K77" s="58">
        <v>424</v>
      </c>
      <c r="L77" s="58">
        <v>420</v>
      </c>
      <c r="M77" s="58">
        <v>415</v>
      </c>
      <c r="N77" s="58">
        <v>411</v>
      </c>
      <c r="O77" s="58">
        <v>404</v>
      </c>
      <c r="P77" s="58">
        <v>394</v>
      </c>
      <c r="Q77" s="58">
        <v>387</v>
      </c>
      <c r="R77" s="58">
        <v>380</v>
      </c>
    </row>
    <row r="78" spans="1:18" ht="15">
      <c r="A78" s="55" t="s">
        <v>106</v>
      </c>
      <c r="B78" s="58">
        <v>423</v>
      </c>
      <c r="C78" s="58">
        <v>417</v>
      </c>
      <c r="D78" s="58">
        <v>402</v>
      </c>
      <c r="E78" s="58">
        <v>399</v>
      </c>
      <c r="F78" s="58">
        <v>390</v>
      </c>
      <c r="G78" s="58">
        <v>381</v>
      </c>
      <c r="H78" s="58">
        <v>379</v>
      </c>
      <c r="I78" s="58">
        <v>376</v>
      </c>
      <c r="J78" s="58">
        <v>374</v>
      </c>
      <c r="K78" s="58">
        <v>371</v>
      </c>
      <c r="L78" s="58">
        <v>366</v>
      </c>
      <c r="M78" s="58">
        <v>364</v>
      </c>
      <c r="N78" s="58">
        <v>361</v>
      </c>
      <c r="O78" s="58">
        <v>358</v>
      </c>
      <c r="P78" s="58">
        <v>356</v>
      </c>
      <c r="Q78" s="58">
        <v>352</v>
      </c>
      <c r="R78" s="58">
        <v>349</v>
      </c>
    </row>
    <row r="79" spans="1:18" ht="15">
      <c r="A79" s="55" t="s">
        <v>102</v>
      </c>
      <c r="B79" s="58">
        <v>416</v>
      </c>
      <c r="C79" s="58">
        <v>413</v>
      </c>
      <c r="D79" s="58">
        <v>409</v>
      </c>
      <c r="E79" s="58">
        <v>408</v>
      </c>
      <c r="F79" s="58">
        <v>398</v>
      </c>
      <c r="G79" s="58">
        <v>385</v>
      </c>
      <c r="H79" s="58">
        <v>380</v>
      </c>
      <c r="I79" s="58">
        <v>376</v>
      </c>
      <c r="J79" s="58">
        <v>374</v>
      </c>
      <c r="K79" s="58">
        <v>369</v>
      </c>
      <c r="L79" s="58">
        <v>366</v>
      </c>
      <c r="M79" s="58">
        <v>360</v>
      </c>
      <c r="N79" s="58">
        <v>358</v>
      </c>
      <c r="O79" s="58">
        <v>353</v>
      </c>
      <c r="P79" s="58">
        <v>343</v>
      </c>
      <c r="Q79" s="58">
        <v>336</v>
      </c>
      <c r="R79" s="58">
        <v>330</v>
      </c>
    </row>
  </sheetData>
  <mergeCells count="2">
    <mergeCell ref="B1:R1"/>
    <mergeCell ref="A1:A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N20"/>
  <sheetViews>
    <sheetView topLeftCell="H1" workbookViewId="0">
      <selection activeCell="A16" sqref="A16:XFD16"/>
    </sheetView>
  </sheetViews>
  <sheetFormatPr defaultColWidth="14.42578125" defaultRowHeight="15.75" customHeight="1"/>
  <cols>
    <col min="1" max="1" width="5.5703125" style="12" bestFit="1" customWidth="1"/>
    <col min="10" max="10" width="15.28515625" customWidth="1"/>
  </cols>
  <sheetData>
    <row r="1" spans="1:14" ht="15.75" customHeight="1">
      <c r="A1" s="131" t="s">
        <v>3</v>
      </c>
      <c r="B1" s="131" t="s">
        <v>108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s="62" customFormat="1" ht="45">
      <c r="A2" s="131"/>
      <c r="B2" s="61" t="s">
        <v>109</v>
      </c>
      <c r="C2" s="61" t="s">
        <v>110</v>
      </c>
      <c r="D2" s="61" t="s">
        <v>111</v>
      </c>
      <c r="E2" s="61" t="s">
        <v>112</v>
      </c>
      <c r="F2" s="61" t="s">
        <v>113</v>
      </c>
      <c r="G2" s="61" t="s">
        <v>114</v>
      </c>
      <c r="H2" s="61" t="s">
        <v>115</v>
      </c>
      <c r="I2" s="61" t="s">
        <v>116</v>
      </c>
      <c r="J2" s="61" t="s">
        <v>117</v>
      </c>
      <c r="K2" s="61" t="s">
        <v>118</v>
      </c>
      <c r="L2" s="61" t="s">
        <v>119</v>
      </c>
      <c r="M2" s="61" t="s">
        <v>120</v>
      </c>
      <c r="N2" s="52" t="s">
        <v>16</v>
      </c>
    </row>
    <row r="3" spans="1:14" ht="15.75" customHeight="1">
      <c r="A3" s="13">
        <v>2001</v>
      </c>
      <c r="B3" s="45">
        <v>1588</v>
      </c>
      <c r="C3" s="45">
        <v>86</v>
      </c>
      <c r="D3" s="45">
        <v>1453</v>
      </c>
      <c r="E3" s="45">
        <v>649</v>
      </c>
      <c r="F3" s="45">
        <v>1.1000000000000001</v>
      </c>
      <c r="G3" s="45">
        <v>3582</v>
      </c>
      <c r="H3" s="45">
        <v>325</v>
      </c>
      <c r="I3" s="45">
        <v>11</v>
      </c>
      <c r="J3" s="45">
        <v>42</v>
      </c>
      <c r="K3" s="45">
        <v>953</v>
      </c>
      <c r="L3" s="45">
        <v>112</v>
      </c>
      <c r="M3" s="45">
        <v>8509</v>
      </c>
      <c r="N3" s="66">
        <f t="shared" ref="N3:N19" si="0">SUM(B3:M3)</f>
        <v>17311.099999999999</v>
      </c>
    </row>
    <row r="4" spans="1:14" ht="15.75" customHeight="1">
      <c r="A4" s="13">
        <v>2002</v>
      </c>
      <c r="B4" s="45">
        <v>1911</v>
      </c>
      <c r="C4" s="45">
        <v>66</v>
      </c>
      <c r="D4" s="45">
        <v>1652</v>
      </c>
      <c r="E4" s="45">
        <v>554</v>
      </c>
      <c r="F4" s="45">
        <v>0</v>
      </c>
      <c r="G4" s="45">
        <v>4386</v>
      </c>
      <c r="H4" s="45">
        <v>519</v>
      </c>
      <c r="I4" s="45">
        <v>10</v>
      </c>
      <c r="J4" s="45">
        <v>37</v>
      </c>
      <c r="K4" s="45">
        <v>1936</v>
      </c>
      <c r="L4" s="45">
        <v>114</v>
      </c>
      <c r="M4" s="45">
        <v>10294</v>
      </c>
      <c r="N4" s="66">
        <f t="shared" si="0"/>
        <v>21479</v>
      </c>
    </row>
    <row r="5" spans="1:14" ht="15.75" customHeight="1">
      <c r="A5" s="13">
        <v>2003</v>
      </c>
      <c r="B5" s="45">
        <v>1313</v>
      </c>
      <c r="C5" s="45">
        <v>40</v>
      </c>
      <c r="D5" s="45">
        <v>1302</v>
      </c>
      <c r="E5" s="45">
        <v>281</v>
      </c>
      <c r="F5" s="45">
        <v>0</v>
      </c>
      <c r="G5" s="45">
        <v>2834</v>
      </c>
      <c r="H5" s="45">
        <v>545</v>
      </c>
      <c r="I5" s="45">
        <v>5</v>
      </c>
      <c r="J5" s="45">
        <v>18</v>
      </c>
      <c r="K5" s="45">
        <v>1035</v>
      </c>
      <c r="L5" s="45">
        <v>99</v>
      </c>
      <c r="M5" s="45">
        <v>7818</v>
      </c>
      <c r="N5" s="66">
        <f t="shared" si="0"/>
        <v>15290</v>
      </c>
    </row>
    <row r="6" spans="1:14" ht="15.75" customHeight="1">
      <c r="A6" s="13">
        <v>2004</v>
      </c>
      <c r="B6" s="45">
        <v>1818</v>
      </c>
      <c r="C6" s="45">
        <v>115</v>
      </c>
      <c r="D6" s="45">
        <v>2255</v>
      </c>
      <c r="E6" s="45">
        <v>470</v>
      </c>
      <c r="F6" s="45">
        <v>0.1</v>
      </c>
      <c r="G6" s="45">
        <v>4774</v>
      </c>
      <c r="H6" s="45">
        <v>742</v>
      </c>
      <c r="I6" s="45">
        <v>8</v>
      </c>
      <c r="J6" s="45">
        <v>62</v>
      </c>
      <c r="K6" s="45">
        <v>2142</v>
      </c>
      <c r="L6" s="45">
        <v>166</v>
      </c>
      <c r="M6" s="45">
        <v>11443</v>
      </c>
      <c r="N6" s="66">
        <f t="shared" si="0"/>
        <v>23995.1</v>
      </c>
    </row>
    <row r="7" spans="1:14" ht="15.75" customHeight="1">
      <c r="A7" s="13">
        <v>2005</v>
      </c>
      <c r="B7" s="45">
        <v>2888</v>
      </c>
      <c r="C7" s="45">
        <v>68</v>
      </c>
      <c r="D7" s="45">
        <v>3395</v>
      </c>
      <c r="E7" s="45">
        <v>798</v>
      </c>
      <c r="F7" s="45">
        <v>0</v>
      </c>
      <c r="G7" s="45">
        <v>6382</v>
      </c>
      <c r="H7" s="45">
        <v>842</v>
      </c>
      <c r="I7" s="45">
        <v>10</v>
      </c>
      <c r="J7" s="45">
        <v>82</v>
      </c>
      <c r="K7" s="45">
        <v>3119</v>
      </c>
      <c r="L7" s="45">
        <v>262</v>
      </c>
      <c r="M7" s="45">
        <v>16263</v>
      </c>
      <c r="N7" s="66">
        <f t="shared" si="0"/>
        <v>34109</v>
      </c>
    </row>
    <row r="8" spans="1:14" ht="15.75" customHeight="1">
      <c r="A8" s="13">
        <v>2006</v>
      </c>
      <c r="B8" s="45">
        <v>1109</v>
      </c>
      <c r="C8" s="45">
        <v>49</v>
      </c>
      <c r="D8" s="45">
        <v>1691</v>
      </c>
      <c r="E8" s="45">
        <v>342</v>
      </c>
      <c r="F8" s="45">
        <v>0</v>
      </c>
      <c r="G8" s="45">
        <v>2729</v>
      </c>
      <c r="H8" s="45">
        <v>813</v>
      </c>
      <c r="I8" s="45">
        <v>3</v>
      </c>
      <c r="J8" s="45">
        <v>31</v>
      </c>
      <c r="K8" s="45">
        <v>1695</v>
      </c>
      <c r="L8" s="45">
        <v>248</v>
      </c>
      <c r="M8" s="45">
        <v>6103</v>
      </c>
      <c r="N8" s="66">
        <f t="shared" si="0"/>
        <v>14813</v>
      </c>
    </row>
    <row r="9" spans="1:14" ht="15.75" customHeight="1">
      <c r="A9" s="13">
        <v>2007</v>
      </c>
      <c r="B9" s="45">
        <v>2766</v>
      </c>
      <c r="C9" s="45">
        <v>59</v>
      </c>
      <c r="D9" s="45">
        <v>3739</v>
      </c>
      <c r="E9" s="45">
        <v>746</v>
      </c>
      <c r="F9" s="45">
        <v>0.2</v>
      </c>
      <c r="G9" s="45">
        <v>6265</v>
      </c>
      <c r="H9" s="45">
        <v>967</v>
      </c>
      <c r="I9" s="45">
        <v>11</v>
      </c>
      <c r="J9" s="45">
        <v>49</v>
      </c>
      <c r="K9" s="45">
        <v>5171</v>
      </c>
      <c r="L9" s="45">
        <v>340</v>
      </c>
      <c r="M9" s="45">
        <v>16438</v>
      </c>
      <c r="N9" s="66">
        <f t="shared" si="0"/>
        <v>36551.199999999997</v>
      </c>
    </row>
    <row r="10" spans="1:14" ht="15.75" customHeight="1">
      <c r="A10" s="64">
        <v>2008</v>
      </c>
      <c r="B10" s="45">
        <v>1706</v>
      </c>
      <c r="C10" s="45">
        <v>79</v>
      </c>
      <c r="D10" s="45">
        <v>2239</v>
      </c>
      <c r="E10" s="45">
        <v>509</v>
      </c>
      <c r="F10" s="45">
        <v>0</v>
      </c>
      <c r="G10" s="45">
        <v>2686</v>
      </c>
      <c r="H10" s="45">
        <v>608</v>
      </c>
      <c r="I10" s="45">
        <v>6</v>
      </c>
      <c r="J10" s="45">
        <v>35</v>
      </c>
      <c r="K10" s="45">
        <v>2163</v>
      </c>
      <c r="L10" s="45">
        <v>193</v>
      </c>
      <c r="M10" s="45">
        <v>6784</v>
      </c>
      <c r="N10" s="66">
        <f t="shared" si="0"/>
        <v>17008</v>
      </c>
    </row>
    <row r="11" spans="1:14" ht="15.75" customHeight="1">
      <c r="A11" s="64">
        <v>2009</v>
      </c>
      <c r="B11" s="45">
        <v>2873</v>
      </c>
      <c r="C11" s="45">
        <v>64</v>
      </c>
      <c r="D11" s="45">
        <v>5129</v>
      </c>
      <c r="E11" s="45">
        <v>1013</v>
      </c>
      <c r="F11" s="45">
        <v>0</v>
      </c>
      <c r="G11" s="45">
        <v>8592</v>
      </c>
      <c r="H11" s="45">
        <v>794</v>
      </c>
      <c r="I11" s="45">
        <v>8</v>
      </c>
      <c r="J11" s="45">
        <v>42</v>
      </c>
      <c r="K11" s="45">
        <v>3954</v>
      </c>
      <c r="L11" s="45">
        <v>166</v>
      </c>
      <c r="M11" s="45">
        <v>16177</v>
      </c>
      <c r="N11" s="66">
        <f t="shared" si="0"/>
        <v>38812</v>
      </c>
    </row>
    <row r="12" spans="1:14" ht="15.75" customHeight="1">
      <c r="A12" s="64">
        <v>2010</v>
      </c>
      <c r="B12" s="45">
        <v>2250</v>
      </c>
      <c r="C12" s="45">
        <v>93</v>
      </c>
      <c r="D12" s="45">
        <v>4661</v>
      </c>
      <c r="E12" s="45">
        <v>1192</v>
      </c>
      <c r="F12" s="45">
        <v>1.8</v>
      </c>
      <c r="G12" s="45">
        <v>5555</v>
      </c>
      <c r="H12" s="45">
        <v>820</v>
      </c>
      <c r="I12" s="45">
        <v>36</v>
      </c>
      <c r="J12" s="45">
        <v>48</v>
      </c>
      <c r="K12" s="45">
        <v>6401</v>
      </c>
      <c r="L12" s="45">
        <v>195</v>
      </c>
      <c r="M12" s="45">
        <v>12620</v>
      </c>
      <c r="N12" s="66">
        <f t="shared" si="0"/>
        <v>33872.800000000003</v>
      </c>
    </row>
    <row r="13" spans="1:14" ht="15.75" customHeight="1">
      <c r="A13" s="64">
        <v>2011</v>
      </c>
      <c r="B13" s="45">
        <v>1391</v>
      </c>
      <c r="C13" s="45">
        <v>48</v>
      </c>
      <c r="D13" s="45">
        <v>4760</v>
      </c>
      <c r="E13" s="45">
        <v>640</v>
      </c>
      <c r="F13" s="45">
        <v>0.4</v>
      </c>
      <c r="G13" s="45">
        <v>4786</v>
      </c>
      <c r="H13" s="45">
        <v>771</v>
      </c>
      <c r="I13" s="45">
        <v>30</v>
      </c>
      <c r="J13" s="45">
        <v>12</v>
      </c>
      <c r="K13" s="45">
        <v>3870</v>
      </c>
      <c r="L13" s="45">
        <v>77</v>
      </c>
      <c r="M13" s="45">
        <v>8487</v>
      </c>
      <c r="N13" s="66">
        <f t="shared" si="0"/>
        <v>24872.400000000001</v>
      </c>
    </row>
    <row r="14" spans="1:14" ht="15.75" customHeight="1">
      <c r="A14" s="64">
        <v>2012</v>
      </c>
      <c r="B14" s="45">
        <v>1836</v>
      </c>
      <c r="C14" s="45">
        <v>108</v>
      </c>
      <c r="D14" s="45">
        <v>5880</v>
      </c>
      <c r="E14" s="45">
        <v>899</v>
      </c>
      <c r="F14" s="45">
        <v>0</v>
      </c>
      <c r="G14" s="45">
        <v>5283</v>
      </c>
      <c r="H14" s="45">
        <v>635</v>
      </c>
      <c r="I14" s="45">
        <v>52</v>
      </c>
      <c r="J14" s="45">
        <v>19</v>
      </c>
      <c r="K14" s="45">
        <v>3833</v>
      </c>
      <c r="L14" s="45">
        <v>130</v>
      </c>
      <c r="M14" s="45">
        <v>10333</v>
      </c>
      <c r="N14" s="66">
        <f t="shared" si="0"/>
        <v>29008</v>
      </c>
    </row>
    <row r="15" spans="1:14" ht="15.75" customHeight="1">
      <c r="A15" s="64">
        <v>2013</v>
      </c>
      <c r="B15" s="45">
        <v>1421</v>
      </c>
      <c r="C15" s="45">
        <v>124</v>
      </c>
      <c r="D15" s="45">
        <v>4662</v>
      </c>
      <c r="E15" s="45">
        <v>645</v>
      </c>
      <c r="F15" s="45">
        <v>0.1</v>
      </c>
      <c r="G15" s="45">
        <v>4025</v>
      </c>
      <c r="H15" s="45">
        <v>750</v>
      </c>
      <c r="I15" s="45">
        <v>29</v>
      </c>
      <c r="J15" s="45">
        <v>23</v>
      </c>
      <c r="K15" s="45">
        <v>1949</v>
      </c>
      <c r="L15" s="45">
        <v>91</v>
      </c>
      <c r="M15" s="45">
        <v>8563</v>
      </c>
      <c r="N15" s="66">
        <f t="shared" si="0"/>
        <v>22282.1</v>
      </c>
    </row>
    <row r="16" spans="1:14" ht="15.75" customHeight="1">
      <c r="A16" s="64">
        <v>2014</v>
      </c>
      <c r="B16" s="45">
        <v>2024</v>
      </c>
      <c r="C16" s="45">
        <v>124</v>
      </c>
      <c r="D16" s="45">
        <v>5418</v>
      </c>
      <c r="E16" s="45">
        <v>660</v>
      </c>
      <c r="F16" s="45">
        <v>0</v>
      </c>
      <c r="G16" s="45">
        <v>4752</v>
      </c>
      <c r="H16" s="45">
        <v>640</v>
      </c>
      <c r="I16" s="45">
        <v>26</v>
      </c>
      <c r="J16" s="45">
        <v>35</v>
      </c>
      <c r="K16" s="45">
        <v>1552</v>
      </c>
      <c r="L16" s="45">
        <v>120</v>
      </c>
      <c r="M16" s="45">
        <v>10795</v>
      </c>
      <c r="N16" s="66">
        <f t="shared" si="0"/>
        <v>26146</v>
      </c>
    </row>
    <row r="17" spans="1:14" ht="15.75" customHeight="1">
      <c r="A17" s="64">
        <v>2015</v>
      </c>
      <c r="B17" s="45">
        <v>1572</v>
      </c>
      <c r="C17" s="45">
        <v>135</v>
      </c>
      <c r="D17" s="45">
        <v>4156</v>
      </c>
      <c r="E17" s="45">
        <v>543</v>
      </c>
      <c r="F17" s="45">
        <v>0.2</v>
      </c>
      <c r="G17" s="45">
        <v>3827</v>
      </c>
      <c r="H17" s="45">
        <v>2018</v>
      </c>
      <c r="I17" s="45">
        <v>29</v>
      </c>
      <c r="J17" s="45">
        <v>12</v>
      </c>
      <c r="K17" s="45">
        <v>1265</v>
      </c>
      <c r="L17" s="45">
        <v>167</v>
      </c>
      <c r="M17" s="45">
        <v>8099</v>
      </c>
      <c r="N17" s="66">
        <f t="shared" si="0"/>
        <v>21823.200000000001</v>
      </c>
    </row>
    <row r="18" spans="1:14" ht="15.75" customHeight="1">
      <c r="A18" s="64">
        <v>2016</v>
      </c>
      <c r="B18" s="45">
        <v>1651</v>
      </c>
      <c r="C18" s="45">
        <v>132</v>
      </c>
      <c r="D18" s="45">
        <v>4303</v>
      </c>
      <c r="E18" s="45">
        <v>514</v>
      </c>
      <c r="F18" s="45">
        <v>0</v>
      </c>
      <c r="G18" s="45">
        <v>4191</v>
      </c>
      <c r="H18" s="45">
        <v>482</v>
      </c>
      <c r="I18" s="45">
        <v>49</v>
      </c>
      <c r="J18" s="45">
        <v>11</v>
      </c>
      <c r="K18" s="45">
        <v>782</v>
      </c>
      <c r="L18" s="45">
        <v>89</v>
      </c>
      <c r="M18" s="45">
        <v>8301</v>
      </c>
      <c r="N18" s="66">
        <f t="shared" si="0"/>
        <v>20505</v>
      </c>
    </row>
    <row r="19" spans="1:14" ht="15.75" customHeight="1">
      <c r="A19" s="64">
        <v>2017</v>
      </c>
      <c r="B19" s="45">
        <v>1562</v>
      </c>
      <c r="C19" s="45">
        <v>111</v>
      </c>
      <c r="D19" s="45">
        <v>2554</v>
      </c>
      <c r="E19" s="45">
        <v>298</v>
      </c>
      <c r="F19" s="45">
        <v>0</v>
      </c>
      <c r="G19" s="45">
        <v>1730</v>
      </c>
      <c r="H19" s="45">
        <v>514</v>
      </c>
      <c r="I19" s="45">
        <v>34</v>
      </c>
      <c r="J19" s="45">
        <v>7</v>
      </c>
      <c r="K19" s="45">
        <v>635</v>
      </c>
      <c r="L19" s="45">
        <v>84</v>
      </c>
      <c r="M19" s="45">
        <v>4877</v>
      </c>
      <c r="N19" s="66">
        <f t="shared" si="0"/>
        <v>12406</v>
      </c>
    </row>
    <row r="20" spans="1:14" ht="15.75" customHeight="1">
      <c r="A20" s="65" t="s">
        <v>16</v>
      </c>
      <c r="B20" s="45">
        <f t="shared" ref="B20:M20" si="1">SUM(B3:B19)</f>
        <v>31679</v>
      </c>
      <c r="C20" s="45">
        <f t="shared" si="1"/>
        <v>1501</v>
      </c>
      <c r="D20" s="45">
        <f t="shared" si="1"/>
        <v>59249</v>
      </c>
      <c r="E20" s="45">
        <f t="shared" si="1"/>
        <v>10753</v>
      </c>
      <c r="F20" s="45">
        <f t="shared" si="1"/>
        <v>3.9000000000000004</v>
      </c>
      <c r="G20" s="45">
        <f t="shared" si="1"/>
        <v>76379</v>
      </c>
      <c r="H20" s="45">
        <f t="shared" si="1"/>
        <v>12785</v>
      </c>
      <c r="I20" s="45">
        <f t="shared" si="1"/>
        <v>357</v>
      </c>
      <c r="J20" s="45">
        <f t="shared" si="1"/>
        <v>565</v>
      </c>
      <c r="K20" s="45">
        <f t="shared" si="1"/>
        <v>42455</v>
      </c>
      <c r="L20" s="45">
        <f t="shared" si="1"/>
        <v>2653</v>
      </c>
      <c r="M20" s="45">
        <f t="shared" si="1"/>
        <v>171904</v>
      </c>
      <c r="N20" s="59"/>
    </row>
  </sheetData>
  <mergeCells count="2">
    <mergeCell ref="B1:N1"/>
    <mergeCell ref="A1:A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N20"/>
  <sheetViews>
    <sheetView workbookViewId="0">
      <selection activeCell="A16" sqref="A16:XFD16"/>
    </sheetView>
  </sheetViews>
  <sheetFormatPr defaultColWidth="14.42578125" defaultRowHeight="15.75" customHeight="1"/>
  <cols>
    <col min="1" max="1" width="5.140625" bestFit="1" customWidth="1"/>
    <col min="10" max="10" width="15.85546875" customWidth="1"/>
  </cols>
  <sheetData>
    <row r="1" spans="1:14" ht="15.75" customHeight="1">
      <c r="A1" s="132" t="s">
        <v>3</v>
      </c>
      <c r="B1" s="131" t="s">
        <v>121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s="60" customFormat="1" ht="45">
      <c r="A2" s="133"/>
      <c r="B2" s="61" t="s">
        <v>109</v>
      </c>
      <c r="C2" s="61" t="s">
        <v>110</v>
      </c>
      <c r="D2" s="61" t="s">
        <v>111</v>
      </c>
      <c r="E2" s="61" t="s">
        <v>112</v>
      </c>
      <c r="F2" s="61" t="s">
        <v>113</v>
      </c>
      <c r="G2" s="61" t="s">
        <v>114</v>
      </c>
      <c r="H2" s="61" t="s">
        <v>115</v>
      </c>
      <c r="I2" s="61" t="s">
        <v>116</v>
      </c>
      <c r="J2" s="61" t="s">
        <v>117</v>
      </c>
      <c r="K2" s="61" t="s">
        <v>118</v>
      </c>
      <c r="L2" s="61" t="s">
        <v>119</v>
      </c>
      <c r="M2" s="61" t="s">
        <v>120</v>
      </c>
      <c r="N2" s="52" t="s">
        <v>16</v>
      </c>
    </row>
    <row r="3" spans="1:14" ht="15">
      <c r="A3" s="11">
        <v>2001</v>
      </c>
      <c r="B3" s="56">
        <v>88329</v>
      </c>
      <c r="C3" s="56">
        <v>64261</v>
      </c>
      <c r="D3" s="56">
        <v>564589</v>
      </c>
      <c r="E3" s="56">
        <v>458717</v>
      </c>
      <c r="F3" s="57">
        <v>48</v>
      </c>
      <c r="G3" s="56">
        <v>401219</v>
      </c>
      <c r="H3" s="56">
        <v>830477</v>
      </c>
      <c r="I3" s="56">
        <v>17185</v>
      </c>
      <c r="J3" s="56">
        <v>2088</v>
      </c>
      <c r="K3" s="56">
        <v>229290</v>
      </c>
      <c r="L3" s="56">
        <v>142875</v>
      </c>
      <c r="M3" s="56">
        <v>964569</v>
      </c>
      <c r="N3" s="76">
        <f t="shared" ref="N3:N19" si="0">SUM(B3:M3)</f>
        <v>3763647</v>
      </c>
    </row>
    <row r="4" spans="1:14" ht="15">
      <c r="A4" s="11">
        <v>2002</v>
      </c>
      <c r="B4" s="56">
        <v>86740</v>
      </c>
      <c r="C4" s="56">
        <v>64175</v>
      </c>
      <c r="D4" s="56">
        <v>563136</v>
      </c>
      <c r="E4" s="56">
        <v>458068</v>
      </c>
      <c r="F4" s="57">
        <v>47</v>
      </c>
      <c r="G4" s="56">
        <v>397637</v>
      </c>
      <c r="H4" s="56">
        <v>830152</v>
      </c>
      <c r="I4" s="56">
        <v>17174</v>
      </c>
      <c r="J4" s="56">
        <v>2046</v>
      </c>
      <c r="K4" s="56">
        <v>228337</v>
      </c>
      <c r="L4" s="56">
        <v>142763</v>
      </c>
      <c r="M4" s="56">
        <v>956059</v>
      </c>
      <c r="N4" s="76">
        <f t="shared" si="0"/>
        <v>3746334</v>
      </c>
    </row>
    <row r="5" spans="1:14" ht="15">
      <c r="A5" s="11">
        <v>2003</v>
      </c>
      <c r="B5" s="56">
        <v>84830</v>
      </c>
      <c r="C5" s="56">
        <v>64109</v>
      </c>
      <c r="D5" s="56">
        <v>561484</v>
      </c>
      <c r="E5" s="56">
        <v>457514</v>
      </c>
      <c r="F5" s="57">
        <v>47</v>
      </c>
      <c r="G5" s="56">
        <v>393251</v>
      </c>
      <c r="H5" s="56">
        <v>829633</v>
      </c>
      <c r="I5" s="56">
        <v>17164</v>
      </c>
      <c r="J5" s="56">
        <v>2008</v>
      </c>
      <c r="K5" s="56">
        <v>226402</v>
      </c>
      <c r="L5" s="56">
        <v>142648</v>
      </c>
      <c r="M5" s="56">
        <v>945765</v>
      </c>
      <c r="N5" s="76">
        <f t="shared" si="0"/>
        <v>3724855</v>
      </c>
    </row>
    <row r="6" spans="1:14" ht="15">
      <c r="A6" s="11">
        <v>2004</v>
      </c>
      <c r="B6" s="56">
        <v>83517</v>
      </c>
      <c r="C6" s="56">
        <v>64069</v>
      </c>
      <c r="D6" s="56">
        <v>560182</v>
      </c>
      <c r="E6" s="56">
        <v>457233</v>
      </c>
      <c r="F6" s="57">
        <v>47</v>
      </c>
      <c r="G6" s="56">
        <v>390416</v>
      </c>
      <c r="H6" s="56">
        <v>829088</v>
      </c>
      <c r="I6" s="56">
        <v>17159</v>
      </c>
      <c r="J6" s="56">
        <v>1991</v>
      </c>
      <c r="K6" s="56">
        <v>225366</v>
      </c>
      <c r="L6" s="56">
        <v>142549</v>
      </c>
      <c r="M6" s="56">
        <v>937948</v>
      </c>
      <c r="N6" s="76">
        <f t="shared" si="0"/>
        <v>3709565</v>
      </c>
    </row>
    <row r="7" spans="1:14" ht="15">
      <c r="A7" s="11">
        <v>2005</v>
      </c>
      <c r="B7" s="56">
        <v>81699</v>
      </c>
      <c r="C7" s="56">
        <v>63954</v>
      </c>
      <c r="D7" s="56">
        <v>557926</v>
      </c>
      <c r="E7" s="56">
        <v>456763</v>
      </c>
      <c r="F7" s="57">
        <v>47</v>
      </c>
      <c r="G7" s="56">
        <v>385642</v>
      </c>
      <c r="H7" s="56">
        <v>828346</v>
      </c>
      <c r="I7" s="56">
        <v>17151</v>
      </c>
      <c r="J7" s="56">
        <v>1929</v>
      </c>
      <c r="K7" s="56">
        <v>223224</v>
      </c>
      <c r="L7" s="56">
        <v>142383</v>
      </c>
      <c r="M7" s="56">
        <v>926505</v>
      </c>
      <c r="N7" s="76">
        <f t="shared" si="0"/>
        <v>3685569</v>
      </c>
    </row>
    <row r="8" spans="1:14" ht="15">
      <c r="A8" s="11">
        <v>2006</v>
      </c>
      <c r="B8" s="56">
        <v>78811</v>
      </c>
      <c r="C8" s="56">
        <v>63886</v>
      </c>
      <c r="D8" s="56">
        <v>554531</v>
      </c>
      <c r="E8" s="56">
        <v>455965</v>
      </c>
      <c r="F8" s="57">
        <v>47</v>
      </c>
      <c r="G8" s="56">
        <v>379260</v>
      </c>
      <c r="H8" s="56">
        <v>827504</v>
      </c>
      <c r="I8" s="56">
        <v>17141</v>
      </c>
      <c r="J8" s="56">
        <v>1847</v>
      </c>
      <c r="K8" s="56">
        <v>220105</v>
      </c>
      <c r="L8" s="56">
        <v>142121</v>
      </c>
      <c r="M8" s="56">
        <v>910241</v>
      </c>
      <c r="N8" s="76">
        <f t="shared" si="0"/>
        <v>3651459</v>
      </c>
    </row>
    <row r="9" spans="1:14" ht="15">
      <c r="A9" s="11">
        <v>2007</v>
      </c>
      <c r="B9" s="56">
        <v>77702</v>
      </c>
      <c r="C9" s="56">
        <v>63837</v>
      </c>
      <c r="D9" s="56">
        <v>552840</v>
      </c>
      <c r="E9" s="56">
        <v>455624</v>
      </c>
      <c r="F9" s="57">
        <v>47</v>
      </c>
      <c r="G9" s="56">
        <v>376531</v>
      </c>
      <c r="H9" s="56">
        <v>826691</v>
      </c>
      <c r="I9" s="56">
        <v>17138</v>
      </c>
      <c r="J9" s="56">
        <v>1816</v>
      </c>
      <c r="K9" s="56">
        <v>218411</v>
      </c>
      <c r="L9" s="56">
        <v>141873</v>
      </c>
      <c r="M9" s="56">
        <v>904139</v>
      </c>
      <c r="N9" s="76">
        <f t="shared" si="0"/>
        <v>3636649</v>
      </c>
    </row>
    <row r="10" spans="1:14" ht="15">
      <c r="A10" s="63">
        <v>2008</v>
      </c>
      <c r="B10" s="56">
        <v>74936</v>
      </c>
      <c r="C10" s="56">
        <v>63778</v>
      </c>
      <c r="D10" s="56">
        <v>549101</v>
      </c>
      <c r="E10" s="56">
        <v>454878</v>
      </c>
      <c r="F10" s="57">
        <v>47</v>
      </c>
      <c r="G10" s="56">
        <v>370266</v>
      </c>
      <c r="H10" s="56">
        <v>825725</v>
      </c>
      <c r="I10" s="56">
        <v>17127</v>
      </c>
      <c r="J10" s="56">
        <v>1767</v>
      </c>
      <c r="K10" s="56">
        <v>213239</v>
      </c>
      <c r="L10" s="56">
        <v>141533</v>
      </c>
      <c r="M10" s="56">
        <v>887701</v>
      </c>
      <c r="N10" s="76">
        <f t="shared" si="0"/>
        <v>3600098</v>
      </c>
    </row>
    <row r="11" spans="1:14" ht="15">
      <c r="A11" s="63">
        <v>2009</v>
      </c>
      <c r="B11" s="56">
        <v>73230</v>
      </c>
      <c r="C11" s="56">
        <v>63699</v>
      </c>
      <c r="D11" s="56">
        <v>546862</v>
      </c>
      <c r="E11" s="56">
        <v>454369</v>
      </c>
      <c r="F11" s="57">
        <v>47</v>
      </c>
      <c r="G11" s="56">
        <v>367580</v>
      </c>
      <c r="H11" s="56">
        <v>825117</v>
      </c>
      <c r="I11" s="56">
        <v>17121</v>
      </c>
      <c r="J11" s="56">
        <v>1731</v>
      </c>
      <c r="K11" s="56">
        <v>211076</v>
      </c>
      <c r="L11" s="56">
        <v>141340</v>
      </c>
      <c r="M11" s="56">
        <v>880917</v>
      </c>
      <c r="N11" s="76">
        <f t="shared" si="0"/>
        <v>3583089</v>
      </c>
    </row>
    <row r="12" spans="1:14" ht="15">
      <c r="A12" s="63">
        <v>2010</v>
      </c>
      <c r="B12" s="56">
        <v>70357</v>
      </c>
      <c r="C12" s="56">
        <v>63635</v>
      </c>
      <c r="D12" s="56">
        <v>541733</v>
      </c>
      <c r="E12" s="56">
        <v>453356</v>
      </c>
      <c r="F12" s="57">
        <v>47</v>
      </c>
      <c r="G12" s="56">
        <v>358988</v>
      </c>
      <c r="H12" s="56">
        <v>824323</v>
      </c>
      <c r="I12" s="56">
        <v>17113</v>
      </c>
      <c r="J12" s="56">
        <v>1690</v>
      </c>
      <c r="K12" s="56">
        <v>207123</v>
      </c>
      <c r="L12" s="56">
        <v>141173</v>
      </c>
      <c r="M12" s="56">
        <v>864740</v>
      </c>
      <c r="N12" s="76">
        <f t="shared" si="0"/>
        <v>3544278</v>
      </c>
    </row>
    <row r="13" spans="1:14" ht="15">
      <c r="A13" s="63">
        <v>2011</v>
      </c>
      <c r="B13" s="56">
        <v>68106</v>
      </c>
      <c r="C13" s="56">
        <v>63541</v>
      </c>
      <c r="D13" s="56">
        <v>537072</v>
      </c>
      <c r="E13" s="56">
        <v>452164</v>
      </c>
      <c r="F13" s="57">
        <v>45</v>
      </c>
      <c r="G13" s="56">
        <v>353433</v>
      </c>
      <c r="H13" s="56">
        <v>823503</v>
      </c>
      <c r="I13" s="56">
        <v>17078</v>
      </c>
      <c r="J13" s="56">
        <v>1641</v>
      </c>
      <c r="K13" s="56">
        <v>200722</v>
      </c>
      <c r="L13" s="56">
        <v>140979</v>
      </c>
      <c r="M13" s="56">
        <v>852120</v>
      </c>
      <c r="N13" s="76">
        <f t="shared" si="0"/>
        <v>3510404</v>
      </c>
    </row>
    <row r="14" spans="1:14" ht="15">
      <c r="A14" s="63">
        <v>2012</v>
      </c>
      <c r="B14" s="56">
        <v>66715</v>
      </c>
      <c r="C14" s="56">
        <v>63493</v>
      </c>
      <c r="D14" s="56">
        <v>532312</v>
      </c>
      <c r="E14" s="56">
        <v>451524</v>
      </c>
      <c r="F14" s="57">
        <v>44</v>
      </c>
      <c r="G14" s="56">
        <v>348647</v>
      </c>
      <c r="H14" s="56">
        <v>822732</v>
      </c>
      <c r="I14" s="56">
        <v>17048</v>
      </c>
      <c r="J14" s="56">
        <v>1629</v>
      </c>
      <c r="K14" s="56">
        <v>196851</v>
      </c>
      <c r="L14" s="56">
        <v>140902</v>
      </c>
      <c r="M14" s="56">
        <v>843633</v>
      </c>
      <c r="N14" s="76">
        <f t="shared" si="0"/>
        <v>3485530</v>
      </c>
    </row>
    <row r="15" spans="1:14" ht="15">
      <c r="A15" s="63">
        <v>2013</v>
      </c>
      <c r="B15" s="56">
        <v>64880</v>
      </c>
      <c r="C15" s="56">
        <v>63385</v>
      </c>
      <c r="D15" s="56">
        <v>526432</v>
      </c>
      <c r="E15" s="56">
        <v>450626</v>
      </c>
      <c r="F15" s="57">
        <v>44</v>
      </c>
      <c r="G15" s="56">
        <v>343364</v>
      </c>
      <c r="H15" s="56">
        <v>822097</v>
      </c>
      <c r="I15" s="56">
        <v>16995</v>
      </c>
      <c r="J15" s="56">
        <v>1610</v>
      </c>
      <c r="K15" s="56">
        <v>193019</v>
      </c>
      <c r="L15" s="56">
        <v>140772</v>
      </c>
      <c r="M15" s="56">
        <v>833301</v>
      </c>
      <c r="N15" s="76">
        <f t="shared" si="0"/>
        <v>3456525</v>
      </c>
    </row>
    <row r="16" spans="1:14" ht="15">
      <c r="A16" s="63">
        <v>2014</v>
      </c>
      <c r="B16" s="56">
        <v>63459</v>
      </c>
      <c r="C16" s="56">
        <v>63261</v>
      </c>
      <c r="D16" s="56">
        <v>521769</v>
      </c>
      <c r="E16" s="56">
        <v>449980</v>
      </c>
      <c r="F16" s="57">
        <v>44</v>
      </c>
      <c r="G16" s="56">
        <v>339340</v>
      </c>
      <c r="H16" s="56">
        <v>821347</v>
      </c>
      <c r="I16" s="56">
        <v>16967</v>
      </c>
      <c r="J16" s="56">
        <v>1588</v>
      </c>
      <c r="K16" s="56">
        <v>191070</v>
      </c>
      <c r="L16" s="56">
        <v>140681</v>
      </c>
      <c r="M16" s="56">
        <v>824738</v>
      </c>
      <c r="N16" s="76">
        <f t="shared" si="0"/>
        <v>3434244</v>
      </c>
    </row>
    <row r="17" spans="1:14" ht="15">
      <c r="A17" s="63">
        <v>2015</v>
      </c>
      <c r="B17" s="56">
        <v>61435</v>
      </c>
      <c r="C17" s="56">
        <v>63137</v>
      </c>
      <c r="D17" s="56">
        <v>516351</v>
      </c>
      <c r="E17" s="56">
        <v>449321</v>
      </c>
      <c r="F17" s="57">
        <v>44</v>
      </c>
      <c r="G17" s="56">
        <v>334587</v>
      </c>
      <c r="H17" s="56">
        <v>820707</v>
      </c>
      <c r="I17" s="56">
        <v>16941</v>
      </c>
      <c r="J17" s="56">
        <v>1552</v>
      </c>
      <c r="K17" s="56">
        <v>189517</v>
      </c>
      <c r="L17" s="56">
        <v>140560</v>
      </c>
      <c r="M17" s="56">
        <v>813943</v>
      </c>
      <c r="N17" s="76">
        <f t="shared" si="0"/>
        <v>3408095</v>
      </c>
    </row>
    <row r="18" spans="1:14" ht="15">
      <c r="A18" s="63">
        <v>2016</v>
      </c>
      <c r="B18" s="56">
        <v>59864</v>
      </c>
      <c r="C18" s="56">
        <v>63002</v>
      </c>
      <c r="D18" s="56">
        <v>512195</v>
      </c>
      <c r="E18" s="56">
        <v>448778</v>
      </c>
      <c r="F18" s="57">
        <v>44</v>
      </c>
      <c r="G18" s="56">
        <v>330761</v>
      </c>
      <c r="H18" s="56">
        <v>818689</v>
      </c>
      <c r="I18" s="56">
        <v>16912</v>
      </c>
      <c r="J18" s="56">
        <v>1540</v>
      </c>
      <c r="K18" s="56">
        <v>188253</v>
      </c>
      <c r="L18" s="56">
        <v>140393</v>
      </c>
      <c r="M18" s="56">
        <v>805845</v>
      </c>
      <c r="N18" s="76">
        <f t="shared" si="0"/>
        <v>3386276</v>
      </c>
    </row>
    <row r="19" spans="1:14" ht="15">
      <c r="A19" s="63">
        <v>2017</v>
      </c>
      <c r="B19" s="56">
        <v>58212</v>
      </c>
      <c r="C19" s="56">
        <v>62870</v>
      </c>
      <c r="D19" s="56">
        <v>507893</v>
      </c>
      <c r="E19" s="56">
        <v>448264</v>
      </c>
      <c r="F19" s="57">
        <v>44</v>
      </c>
      <c r="G19" s="56">
        <v>326570</v>
      </c>
      <c r="H19" s="56">
        <v>818207</v>
      </c>
      <c r="I19" s="56">
        <v>16863</v>
      </c>
      <c r="J19" s="56">
        <v>1529</v>
      </c>
      <c r="K19" s="56">
        <v>187470</v>
      </c>
      <c r="L19" s="56">
        <v>140304</v>
      </c>
      <c r="M19" s="56">
        <v>797544</v>
      </c>
      <c r="N19" s="76">
        <f t="shared" si="0"/>
        <v>3365770</v>
      </c>
    </row>
    <row r="20" spans="1:14" ht="15.75" customHeight="1">
      <c r="A20" s="67"/>
    </row>
  </sheetData>
  <mergeCells count="2">
    <mergeCell ref="B1:N1"/>
    <mergeCell ref="A1:A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20"/>
  <sheetViews>
    <sheetView workbookViewId="0">
      <selection activeCell="J24" sqref="J24"/>
    </sheetView>
  </sheetViews>
  <sheetFormatPr defaultColWidth="14.42578125" defaultRowHeight="15.75" customHeight="1"/>
  <sheetData>
    <row r="20" spans="1:1" ht="15.75" customHeight="1">
      <c r="A20" s="1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J25"/>
  <sheetViews>
    <sheetView workbookViewId="0">
      <pane xSplit="1" topLeftCell="B1" activePane="topRight" state="frozen"/>
      <selection pane="topRight" activeCell="C8" sqref="C8"/>
    </sheetView>
  </sheetViews>
  <sheetFormatPr defaultColWidth="14.42578125" defaultRowHeight="15.75" customHeight="1"/>
  <cols>
    <col min="1" max="1" width="17.42578125" style="15" customWidth="1"/>
    <col min="2" max="2" width="14.42578125" style="16"/>
    <col min="3" max="3" width="17" style="16" customWidth="1"/>
    <col min="4" max="5" width="14.42578125" style="16"/>
    <col min="6" max="6" width="5.140625" style="16" customWidth="1"/>
    <col min="7" max="7" width="14.42578125" style="16"/>
    <col min="8" max="8" width="17" style="16" customWidth="1"/>
    <col min="9" max="16384" width="14.42578125" style="16"/>
  </cols>
  <sheetData>
    <row r="1" spans="1:10" ht="15.75" customHeight="1">
      <c r="A1" s="124" t="s">
        <v>122</v>
      </c>
      <c r="B1" s="124"/>
      <c r="C1" s="124"/>
      <c r="D1" s="124"/>
      <c r="E1" s="124"/>
      <c r="F1" s="25"/>
      <c r="G1" s="125" t="s">
        <v>23</v>
      </c>
      <c r="H1" s="125"/>
      <c r="I1" s="125"/>
      <c r="J1" s="125"/>
    </row>
    <row r="2" spans="1:10" s="21" customFormat="1" ht="27" customHeight="1">
      <c r="A2" s="19" t="s">
        <v>3</v>
      </c>
      <c r="B2" s="19" t="s">
        <v>16</v>
      </c>
      <c r="C2" s="19" t="s">
        <v>9</v>
      </c>
      <c r="D2" s="19" t="s">
        <v>10</v>
      </c>
      <c r="E2" s="19" t="s">
        <v>11</v>
      </c>
      <c r="F2" s="20"/>
      <c r="G2" s="109" t="s">
        <v>16</v>
      </c>
      <c r="H2" s="109" t="s">
        <v>9</v>
      </c>
      <c r="I2" s="109" t="s">
        <v>10</v>
      </c>
      <c r="J2" s="109" t="s">
        <v>11</v>
      </c>
    </row>
    <row r="3" spans="1:10" ht="15.75" customHeight="1">
      <c r="A3" s="22">
        <v>2001</v>
      </c>
      <c r="B3" s="39">
        <f>+C3+D3+E3</f>
        <v>11731.68</v>
      </c>
      <c r="C3" s="79">
        <v>750.06</v>
      </c>
      <c r="D3" s="79">
        <v>183.87</v>
      </c>
      <c r="E3" s="79">
        <v>10797.75</v>
      </c>
      <c r="F3" s="68"/>
      <c r="G3" s="23">
        <f t="shared" ref="G3:G19" si="0">SUM(H3:J3)</f>
        <v>5986099.9158947803</v>
      </c>
      <c r="H3" s="23">
        <f>C3*'Ecozones EF'!$F$4</f>
        <v>284897.61831948755</v>
      </c>
      <c r="I3" s="23">
        <f>D3*'Ecozones EF'!$F$5</f>
        <v>80719.55985237383</v>
      </c>
      <c r="J3" s="23">
        <f>E3*'Ecozones EF'!$F$6</f>
        <v>5620482.7377229193</v>
      </c>
    </row>
    <row r="4" spans="1:10" ht="15.75" customHeight="1">
      <c r="A4" s="22">
        <v>2002</v>
      </c>
      <c r="B4" s="39">
        <f t="shared" ref="B4:B19" si="1">+C4+D4+E4</f>
        <v>10775.25</v>
      </c>
      <c r="C4" s="79">
        <v>671.13</v>
      </c>
      <c r="D4" s="79">
        <v>185.4</v>
      </c>
      <c r="E4" s="79">
        <v>9918.7199999999993</v>
      </c>
      <c r="F4" s="68"/>
      <c r="G4" s="23">
        <f t="shared" si="0"/>
        <v>5499235.5825863862</v>
      </c>
      <c r="H4" s="23">
        <f>C4*'Ecozones EF'!$F$4</f>
        <v>254917.39138569942</v>
      </c>
      <c r="I4" s="23">
        <f>D4*'Ecozones EF'!$F$5</f>
        <v>81391.235093436175</v>
      </c>
      <c r="J4" s="23">
        <f>E4*'Ecozones EF'!$F$6</f>
        <v>5162926.9561072504</v>
      </c>
    </row>
    <row r="5" spans="1:10" ht="15.75" customHeight="1">
      <c r="A5" s="22">
        <v>2003</v>
      </c>
      <c r="B5" s="39">
        <f t="shared" si="1"/>
        <v>12122.010000000002</v>
      </c>
      <c r="C5" s="79">
        <v>418.86</v>
      </c>
      <c r="D5" s="79">
        <v>121.59</v>
      </c>
      <c r="E5" s="79">
        <v>11581.560000000001</v>
      </c>
      <c r="F5" s="68"/>
      <c r="G5" s="23">
        <f>SUM(H5:J5)</f>
        <v>6240949.5912870318</v>
      </c>
      <c r="H5" s="23">
        <f>C5*'Ecozones EF'!$F$4</f>
        <v>159096.89412753723</v>
      </c>
      <c r="I5" s="23">
        <f>D5*'Ecozones EF'!$F$5</f>
        <v>53378.426510306927</v>
      </c>
      <c r="J5" s="23">
        <f>E5*'Ecozones EF'!$F$6</f>
        <v>6028474.2706491873</v>
      </c>
    </row>
    <row r="6" spans="1:10" ht="15.75" customHeight="1">
      <c r="A6" s="22">
        <v>2004</v>
      </c>
      <c r="B6" s="39">
        <f t="shared" si="1"/>
        <v>11752.109999999999</v>
      </c>
      <c r="C6" s="79">
        <v>1062.72</v>
      </c>
      <c r="D6" s="79">
        <v>255.42</v>
      </c>
      <c r="E6" s="79">
        <v>10433.969999999999</v>
      </c>
      <c r="F6" s="68"/>
      <c r="G6" s="23">
        <f t="shared" si="0"/>
        <v>5946913.1867025374</v>
      </c>
      <c r="H6" s="23">
        <f>C6*'Ecozones EF'!$F$4</f>
        <v>403656.23675504077</v>
      </c>
      <c r="I6" s="23">
        <f>D6*'Ecozones EF'!$F$5</f>
        <v>112130.25494911254</v>
      </c>
      <c r="J6" s="23">
        <f>E6*'Ecozones EF'!$F$6</f>
        <v>5431126.6949983845</v>
      </c>
    </row>
    <row r="7" spans="1:10" ht="15.75" customHeight="1">
      <c r="A7" s="22">
        <v>2005</v>
      </c>
      <c r="B7" s="39">
        <f t="shared" si="1"/>
        <v>22685.850000000002</v>
      </c>
      <c r="C7" s="79">
        <v>1710.99</v>
      </c>
      <c r="D7" s="79">
        <v>347.49</v>
      </c>
      <c r="E7" s="79">
        <v>20627.370000000003</v>
      </c>
      <c r="F7" s="68"/>
      <c r="G7" s="23">
        <f t="shared" si="0"/>
        <v>11539470.99273718</v>
      </c>
      <c r="H7" s="23">
        <f>C7*'Ecozones EF'!$F$4</f>
        <v>649890.64337314363</v>
      </c>
      <c r="I7" s="23">
        <f>D7*'Ecozones EF'!$F$5</f>
        <v>152549.30033774613</v>
      </c>
      <c r="J7" s="23">
        <f>E7*'Ecozones EF'!$F$6</f>
        <v>10737031.04902629</v>
      </c>
    </row>
    <row r="8" spans="1:10" ht="15.75" customHeight="1">
      <c r="A8" s="22">
        <v>2006</v>
      </c>
      <c r="B8" s="39">
        <f t="shared" si="1"/>
        <v>12489.93</v>
      </c>
      <c r="C8" s="79">
        <v>748.08</v>
      </c>
      <c r="D8" s="79">
        <v>219.96</v>
      </c>
      <c r="E8" s="79">
        <v>11521.89</v>
      </c>
      <c r="F8" s="68"/>
      <c r="G8" s="23">
        <f t="shared" si="0"/>
        <v>6378123.3750178479</v>
      </c>
      <c r="H8" s="23">
        <f>C8*'Ecozones EF'!$F$4</f>
        <v>284145.54877268791</v>
      </c>
      <c r="I8" s="23">
        <f>D8*'Ecozones EF'!$F$5</f>
        <v>96563.193479785434</v>
      </c>
      <c r="J8" s="23">
        <f>E8*'Ecozones EF'!$F$6</f>
        <v>5997414.6327653741</v>
      </c>
    </row>
    <row r="9" spans="1:10" ht="15.75" customHeight="1">
      <c r="A9" s="22">
        <v>2007</v>
      </c>
      <c r="B9" s="39">
        <f t="shared" si="1"/>
        <v>10355.759999999998</v>
      </c>
      <c r="C9" s="79">
        <v>570.24</v>
      </c>
      <c r="D9" s="79">
        <v>196.74</v>
      </c>
      <c r="E9" s="79">
        <v>9588.7799999999988</v>
      </c>
      <c r="F9" s="68"/>
      <c r="G9" s="23">
        <f t="shared" si="0"/>
        <v>5294150.9924022704</v>
      </c>
      <c r="H9" s="23">
        <f>C9*'Ecozones EF'!$F$4</f>
        <v>216596.02947831454</v>
      </c>
      <c r="I9" s="23">
        <f>D9*'Ecozones EF'!$F$5</f>
        <v>86369.533938957029</v>
      </c>
      <c r="J9" s="23">
        <f>E9*'Ecozones EF'!$F$6</f>
        <v>4991185.4289849987</v>
      </c>
    </row>
    <row r="10" spans="1:10" ht="15.75" customHeight="1">
      <c r="A10" s="26">
        <v>2008</v>
      </c>
      <c r="B10" s="40">
        <f t="shared" si="1"/>
        <v>17299.98</v>
      </c>
      <c r="C10" s="80">
        <v>821.07</v>
      </c>
      <c r="D10" s="80">
        <v>241.74</v>
      </c>
      <c r="E10" s="80">
        <v>16237.17</v>
      </c>
      <c r="F10" s="68"/>
      <c r="G10" s="27">
        <f t="shared" si="0"/>
        <v>8869822.9874798693</v>
      </c>
      <c r="H10" s="28">
        <f>C10*'Ecozones EF'!$F$4</f>
        <v>311869.56706607697</v>
      </c>
      <c r="I10" s="28">
        <f>D10*'Ecozones EF'!$F$5</f>
        <v>106124.6880878493</v>
      </c>
      <c r="J10" s="28">
        <f>E10*'Ecozones EF'!$F$6</f>
        <v>8451828.7323259432</v>
      </c>
    </row>
    <row r="11" spans="1:10" ht="15.75" customHeight="1">
      <c r="A11" s="26">
        <v>2009</v>
      </c>
      <c r="B11" s="40">
        <f t="shared" si="1"/>
        <v>26091</v>
      </c>
      <c r="C11" s="80">
        <v>1103.94</v>
      </c>
      <c r="D11" s="80">
        <v>393.84</v>
      </c>
      <c r="E11" s="80">
        <v>24593.22</v>
      </c>
      <c r="F11" s="68"/>
      <c r="G11" s="27">
        <f t="shared" si="0"/>
        <v>13393559.280389994</v>
      </c>
      <c r="H11" s="28">
        <f>C11*'Ecozones EF'!$F$4</f>
        <v>419312.95732023456</v>
      </c>
      <c r="I11" s="28">
        <f>D11*'Ecozones EF'!$F$5</f>
        <v>172897.10911110518</v>
      </c>
      <c r="J11" s="28">
        <f>E11*'Ecozones EF'!$F$6</f>
        <v>12801349.213958655</v>
      </c>
    </row>
    <row r="12" spans="1:10" ht="15.75" customHeight="1">
      <c r="A12" s="26">
        <v>2010</v>
      </c>
      <c r="B12" s="40">
        <f t="shared" si="1"/>
        <v>18170.82</v>
      </c>
      <c r="C12" s="80">
        <v>724.86</v>
      </c>
      <c r="D12" s="80">
        <v>377.73</v>
      </c>
      <c r="E12" s="80">
        <v>17068.23</v>
      </c>
      <c r="F12" s="68"/>
      <c r="G12" s="27">
        <f t="shared" si="0"/>
        <v>9325565.5891463496</v>
      </c>
      <c r="H12" s="28">
        <f>C12*'Ecozones EF'!$F$4</f>
        <v>275325.82408749138</v>
      </c>
      <c r="I12" s="28">
        <f>D12*'Ecozones EF'!$F$5</f>
        <v>165824.76392580176</v>
      </c>
      <c r="J12" s="28">
        <f>E12*'Ecozones EF'!$F$6</f>
        <v>8884415.0011330564</v>
      </c>
    </row>
    <row r="13" spans="1:10" ht="15.75" customHeight="1">
      <c r="A13" s="26">
        <v>2011</v>
      </c>
      <c r="B13" s="40">
        <f t="shared" si="1"/>
        <v>24129.449999999997</v>
      </c>
      <c r="C13" s="80">
        <v>1414.35</v>
      </c>
      <c r="D13" s="80">
        <v>821.43</v>
      </c>
      <c r="E13" s="80">
        <v>21893.67</v>
      </c>
      <c r="F13" s="68"/>
      <c r="G13" s="27">
        <f t="shared" si="0"/>
        <v>12293997.505737636</v>
      </c>
      <c r="H13" s="28">
        <f>C13*'Ecozones EF'!$F$4</f>
        <v>537216.95127078798</v>
      </c>
      <c r="I13" s="28">
        <f>D13*'Ecozones EF'!$F$5</f>
        <v>360610.58383387956</v>
      </c>
      <c r="J13" s="28">
        <f>E13*'Ecozones EF'!$F$6</f>
        <v>11396169.970632968</v>
      </c>
    </row>
    <row r="14" spans="1:10" ht="15.75" customHeight="1">
      <c r="A14" s="26">
        <v>2012</v>
      </c>
      <c r="B14" s="40">
        <f t="shared" si="1"/>
        <v>24914.070000000003</v>
      </c>
      <c r="C14" s="80">
        <v>1285.29</v>
      </c>
      <c r="D14" s="80">
        <v>940.05</v>
      </c>
      <c r="E14" s="80">
        <v>22688.730000000003</v>
      </c>
      <c r="F14" s="68"/>
      <c r="G14" s="27">
        <f t="shared" si="0"/>
        <v>12710898.254036244</v>
      </c>
      <c r="H14" s="28">
        <f>C14*'Ecozones EF'!$F$4</f>
        <v>488195.69081120734</v>
      </c>
      <c r="I14" s="28">
        <f>D14*'Ecozones EF'!$F$5</f>
        <v>412685.17017035955</v>
      </c>
      <c r="J14" s="28">
        <f>E14*'Ecozones EF'!$F$6</f>
        <v>11810017.393054677</v>
      </c>
    </row>
    <row r="15" spans="1:10" ht="15.75" customHeight="1">
      <c r="A15" s="26">
        <v>2013</v>
      </c>
      <c r="B15" s="40">
        <f t="shared" si="1"/>
        <v>36909.72</v>
      </c>
      <c r="C15" s="80">
        <v>1488.33</v>
      </c>
      <c r="D15" s="80">
        <v>738.45</v>
      </c>
      <c r="E15" s="80">
        <v>34682.94</v>
      </c>
      <c r="F15" s="68"/>
      <c r="G15" s="27">
        <f t="shared" si="0"/>
        <v>18942784.774317488</v>
      </c>
      <c r="H15" s="28">
        <f>C15*'Ecozones EF'!$F$4</f>
        <v>565317.00433757692</v>
      </c>
      <c r="I15" s="28">
        <f>D15*'Ecozones EF'!$F$5</f>
        <v>324182.07958332222</v>
      </c>
      <c r="J15" s="28">
        <f>E15*'Ecozones EF'!$F$6</f>
        <v>18053285.690396588</v>
      </c>
    </row>
    <row r="16" spans="1:10" ht="15.75" customHeight="1">
      <c r="A16" s="26">
        <v>2014</v>
      </c>
      <c r="B16" s="40">
        <f t="shared" si="1"/>
        <v>32884.019999999997</v>
      </c>
      <c r="C16" s="80">
        <v>1744.29</v>
      </c>
      <c r="D16" s="80">
        <v>952.47</v>
      </c>
      <c r="E16" s="80">
        <v>30187.26</v>
      </c>
      <c r="F16" s="68"/>
      <c r="G16" s="27">
        <f t="shared" si="0"/>
        <v>16793855.232253592</v>
      </c>
      <c r="H16" s="28">
        <f>C16*'Ecozones EF'!$F$4</f>
        <v>662539.08575113863</v>
      </c>
      <c r="I16" s="28">
        <f>D16*'Ecozones EF'!$F$5</f>
        <v>418137.59271545388</v>
      </c>
      <c r="J16" s="28">
        <f>E16*'Ecozones EF'!$F$6</f>
        <v>15713178.553786999</v>
      </c>
    </row>
    <row r="17" spans="1:10" ht="15.75" customHeight="1">
      <c r="A17" s="26">
        <v>2015</v>
      </c>
      <c r="B17" s="40">
        <f t="shared" si="1"/>
        <v>30003.84</v>
      </c>
      <c r="C17" s="80">
        <v>1204.56</v>
      </c>
      <c r="D17" s="80">
        <v>660.33</v>
      </c>
      <c r="E17" s="80">
        <v>28138.95</v>
      </c>
      <c r="G17" s="27">
        <f t="shared" si="0"/>
        <v>15394403.937843585</v>
      </c>
      <c r="H17" s="28">
        <f>C17*'Ecozones EF'!$F$4</f>
        <v>457531.76428941946</v>
      </c>
      <c r="I17" s="28">
        <f>D17*'Ecozones EF'!$F$5</f>
        <v>289887.13198084524</v>
      </c>
      <c r="J17" s="28">
        <f>E17*'Ecozones EF'!$F$6</f>
        <v>14646985.041573321</v>
      </c>
    </row>
    <row r="18" spans="1:10" ht="15.75" customHeight="1">
      <c r="A18" s="26">
        <v>2016</v>
      </c>
      <c r="B18" s="40">
        <f t="shared" si="1"/>
        <v>29819.339999999997</v>
      </c>
      <c r="C18" s="80">
        <v>1494.81</v>
      </c>
      <c r="D18" s="80">
        <v>864.27</v>
      </c>
      <c r="E18" s="80">
        <v>27460.26</v>
      </c>
      <c r="G18" s="27">
        <f t="shared" si="0"/>
        <v>15240906.753530441</v>
      </c>
      <c r="H18" s="28">
        <f>C18*'Ecozones EF'!$F$4</f>
        <v>567778.32285437593</v>
      </c>
      <c r="I18" s="28">
        <f>D18*'Ecozones EF'!$F$5</f>
        <v>379417.49058362498</v>
      </c>
      <c r="J18" s="28">
        <f>E18*'Ecozones EF'!$F$6</f>
        <v>14293710.940092441</v>
      </c>
    </row>
    <row r="19" spans="1:10" ht="15.75" customHeight="1">
      <c r="A19" s="26">
        <v>2017</v>
      </c>
      <c r="B19" s="72">
        <f t="shared" si="1"/>
        <v>30245.85</v>
      </c>
      <c r="C19" s="80">
        <v>1062.72</v>
      </c>
      <c r="D19" s="80">
        <v>633.24</v>
      </c>
      <c r="E19" s="80">
        <v>28549.89</v>
      </c>
      <c r="G19" s="27">
        <f t="shared" si="0"/>
        <v>15542539.739000991</v>
      </c>
      <c r="H19" s="28">
        <f>C19*'Ecozones EF'!$F$4</f>
        <v>403656.23675504077</v>
      </c>
      <c r="I19" s="28">
        <f>D19*'Ecozones EF'!$F$5</f>
        <v>277994.52918321209</v>
      </c>
      <c r="J19" s="28">
        <f>E19*'Ecozones EF'!$F$6</f>
        <v>14860888.973062739</v>
      </c>
    </row>
    <row r="21" spans="1:10" ht="15.75" customHeight="1">
      <c r="A21" s="36" t="s">
        <v>18</v>
      </c>
      <c r="B21" s="69">
        <f>SUM(B3:B19)</f>
        <v>362380.68000000005</v>
      </c>
      <c r="C21" s="69">
        <f>SUM(C3:C19)</f>
        <v>18276.3</v>
      </c>
      <c r="D21" s="69">
        <f>SUM(D3:D19)</f>
        <v>8134.02</v>
      </c>
      <c r="E21" s="69">
        <f>SUM(E3:E19)</f>
        <v>335970.36000000004</v>
      </c>
      <c r="G21" s="69">
        <f t="shared" ref="G21:J21" si="2">SUM(G3:G19)</f>
        <v>185393277.69036424</v>
      </c>
      <c r="H21" s="69">
        <f t="shared" si="2"/>
        <v>6941943.7667552615</v>
      </c>
      <c r="I21" s="69">
        <f t="shared" si="2"/>
        <v>3570862.643337172</v>
      </c>
      <c r="J21" s="69">
        <f t="shared" si="2"/>
        <v>174880471.28027177</v>
      </c>
    </row>
    <row r="22" spans="1:10" ht="15.75" customHeight="1">
      <c r="A22" s="37" t="s">
        <v>19</v>
      </c>
      <c r="B22" s="70">
        <f t="shared" ref="B22:E22" si="3">SUM(B10:B19)</f>
        <v>270468.08999999997</v>
      </c>
      <c r="C22" s="70">
        <f t="shared" si="3"/>
        <v>12344.22</v>
      </c>
      <c r="D22" s="70">
        <f t="shared" si="3"/>
        <v>6623.5499999999993</v>
      </c>
      <c r="E22" s="70">
        <f t="shared" si="3"/>
        <v>251500.32</v>
      </c>
      <c r="G22" s="70">
        <f t="shared" ref="G22:J22" si="4">SUM(G10:G19)</f>
        <v>138508334.05373621</v>
      </c>
      <c r="H22" s="70">
        <f t="shared" si="4"/>
        <v>4688743.4045433495</v>
      </c>
      <c r="I22" s="70">
        <f t="shared" si="4"/>
        <v>2907761.1391754542</v>
      </c>
      <c r="J22" s="70">
        <f t="shared" si="4"/>
        <v>130911829.51001738</v>
      </c>
    </row>
    <row r="23" spans="1:10" ht="15.75" customHeight="1">
      <c r="A23" s="37" t="s">
        <v>20</v>
      </c>
      <c r="B23" s="71">
        <f t="shared" ref="B23:E23" si="5">AVERAGE(B10:B19)</f>
        <v>27046.808999999997</v>
      </c>
      <c r="C23" s="70">
        <f t="shared" si="5"/>
        <v>1234.422</v>
      </c>
      <c r="D23" s="70">
        <f t="shared" si="5"/>
        <v>662.3549999999999</v>
      </c>
      <c r="E23" s="70">
        <f t="shared" si="5"/>
        <v>25150.031999999999</v>
      </c>
      <c r="G23" s="71">
        <f t="shared" ref="G23:J23" si="6">AVERAGE(G10:G19)</f>
        <v>13850833.405373622</v>
      </c>
      <c r="H23" s="70">
        <f t="shared" si="6"/>
        <v>468874.34045433498</v>
      </c>
      <c r="I23" s="70">
        <f t="shared" si="6"/>
        <v>290776.11391754542</v>
      </c>
      <c r="J23" s="70">
        <f t="shared" si="6"/>
        <v>13091182.951001737</v>
      </c>
    </row>
    <row r="25" spans="1:10" ht="15.75" customHeight="1">
      <c r="A25" s="81" t="s">
        <v>25</v>
      </c>
    </row>
  </sheetData>
  <mergeCells count="2">
    <mergeCell ref="A1:E1"/>
    <mergeCell ref="G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Woo Poquioma</dc:creator>
  <cp:keywords/>
  <dc:description/>
  <cp:lastModifiedBy>kcreighton@whrc.org</cp:lastModifiedBy>
  <cp:revision/>
  <dcterms:created xsi:type="dcterms:W3CDTF">2019-05-30T20:29:59Z</dcterms:created>
  <dcterms:modified xsi:type="dcterms:W3CDTF">2019-06-05T20:42:17Z</dcterms:modified>
  <cp:category/>
  <cp:contentStatus/>
</cp:coreProperties>
</file>