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wb393376\Box Sync\ROC ER-PD\Carbon Accounting\02_Advanced Draft ERPD\"/>
    </mc:Choice>
  </mc:AlternateContent>
  <bookViews>
    <workbookView xWindow="0" yWindow="0" windowWidth="25200" windowHeight="11685"/>
  </bookViews>
  <sheets>
    <sheet name="Calculation of Emissions" sheetId="3" r:id="rId1"/>
    <sheet name="Activity Data" sheetId="1" r:id="rId2"/>
    <sheet name="Emission Factors" sheetId="4" r:id="rId3"/>
    <sheet name="8. Emission Factor" sheetId="2" state="hidden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ftn1" localSheetId="2">'Emission Factors'!#REF!</definedName>
    <definedName name="_ftnref1" localSheetId="2">'[1]Total Carbon Stocks Max Adj'!$A$17</definedName>
    <definedName name="BASELINE_ANR_1" localSheetId="2">'[2]9. Emissions Reductions'!$G$286:$G$315</definedName>
    <definedName name="BASELINE_ANR_1">'[3]9. Emissions Reductions'!$G$286:$G$315</definedName>
    <definedName name="BASELINE_ANR_2" localSheetId="2">'[2]9. Emissions Reductions'!$G$321:$G$350</definedName>
    <definedName name="BASELINE_ANR_2">'[3]9. Emissions Reductions'!$G$321:$G$350</definedName>
    <definedName name="BASELINE_ANR_3" localSheetId="2">'[2]9. Emissions Reductions'!$G$356:$G$385</definedName>
    <definedName name="BASELINE_ANR_3">'[3]9. Emissions Reductions'!$G$356:$G$385</definedName>
    <definedName name="BASELINE_ANR_4" localSheetId="2">'[2]9. Emissions Reductions'!$G$391:$G$420</definedName>
    <definedName name="BASELINE_ANR_4">'[3]9. Emissions Reductions'!$G$391:$G$420</definedName>
    <definedName name="BASELINE_HARVEST_1" localSheetId="2">'[2]9. Emissions Reductions'!$G$146:$G$175</definedName>
    <definedName name="BASELINE_HARVEST_1">'[3]9. Emissions Reductions'!$G$146:$G$175</definedName>
    <definedName name="BASELINE_HARVEST_2" localSheetId="2">'[2]9. Emissions Reductions'!$G$181:$G$210</definedName>
    <definedName name="BASELINE_HARVEST_2">'[3]9. Emissions Reductions'!$G$181:$G$210</definedName>
    <definedName name="BASELINE_HARVEST_3" localSheetId="2">'[2]9. Emissions Reductions'!$G$216:$G$245</definedName>
    <definedName name="BASELINE_HARVEST_3">'[3]9. Emissions Reductions'!$G$216:$G$245</definedName>
    <definedName name="BASELINE_HARVEST_4" localSheetId="2">'[2]9. Emissions Reductions'!$G$251:$G$280</definedName>
    <definedName name="BASELINE_HARVEST_4">'[3]9. Emissions Reductions'!$G$251:$G$280</definedName>
    <definedName name="BASELINE_LEAKAGE_1" localSheetId="2">'[2]9. Emissions Reductions'!$G$426:$G$455</definedName>
    <definedName name="BASELINE_LEAKAGE_1">'[3]9. Emissions Reductions'!$G$426:$G$455</definedName>
    <definedName name="BASELINE_LEAKAGE_2" localSheetId="2">'[2]9. Emissions Reductions'!$G$461:$G$490</definedName>
    <definedName name="BASELINE_LEAKAGE_2">'[3]9. Emissions Reductions'!$G$461:$G$490</definedName>
    <definedName name="BASELINE_LEAKAGE_3" localSheetId="2">'[2]9. Emissions Reductions'!$G$496:$G$525</definedName>
    <definedName name="BASELINE_LEAKAGE_3">'[3]9. Emissions Reductions'!$G$496:$G$525</definedName>
    <definedName name="BASELINE_LEAKAGE_4" localSheetId="2">'[2]9. Emissions Reductions'!$G$531:$G$560</definedName>
    <definedName name="BASELINE_LEAKAGE_4">'[3]9. Emissions Reductions'!$G$531:$G$560</definedName>
    <definedName name="BASELINE_TRANSITION_ANR_1" localSheetId="2">'[2]7. Net'!$B$86:$B$115</definedName>
    <definedName name="BASELINE_TRANSITION_ANR_1">'[3]7. Net'!$B$86:$B$115</definedName>
    <definedName name="BASELINE_TRANSITION_ANR_2" localSheetId="2">'[2]7. Net'!$C$86:$C$115</definedName>
    <definedName name="BASELINE_TRANSITION_ANR_2">'[3]7. Net'!$C$86:$C$115</definedName>
    <definedName name="BASELINE_TRANSITION_ANR_3" localSheetId="2">'[2]7. Net'!$D$86:$D$115</definedName>
    <definedName name="BASELINE_TRANSITION_ANR_3">'[3]7. Net'!$D$86:$D$115</definedName>
    <definedName name="BASELINE_TRANSITION_ANR_4" localSheetId="2">'[2]7. Net'!$E$86:$E$115</definedName>
    <definedName name="BASELINE_TRANSITION_ANR_4">'[3]7. Net'!$E$86:$E$115</definedName>
    <definedName name="BASELINE_TRANSITION_HARVEST_1" localSheetId="2">'[2]7. Net'!$B$49:$B$78</definedName>
    <definedName name="BASELINE_TRANSITION_HARVEST_1">'[3]7. Net'!$B$49:$B$78</definedName>
    <definedName name="BASELINE_TRANSITION_HARVEST_2" localSheetId="2">'[2]7. Net'!$C$49:$C$78</definedName>
    <definedName name="BASELINE_TRANSITION_HARVEST_2">'[3]7. Net'!$C$49:$C$78</definedName>
    <definedName name="BASELINE_TRANSITION_HARVEST_3" localSheetId="2">'[2]7. Net'!$D$49:$D$78</definedName>
    <definedName name="BASELINE_TRANSITION_HARVEST_3">'[3]7. Net'!$D$49:$D$78</definedName>
    <definedName name="BASELINE_TRANSITION_HARVEST_4" localSheetId="2">'[2]7. Net'!$E$49:$E$78</definedName>
    <definedName name="BASELINE_TRANSITION_HARVEST_4">'[3]7. Net'!$E$49:$E$78</definedName>
    <definedName name="BASELINE_TRANSITION_LEAKAGE_1" localSheetId="2">'[2]7. Net'!$B$126:$B$155</definedName>
    <definedName name="BASELINE_TRANSITION_LEAKAGE_1">'[3]7. Net'!$B$126:$B$155</definedName>
    <definedName name="BASELINE_TRANSITION_LEAKAGE_2" localSheetId="2">'[2]7. Net'!$C$126:$C$155</definedName>
    <definedName name="BASELINE_TRANSITION_LEAKAGE_2">'[3]7. Net'!$C$126:$C$155</definedName>
    <definedName name="BASELINE_TRANSITION_LEAKAGE_3" localSheetId="2">'[2]7. Net'!$D$126:$D$155</definedName>
    <definedName name="BASELINE_TRANSITION_LEAKAGE_3">'[3]7. Net'!$D$126:$D$155</definedName>
    <definedName name="BASELINE_TRANSITION_LEAKAGE_4" localSheetId="2">'[2]7. Net'!$E$126:$E$155</definedName>
    <definedName name="BASELINE_TRANSITION_LEAKAGE_4">'[3]7. Net'!$E$126:$E$155</definedName>
    <definedName name="BASELINE_TRANSITION_WITHOUT_HARVEST_ANR_1" localSheetId="2">'[2]7. Net'!$B$12:$B$41</definedName>
    <definedName name="BASELINE_TRANSITION_WITHOUT_HARVEST_ANR_1">'[3]7. Net'!$B$12:$B$41</definedName>
    <definedName name="BASELINE_TRANSITION_WITHOUT_HARVEST_ANR_2" localSheetId="2">'[2]7. Net'!$C$12:$C$41</definedName>
    <definedName name="BASELINE_TRANSITION_WITHOUT_HARVEST_ANR_2">'[3]7. Net'!$C$12:$C$41</definedName>
    <definedName name="BASELINE_TRANSITION_WITHOUT_HARVEST_ANR_3" localSheetId="2">'[2]7. Net'!$D$12:$D$41</definedName>
    <definedName name="BASELINE_TRANSITION_WITHOUT_HARVEST_ANR_3">'[3]7. Net'!$D$12:$D$41</definedName>
    <definedName name="BASELINE_TRANSITION_WITHOUT_HARVEST_ANR_4" localSheetId="2">'[2]7. Net'!$E$12:$E$41</definedName>
    <definedName name="BASELINE_TRANSITION_WITHOUT_HARVEST_ANR_4">'[3]7. Net'!$E$12:$E$41</definedName>
    <definedName name="BASELINE_WITHOUT_HARVEST_ANR_1" localSheetId="2">'[2]9. Emissions Reductions'!$G$6:$G$35</definedName>
    <definedName name="BASELINE_WITHOUT_HARVEST_ANR_1">'[3]9. Emissions Reductions'!$G$6:$G$35</definedName>
    <definedName name="BASELINE_WITHOUT_HARVEST_ANR_2" localSheetId="2">'[2]9. Emissions Reductions'!$G$41:$G$70</definedName>
    <definedName name="BASELINE_WITHOUT_HARVEST_ANR_2">'[3]9. Emissions Reductions'!$G$41:$G$70</definedName>
    <definedName name="BASELINE_WITHOUT_HARVEST_ANR_3" localSheetId="2">'[2]9. Emissions Reductions'!$G$76:$G$105</definedName>
    <definedName name="BASELINE_WITHOUT_HARVEST_ANR_3">'[3]9. Emissions Reductions'!$G$76:$G$105</definedName>
    <definedName name="BASELINE_WITHOUT_HARVEST_ANR_4" localSheetId="2">'[2]9. Emissions Reductions'!$G$111:$G$140</definedName>
    <definedName name="BASELINE_WITHOUT_HARVEST_ANR_4">'[3]9. Emissions Reductions'!$G$111:$G$140</definedName>
    <definedName name="BondInvestment">'[4]ER Program Cash Flow - Summary'!$F$15</definedName>
    <definedName name="BondStructureSwithc">'[4]ER Program Cash Flow - Summary'!$F$14</definedName>
    <definedName name="BufferPercentage">'[4]1. Program Data and Scenario'!$D$22</definedName>
    <definedName name="CarbonEst">'[4]1. Program Data and Scenario'!$I$19:$I$21</definedName>
    <definedName name="ContractedPrice">'[4]z_Pre-Pay Profit Share'!$E$29:$N$29</definedName>
    <definedName name="CONTRIBUTION_DF" localSheetId="2">'[2]1b. Relative DF and DG rates'!$C$13:$C$28</definedName>
    <definedName name="CONTRIBUTION_DF">'[3]1b. Relative DF and DG rates'!$C$13:$C$28</definedName>
    <definedName name="CONTRIBUTION_DG" localSheetId="2">'[2]1b. Relative DF and DG rates'!$D$13:$D$28</definedName>
    <definedName name="CONTRIBUTION_DG">'[3]1b. Relative DF and DG rates'!$D$13:$D$28</definedName>
    <definedName name="CostCarbonDev_Col1">'[4]4. ER Dev and MRV Costs'!$I$128</definedName>
    <definedName name="CostPerTonne">'[4]z_Pre-Pay Profit Share'!$C$26</definedName>
    <definedName name="DateBudgetStart">'[4]1. Program Data and Scenario'!$D$10</definedName>
    <definedName name="DateBudgetStartDay">'[4]1. Program Data and Scenario'!$D$11</definedName>
    <definedName name="DateLastVer">'[4]1. Program Data and Scenario'!$D$33</definedName>
    <definedName name="DateLastVintage">'[4]1. Program Data and Scenario'!$D$14</definedName>
    <definedName name="DateProjectStart">'[4]1. Program Data and Scenario'!$D$9</definedName>
    <definedName name="DatesOfVerfication_Col1">'[4]ER Program Cash Flow - Summary'!$E$61</definedName>
    <definedName name="DatesOfVerification">'[4]ER Program Cash Flow - Summary'!$E$61:$BI$61</definedName>
    <definedName name="EF_1_AG">'8. Emission Factor'!$C$8</definedName>
    <definedName name="EF_1_BG">'8. Emission Factor'!$D$8</definedName>
    <definedName name="EF_1_DW">'8. Emission Factor'!$F$8</definedName>
    <definedName name="EF_1_SOM">'8. Emission Factor'!$H$8</definedName>
    <definedName name="EF_2_AG">'8. Emission Factor'!$C$9</definedName>
    <definedName name="EF_2_BG">'8. Emission Factor'!$D$9</definedName>
    <definedName name="EF_2_DW">'8. Emission Factor'!$F$9</definedName>
    <definedName name="EF_2_SOM">'8. Emission Factor'!$H$9</definedName>
    <definedName name="EF_3_AG">'8. Emission Factor'!$C$10</definedName>
    <definedName name="EF_3_BG">'8. Emission Factor'!$D$10</definedName>
    <definedName name="EF_3_DW">'8. Emission Factor'!$F$10</definedName>
    <definedName name="EF_3_SOM">'8. Emission Factor'!$H$10</definedName>
    <definedName name="EF_4_AG">'8. Emission Factor'!$C$11</definedName>
    <definedName name="EF_4_BG">'8. Emission Factor'!$D$11</definedName>
    <definedName name="EF_4_DW">'8. Emission Factor'!$F$11</definedName>
    <definedName name="EF_4_SOM">'8. Emission Factor'!$H$11</definedName>
    <definedName name="EF_5_AG">'8. Emission Factor'!$C$19</definedName>
    <definedName name="EF_5_BG">'8. Emission Factor'!$D$19</definedName>
    <definedName name="EF_5_DW">'8. Emission Factor'!$F$19</definedName>
    <definedName name="EF_5_SOM">'8. Emission Factor'!$H$19</definedName>
    <definedName name="EF_6_AG">'8. Emission Factor'!$C$20</definedName>
    <definedName name="EF_6_BG">'8. Emission Factor'!$D$20</definedName>
    <definedName name="EF_6_DW">'8. Emission Factor'!$F$20</definedName>
    <definedName name="EF_6_SOM">'8. Emission Factor'!$H$20</definedName>
    <definedName name="ERSpilt1Percentage">'[4]1. Program Data and Scenario'!$D$23</definedName>
    <definedName name="ERSpilt2Percentage">'[4]1. Program Data and Scenario'!$D$24</definedName>
    <definedName name="EXANTE_ANR_1" localSheetId="2">'[2]9. Emissions Reductions'!$G$846:$G$875</definedName>
    <definedName name="EXANTE_ANR_1">'[3]9. Emissions Reductions'!$G$846:$G$875</definedName>
    <definedName name="EXANTE_ANR_2" localSheetId="2">'[2]9. Emissions Reductions'!$G$881:$G$910</definedName>
    <definedName name="EXANTE_ANR_2">'[3]9. Emissions Reductions'!$G$881:$G$910</definedName>
    <definedName name="EXANTE_ANR_3" localSheetId="2">'[2]9. Emissions Reductions'!$G$916:$G$945</definedName>
    <definedName name="EXANTE_ANR_3">'[3]9. Emissions Reductions'!$G$916:$G$945</definedName>
    <definedName name="EXANTE_ANR_4" localSheetId="2">'[2]9. Emissions Reductions'!$G$951:$G$980</definedName>
    <definedName name="EXANTE_ANR_4">'[3]9. Emissions Reductions'!$G$951:$G$980</definedName>
    <definedName name="EXANTE_HARVEST_1" localSheetId="2">'[2]9. Emissions Reductions'!$G$706:$G$735</definedName>
    <definedName name="EXANTE_HARVEST_1">'[3]9. Emissions Reductions'!$G$706:$G$735</definedName>
    <definedName name="EXANTE_HARVEST_2" localSheetId="2">'[2]9. Emissions Reductions'!$G$741:$G$770</definedName>
    <definedName name="EXANTE_HARVEST_2">'[3]9. Emissions Reductions'!$G$741:$G$770</definedName>
    <definedName name="EXANTE_HARVEST_3" localSheetId="2">'[2]9. Emissions Reductions'!$G$776:$G$805</definedName>
    <definedName name="EXANTE_HARVEST_3">'[3]9. Emissions Reductions'!$G$776:$G$805</definedName>
    <definedName name="EXANTE_HARVEST_4" localSheetId="2">'[2]9. Emissions Reductions'!$G$811:$G$840</definedName>
    <definedName name="EXANTE_HARVEST_4">'[3]9. Emissions Reductions'!$G$811:$G$840</definedName>
    <definedName name="EXANTE_LEAKAGE_1" localSheetId="2">'[2]9. Emissions Reductions'!$G$986:$G$1015</definedName>
    <definedName name="EXANTE_LEAKAGE_1">'[3]9. Emissions Reductions'!$G$986:$G$1015</definedName>
    <definedName name="EXANTE_LEAKAGE_2" localSheetId="2">'[2]9. Emissions Reductions'!$G$1021:$G$1050</definedName>
    <definedName name="EXANTE_LEAKAGE_2">'[3]9. Emissions Reductions'!$G$1021:$G$1050</definedName>
    <definedName name="EXANTE_LEAKAGE_3" localSheetId="2">'[2]9. Emissions Reductions'!$G$1056:$G$1085</definedName>
    <definedName name="EXANTE_LEAKAGE_3">'[3]9. Emissions Reductions'!$G$1056:$G$1085</definedName>
    <definedName name="EXANTE_LEAKAGE_4" localSheetId="2">'[2]9. Emissions Reductions'!$G$1091:$G$1120</definedName>
    <definedName name="EXANTE_LEAKAGE_4">'[3]9. Emissions Reductions'!$G$1091:$G$1120</definedName>
    <definedName name="EXANTE_TRANSITION_ANR_1" localSheetId="2">'[2]7. Net'!$F$86:$F$115</definedName>
    <definedName name="EXANTE_TRANSITION_ANR_1">'[3]7. Net'!$F$86:$F$115</definedName>
    <definedName name="EXANTE_TRANSITION_ANR_2" localSheetId="2">'[2]7. Net'!$G$86:$G$115</definedName>
    <definedName name="EXANTE_TRANSITION_ANR_2">'[3]7. Net'!$G$86:$G$115</definedName>
    <definedName name="EXANTE_TRANSITION_ANR_3" localSheetId="2">'[2]7. Net'!$H$86:$H$115</definedName>
    <definedName name="EXANTE_TRANSITION_ANR_3">'[3]7. Net'!$H$86:$H$115</definedName>
    <definedName name="EXANTE_TRANSITION_ANR_4" localSheetId="2">'[2]7. Net'!$I$86:$I$115</definedName>
    <definedName name="EXANTE_TRANSITION_ANR_4">'[3]7. Net'!$I$86:$I$115</definedName>
    <definedName name="EXANTE_TRANSITION_HARVEST_1" localSheetId="2">'[2]7. Net'!$F$49:$F$78</definedName>
    <definedName name="EXANTE_TRANSITION_HARVEST_1">'[3]7. Net'!$F$49:$F$78</definedName>
    <definedName name="EXANTE_TRANSITION_HARVEST_2" localSheetId="2">'[2]7. Net'!$G$49:$G$78</definedName>
    <definedName name="EXANTE_TRANSITION_HARVEST_2">'[3]7. Net'!$G$49:$G$78</definedName>
    <definedName name="EXANTE_TRANSITION_HARVEST_3" localSheetId="2">'[2]7. Net'!$H$49:$H$78</definedName>
    <definedName name="EXANTE_TRANSITION_HARVEST_3">'[3]7. Net'!$H$49:$H$78</definedName>
    <definedName name="EXANTE_TRANSITION_HARVEST_4" localSheetId="2">'[2]7. Net'!$I$49:$I$78</definedName>
    <definedName name="EXANTE_TRANSITION_HARVEST_4">'[3]7. Net'!$I$49:$I$78</definedName>
    <definedName name="EXANTE_TRANSITION_LEAKAGE_1" localSheetId="2">'[2]7. Net'!$F$126:$F$155</definedName>
    <definedName name="EXANTE_TRANSITION_LEAKAGE_1">'[3]7. Net'!$F$126:$F$155</definedName>
    <definedName name="EXANTE_TRANSITION_LEAKAGE_2" localSheetId="2">'[2]7. Net'!$G$126:$G$155</definedName>
    <definedName name="EXANTE_TRANSITION_LEAKAGE_2">'[3]7. Net'!$G$126:$G$155</definedName>
    <definedName name="EXANTE_TRANSITION_LEAKAGE_3" localSheetId="2">'[2]7. Net'!$H$126:$H$155</definedName>
    <definedName name="EXANTE_TRANSITION_LEAKAGE_3">'[3]7. Net'!$H$126:$H$155</definedName>
    <definedName name="EXANTE_TRANSITION_LEAKAGE_4" localSheetId="2">'[2]7. Net'!$I$126:$I$155</definedName>
    <definedName name="EXANTE_TRANSITION_LEAKAGE_4">'[3]7. Net'!$I$126:$I$155</definedName>
    <definedName name="EXANTE_TRANSITION_WITHOUT_HARVEST_ANR_1" localSheetId="2">'[2]7. Net'!$F$12:$F$41</definedName>
    <definedName name="EXANTE_TRANSITION_WITHOUT_HARVEST_ANR_1">'[3]7. Net'!$F$12:$F$41</definedName>
    <definedName name="EXANTE_TRANSITION_WITHOUT_HARVEST_ANR_2" localSheetId="2">'[2]7. Net'!$G$12:$G$41</definedName>
    <definedName name="EXANTE_TRANSITION_WITHOUT_HARVEST_ANR_2">'[3]7. Net'!$G$12:$G$41</definedName>
    <definedName name="EXANTE_TRANSITION_WITHOUT_HARVEST_ANR_3" localSheetId="2">'[2]7. Net'!$H$12:$H$41</definedName>
    <definedName name="EXANTE_TRANSITION_WITHOUT_HARVEST_ANR_3">'[3]7. Net'!$H$12:$H$41</definedName>
    <definedName name="EXANTE_TRANSITION_WITHOUT_HARVEST_ANR_4" localSheetId="2">'[2]7. Net'!$I$12:$I$41</definedName>
    <definedName name="EXANTE_TRANSITION_WITHOUT_HARVEST_ANR_4">'[3]7. Net'!$I$12:$I$41</definedName>
    <definedName name="EXANTE_WITHOUT_HARVEST_ANR_1" localSheetId="2">'[2]9. Emissions Reductions'!$G$566:$G$595</definedName>
    <definedName name="EXANTE_WITHOUT_HARVEST_ANR_1">'[3]9. Emissions Reductions'!$G$566:$G$595</definedName>
    <definedName name="EXANTE_WITHOUT_HARVEST_ANR_2" localSheetId="2">'[2]9. Emissions Reductions'!$G$601:$G$630</definedName>
    <definedName name="EXANTE_WITHOUT_HARVEST_ANR_2">'[3]9. Emissions Reductions'!$G$601:$G$630</definedName>
    <definedName name="EXANTE_WITHOUT_HARVEST_ANR_3" localSheetId="2">'[2]9. Emissions Reductions'!$G$636:$G$665</definedName>
    <definedName name="EXANTE_WITHOUT_HARVEST_ANR_3">'[3]9. Emissions Reductions'!$G$636:$G$665</definedName>
    <definedName name="EXANTE_WITHOUT_HARVEST_ANR_4" localSheetId="2">'[2]9. Emissions Reductions'!$G$671:$G$700</definedName>
    <definedName name="EXANTE_WITHOUT_HARVEST_ANR_4">'[3]9. Emissions Reductions'!$G$671:$G$700</definedName>
    <definedName name="EXPOST_ANR_1" localSheetId="2">'[2]9. Emissions Reductions'!$G$1406:$G$1435</definedName>
    <definedName name="EXPOST_ANR_1">'[3]9. Emissions Reductions'!$G$1406:$G$1435</definedName>
    <definedName name="EXPOST_ANR_2" localSheetId="2">'[2]9. Emissions Reductions'!$G$1441:$G$1470</definedName>
    <definedName name="EXPOST_ANR_2">'[3]9. Emissions Reductions'!$G$1441:$G$1470</definedName>
    <definedName name="EXPOST_ANR_3" localSheetId="2">'[2]9. Emissions Reductions'!$G$1476:$G$1505</definedName>
    <definedName name="EXPOST_ANR_3">'[3]9. Emissions Reductions'!$G$1476:$G$1505</definedName>
    <definedName name="EXPOST_ANR_4" localSheetId="2">'[2]9. Emissions Reductions'!$G$1511:$G$1540</definedName>
    <definedName name="EXPOST_ANR_4">'[3]9. Emissions Reductions'!$G$1511:$G$1540</definedName>
    <definedName name="EXPOST_HARVEST_1" localSheetId="2">'[2]9. Emissions Reductions'!$G$1266:$G$1295</definedName>
    <definedName name="EXPOST_HARVEST_1">'[3]9. Emissions Reductions'!$G$1266:$G$1295</definedName>
    <definedName name="EXPOST_HARVEST_2" localSheetId="2">'[2]9. Emissions Reductions'!$G$1301:$G$1330</definedName>
    <definedName name="EXPOST_HARVEST_2">'[3]9. Emissions Reductions'!$G$1301:$G$1330</definedName>
    <definedName name="EXPOST_HARVEST_3" localSheetId="2">'[2]9. Emissions Reductions'!$G$1336:$G$1365</definedName>
    <definedName name="EXPOST_HARVEST_3">'[3]9. Emissions Reductions'!$G$1336:$G$1365</definedName>
    <definedName name="EXPOST_HARVEST_4" localSheetId="2">'[2]9. Emissions Reductions'!$G$1371:$G$1400</definedName>
    <definedName name="EXPOST_HARVEST_4">'[3]9. Emissions Reductions'!$G$1371:$G$1400</definedName>
    <definedName name="EXPOST_LEAKAGE_1" localSheetId="2">'[2]9. Emissions Reductions'!$G$1546:$G$1575</definedName>
    <definedName name="EXPOST_LEAKAGE_1">'[3]9. Emissions Reductions'!$G$1546:$G$1575</definedName>
    <definedName name="EXPOST_LEAKAGE_2" localSheetId="2">'[2]9. Emissions Reductions'!$G$1581:$G$1610</definedName>
    <definedName name="EXPOST_LEAKAGE_2">'[3]9. Emissions Reductions'!$G$1581:$G$1610</definedName>
    <definedName name="EXPOST_LEAKAGE_3" localSheetId="2">'[2]9. Emissions Reductions'!$G$1616:$G$1645</definedName>
    <definedName name="EXPOST_LEAKAGE_3">'[3]9. Emissions Reductions'!$G$1616:$G$1645</definedName>
    <definedName name="EXPOST_LEAKAGE_4" localSheetId="2">'[2]9. Emissions Reductions'!$G$1651:$G$1680</definedName>
    <definedName name="EXPOST_LEAKAGE_4">'[3]9. Emissions Reductions'!$G$1651:$G$1680</definedName>
    <definedName name="EXPOST_TRANSITION_ANR_1" localSheetId="2">'[2]7. Net'!$J$86:$J$115</definedName>
    <definedName name="EXPOST_TRANSITION_ANR_1">'[3]7. Net'!$J$86:$J$115</definedName>
    <definedName name="EXPOST_TRANSITION_ANR_2" localSheetId="2">'[2]7. Net'!$K$86:$K$115</definedName>
    <definedName name="EXPOST_TRANSITION_ANR_2">'[3]7. Net'!$K$86:$K$115</definedName>
    <definedName name="EXPOST_TRANSITION_ANR_3" localSheetId="2">'[2]7. Net'!$L$86:$L$115</definedName>
    <definedName name="EXPOST_TRANSITION_ANR_3">'[3]7. Net'!$L$86:$L$115</definedName>
    <definedName name="EXPOST_TRANSITION_ANR_4" localSheetId="2">'[2]7. Net'!$M$86:$M$115</definedName>
    <definedName name="EXPOST_TRANSITION_ANR_4">'[3]7. Net'!$M$86:$M$115</definedName>
    <definedName name="EXPOST_TRANSITION_HARVEST_1" localSheetId="2">'[2]7. Net'!$J$49:$J$78</definedName>
    <definedName name="EXPOST_TRANSITION_HARVEST_1">'[3]7. Net'!$J$49:$J$78</definedName>
    <definedName name="EXPOST_TRANSITION_HARVEST_2" localSheetId="2">'[2]7. Net'!$K$49:$K$78</definedName>
    <definedName name="EXPOST_TRANSITION_HARVEST_2">'[3]7. Net'!$K$49:$K$78</definedName>
    <definedName name="EXPOST_TRANSITION_HARVEST_3" localSheetId="2">'[2]7. Net'!$L$49:$L$78</definedName>
    <definedName name="EXPOST_TRANSITION_HARVEST_3">'[3]7. Net'!$L$49:$L$78</definedName>
    <definedName name="EXPOST_TRANSITION_HARVEST_4" localSheetId="2">'[2]7. Net'!$M$49:$M$78</definedName>
    <definedName name="EXPOST_TRANSITION_HARVEST_4">'[3]7. Net'!$M$49:$M$78</definedName>
    <definedName name="EXPOST_TRANSITION_LEAKAGE_1" localSheetId="2">'[2]7. Net'!$J$126:$J$155</definedName>
    <definedName name="EXPOST_TRANSITION_LEAKAGE_1">'[3]7. Net'!$J$126:$J$155</definedName>
    <definedName name="EXPOST_TRANSITION_LEAKAGE_2" localSheetId="2">'[2]7. Net'!$K$126:$K$155</definedName>
    <definedName name="EXPOST_TRANSITION_LEAKAGE_2">'[3]7. Net'!$K$126:$K$155</definedName>
    <definedName name="EXPOST_TRANSITION_LEAKAGE_3" localSheetId="2">'[2]7. Net'!$L$126:$L$155</definedName>
    <definedName name="EXPOST_TRANSITION_LEAKAGE_3">'[3]7. Net'!$L$126:$L$155</definedName>
    <definedName name="EXPOST_TRANSITION_LEAKAGE_4" localSheetId="2">'[2]7. Net'!$M$126:$M$155</definedName>
    <definedName name="EXPOST_TRANSITION_LEAKAGE_4">'[3]7. Net'!$M$126:$M$155</definedName>
    <definedName name="EXPOST_TRANSITION_WITHOUT_HARVEST_ANR_1" localSheetId="2">'[2]7. Net'!$J$12:$J$41</definedName>
    <definedName name="EXPOST_TRANSITION_WITHOUT_HARVEST_ANR_1">'[3]7. Net'!$J$12:$J$41</definedName>
    <definedName name="EXPOST_TRANSITION_WITHOUT_HARVEST_ANR_2" localSheetId="2">'[2]7. Net'!$K$12:$K$41</definedName>
    <definedName name="EXPOST_TRANSITION_WITHOUT_HARVEST_ANR_2">'[3]7. Net'!$K$12:$K$41</definedName>
    <definedName name="EXPOST_TRANSITION_WITHOUT_HARVEST_ANR_3" localSheetId="2">'[2]7. Net'!$L$12:$L$41</definedName>
    <definedName name="EXPOST_TRANSITION_WITHOUT_HARVEST_ANR_3">'[3]7. Net'!$L$12:$L$41</definedName>
    <definedName name="EXPOST_TRANSITION_WITHOUT_HARVEST_ANR_4" localSheetId="2">'[2]7. Net'!$M$12:$M$41</definedName>
    <definedName name="EXPOST_TRANSITION_WITHOUT_HARVEST_ANR_4">'[3]7. Net'!$M$12:$M$41</definedName>
    <definedName name="EXPOST_WITHOUT_HARVEST_ANR_1" localSheetId="2">'[2]9. Emissions Reductions'!$G$1126:$G$1155</definedName>
    <definedName name="EXPOST_WITHOUT_HARVEST_ANR_1">'[3]9. Emissions Reductions'!$G$1126:$G$1155</definedName>
    <definedName name="EXPOST_WITHOUT_HARVEST_ANR_2" localSheetId="2">'[2]9. Emissions Reductions'!$G$1161:$G$1190</definedName>
    <definedName name="EXPOST_WITHOUT_HARVEST_ANR_2">'[3]9. Emissions Reductions'!$G$1161:$G$1190</definedName>
    <definedName name="EXPOST_WITHOUT_HARVEST_ANR_3" localSheetId="2">'[2]9. Emissions Reductions'!$G$1196:$G$1225</definedName>
    <definedName name="EXPOST_WITHOUT_HARVEST_ANR_3">'[3]9. Emissions Reductions'!$G$1196:$G$1225</definedName>
    <definedName name="EXPOST_WITHOUT_HARVEST_ANR_4" localSheetId="2">'[2]9. Emissions Reductions'!$G$1231:$G$1260</definedName>
    <definedName name="EXPOST_WITHOUT_HARVEST_ANR_4">'[3]9. Emissions Reductions'!$G$1231:$G$1260</definedName>
    <definedName name="Flag_ERPA_Buyer">'[4]Project Cash In'!$E$21:$BI$21</definedName>
    <definedName name="FX">'[4]1. Program Data and Scenario'!$D$16</definedName>
    <definedName name="Inflation_ER_Costs">'[4]1. Program Data and Scenario'!$D$27</definedName>
    <definedName name="Inflation_Programt_Costs">'[4]1. Program Data and Scenario'!$D$26</definedName>
    <definedName name="InvestmentEquity">'[4]ER Program Cash Flow - Summary'!$F$43</definedName>
    <definedName name="InvestorCurve">'[4]1. Program Data and Scenario'!$I$24:$I$25</definedName>
    <definedName name="Library_Functions">'[5]Cost Detail'!$A$191:$A$205</definedName>
    <definedName name="MAX_BIO">'8. Emission Factor'!$B$38</definedName>
    <definedName name="NamesImplementationPartners">'[4]1. Program Data and Scenario'!$B$37:$B$46</definedName>
    <definedName name="PercentEquity">'[4]ER Program Cash Flow - Summary'!$F$44</definedName>
    <definedName name="PercentNetIncome">'[4]1. Program Data and Scenario'!$D$29</definedName>
    <definedName name="PercentRevShare">'[4]1. Program Data and Scenario'!$D$28</definedName>
    <definedName name="PeriodCrediting">'[4]1. Program Data and Scenario'!$D$12</definedName>
    <definedName name="PrePayInvestment">'[4]ER Program Cash Flow - Summary'!$F$28</definedName>
    <definedName name="Price_POD_Floor">'[4]7. ER Price Curve'!$D$7:$BK$7</definedName>
    <definedName name="PriceCurveForInvestorSales">'[4]1. Program Data and Scenario'!$D$21</definedName>
    <definedName name="PriceCurveSpot1">'[4]7. ER Price Curve'!$D$8:$BK$8</definedName>
    <definedName name="PriceCurveSpot2">'[4]7. ER Price Curve'!$D$9:$BK$9</definedName>
    <definedName name="PricePrepay">'[4]ER Program Cash Flow - Summary'!$F$29</definedName>
    <definedName name="ProfitShare">'[4]ER Program Cash Flow - Summary'!$F$40</definedName>
    <definedName name="ProfitSharePercentShift">'[4]ER Program Cash Flow - Summary'!$F$204</definedName>
    <definedName name="ProfitShareUserInput">'[4]ER Program Cash Flow - Summary'!$F$39</definedName>
    <definedName name="ProgramCurve">'[4]1. Program Data and Scenario'!$I$22:$I$23</definedName>
    <definedName name="Programtname">'[4]1. Program Data and Scenario'!$D$4</definedName>
    <definedName name="REL_REDUCTION" localSheetId="2">'[2]1b. Relative DF and DG rates'!$C$34:$J$49</definedName>
    <definedName name="REL_REDUCTION">'[3]1b. Relative DF and DG rates'!$C$34:$J$49</definedName>
    <definedName name="RSConvFactor" localSheetId="2">'[2]2b. RR - Histogram'!$C$47</definedName>
    <definedName name="RSConvFactor">'[3]2b. RR - Histogram'!$C$47</definedName>
    <definedName name="SecondaryMarketPrice">'[4]z_Pre-Pay Profit Share'!$E$28:$N$28</definedName>
    <definedName name="SensitivityPriceInvestor">'[4]ER Program Cash Flow - Summary'!$F$201</definedName>
    <definedName name="SensitivityVerification_delay">'[4]ER Program Cash Flow - Summary'!$F$203</definedName>
    <definedName name="SensitivityVolume">'[4]ER Program Cash Flow - Summary'!$F$202</definedName>
    <definedName name="Spot2">'[4]7. ER Price Curve'!$D$19:$BH$19</definedName>
    <definedName name="SwitchInvestmentEquity">'[4]ER Program Cash Flow - Summary'!$F$42</definedName>
    <definedName name="TaxRateProject">'[4]ER Program Cash Flow - Summary'!#REF!</definedName>
    <definedName name="TonsNetAfterDebt">'[4]Project Cash In'!#REF!</definedName>
    <definedName name="TonsNetSellable">'[4]5. ER Estimates'!$E$26:$BK$26</definedName>
    <definedName name="TonsNetSellableRetro">'[4]5. ER Estimates'!#REF!</definedName>
    <definedName name="TransitionPairs">'8. Emission Factor'!$A$24:$B$36</definedName>
    <definedName name="YearFirstVer">'[4]ER Program Cash Flow - Summary'!$F$181</definedName>
    <definedName name="YearNum1stVer">'[4]1. Program Data and Scenario'!$D$31</definedName>
    <definedName name="YearOfFirstVer">'[4]1. Program Data and Scenario'!$D$32</definedName>
    <definedName name="YearsVerFreq">'[4]1. Program Data and Scenario'!$D$30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3" l="1"/>
  <c r="C28" i="3"/>
  <c r="C27" i="3"/>
  <c r="C19" i="3" l="1"/>
  <c r="C20" i="3"/>
  <c r="C21" i="3"/>
  <c r="C22" i="3"/>
  <c r="C23" i="3"/>
  <c r="C24" i="3"/>
  <c r="C25" i="3"/>
  <c r="C18" i="3"/>
  <c r="D19" i="3"/>
  <c r="D20" i="3"/>
  <c r="D21" i="3"/>
  <c r="D22" i="3"/>
  <c r="D23" i="3"/>
  <c r="D24" i="3"/>
  <c r="D25" i="3"/>
  <c r="D18" i="3"/>
  <c r="I8" i="4"/>
  <c r="I9" i="4"/>
  <c r="I10" i="4"/>
  <c r="I11" i="4"/>
  <c r="I12" i="4"/>
  <c r="I13" i="4"/>
  <c r="I14" i="4"/>
  <c r="I7" i="4"/>
  <c r="D100" i="1" l="1"/>
  <c r="D106" i="1"/>
  <c r="D102" i="1"/>
  <c r="D91" i="1"/>
  <c r="D92" i="1"/>
  <c r="D93" i="1"/>
  <c r="D94" i="1"/>
  <c r="D95" i="1"/>
  <c r="D96" i="1"/>
  <c r="D97" i="1"/>
  <c r="D98" i="1"/>
  <c r="D101" i="1"/>
  <c r="D104" i="1"/>
  <c r="D107" i="1"/>
  <c r="D110" i="1"/>
  <c r="D90" i="1"/>
  <c r="E48" i="3"/>
  <c r="C31" i="3"/>
  <c r="C32" i="3"/>
  <c r="F32" i="3"/>
  <c r="F31" i="3"/>
  <c r="E19" i="3"/>
  <c r="E21" i="3"/>
  <c r="F35" i="3"/>
  <c r="E20" i="3"/>
  <c r="F34" i="3"/>
  <c r="E18" i="3"/>
  <c r="E32" i="3"/>
  <c r="E31" i="3"/>
  <c r="F19" i="3"/>
  <c r="E35" i="3"/>
  <c r="E34" i="3"/>
  <c r="B35" i="3"/>
  <c r="B36" i="3"/>
  <c r="B34" i="3"/>
  <c r="L18" i="1"/>
  <c r="L17" i="1"/>
  <c r="L16" i="1"/>
  <c r="L15" i="1"/>
  <c r="L14" i="1"/>
  <c r="L13" i="1"/>
  <c r="L12" i="1"/>
  <c r="B28" i="1" s="1"/>
  <c r="L11" i="1"/>
  <c r="L38" i="1"/>
  <c r="L39" i="1"/>
  <c r="L40" i="1"/>
  <c r="L41" i="1"/>
  <c r="L42" i="1"/>
  <c r="L43" i="1"/>
  <c r="L44" i="1"/>
  <c r="L45" i="1"/>
  <c r="L65" i="1"/>
  <c r="L66" i="1"/>
  <c r="L67" i="1"/>
  <c r="L68" i="1"/>
  <c r="L69" i="1"/>
  <c r="L70" i="1"/>
  <c r="L71" i="1"/>
  <c r="L72" i="1"/>
  <c r="L145" i="1"/>
  <c r="L146" i="1"/>
  <c r="L147" i="1"/>
  <c r="L148" i="1"/>
  <c r="L149" i="1"/>
  <c r="L150" i="1"/>
  <c r="L151" i="1"/>
  <c r="L152" i="1"/>
  <c r="L153" i="1"/>
  <c r="L118" i="1"/>
  <c r="L119" i="1"/>
  <c r="L120" i="1"/>
  <c r="L121" i="1"/>
  <c r="L122" i="1"/>
  <c r="L123" i="1"/>
  <c r="L124" i="1"/>
  <c r="L125" i="1"/>
  <c r="F28" i="3"/>
  <c r="F27" i="3"/>
  <c r="E28" i="3"/>
  <c r="E27" i="3"/>
  <c r="F23" i="3"/>
  <c r="F24" i="3"/>
  <c r="F25" i="3"/>
  <c r="F22" i="3"/>
  <c r="F20" i="3"/>
  <c r="F21" i="3"/>
  <c r="F18" i="3"/>
  <c r="E23" i="3"/>
  <c r="E24" i="3"/>
  <c r="I24" i="3" s="1"/>
  <c r="E25" i="3"/>
  <c r="E22" i="3"/>
  <c r="D18" i="2"/>
  <c r="E21" i="1" s="1"/>
  <c r="F21" i="1" s="1"/>
  <c r="G21" i="1" s="1"/>
  <c r="C18" i="2"/>
  <c r="I19" i="3"/>
  <c r="I21" i="3"/>
  <c r="D27" i="3"/>
  <c r="D28" i="3"/>
  <c r="D29" i="3"/>
  <c r="L8" i="4"/>
  <c r="E39" i="4" s="1"/>
  <c r="M8" i="4"/>
  <c r="F40" i="4" s="1"/>
  <c r="D20" i="2" s="1"/>
  <c r="L9" i="4"/>
  <c r="N9" i="4" s="1"/>
  <c r="R9" i="4" s="1"/>
  <c r="T9" i="4" s="1"/>
  <c r="M9" i="4"/>
  <c r="L10" i="4"/>
  <c r="M10" i="4"/>
  <c r="F35" i="4" s="1"/>
  <c r="D15" i="2" s="1"/>
  <c r="L11" i="4"/>
  <c r="M11" i="4"/>
  <c r="L12" i="4"/>
  <c r="M12" i="4"/>
  <c r="L13" i="4"/>
  <c r="N13" i="4" s="1"/>
  <c r="R13" i="4" s="1"/>
  <c r="T13" i="4" s="1"/>
  <c r="M13" i="4"/>
  <c r="L14" i="4"/>
  <c r="M14" i="4"/>
  <c r="M15" i="4" s="1"/>
  <c r="M7" i="4"/>
  <c r="F28" i="4" s="1"/>
  <c r="D8" i="2" s="1"/>
  <c r="L7" i="4"/>
  <c r="D52" i="4"/>
  <c r="D51" i="4"/>
  <c r="D50" i="4"/>
  <c r="C49" i="4"/>
  <c r="C48" i="4"/>
  <c r="C47" i="4"/>
  <c r="C46" i="4"/>
  <c r="D40" i="4"/>
  <c r="C40" i="4"/>
  <c r="D39" i="4"/>
  <c r="C39" i="4"/>
  <c r="D38" i="4"/>
  <c r="D37" i="4"/>
  <c r="D36" i="4"/>
  <c r="D35" i="4"/>
  <c r="D34" i="4"/>
  <c r="D33" i="4"/>
  <c r="D32" i="4"/>
  <c r="D31" i="4"/>
  <c r="C31" i="4"/>
  <c r="D30" i="4"/>
  <c r="C30" i="4"/>
  <c r="D29" i="4"/>
  <c r="C29" i="4"/>
  <c r="D28" i="4"/>
  <c r="C28" i="4"/>
  <c r="Q15" i="4"/>
  <c r="P15" i="4"/>
  <c r="K15" i="4"/>
  <c r="J15" i="4"/>
  <c r="I15" i="4"/>
  <c r="H15" i="4"/>
  <c r="G15" i="4"/>
  <c r="F15" i="4"/>
  <c r="E15" i="4"/>
  <c r="S14" i="4"/>
  <c r="L15" i="4"/>
  <c r="E51" i="4" s="1"/>
  <c r="S13" i="4"/>
  <c r="S12" i="4"/>
  <c r="N12" i="4"/>
  <c r="R12" i="4" s="1"/>
  <c r="T12" i="4" s="1"/>
  <c r="S11" i="4"/>
  <c r="N11" i="4"/>
  <c r="R11" i="4" s="1"/>
  <c r="T11" i="4" s="1"/>
  <c r="S10" i="4"/>
  <c r="S9" i="4"/>
  <c r="S8" i="4"/>
  <c r="S7" i="4"/>
  <c r="S6" i="4"/>
  <c r="M6" i="4"/>
  <c r="L6" i="4"/>
  <c r="M5" i="4"/>
  <c r="N5" i="4"/>
  <c r="L5" i="4"/>
  <c r="N6" i="4"/>
  <c r="B18" i="3"/>
  <c r="C37" i="4"/>
  <c r="B28" i="3" s="1"/>
  <c r="B20" i="3"/>
  <c r="C33" i="4"/>
  <c r="B19" i="3"/>
  <c r="C38" i="4"/>
  <c r="B29" i="3" s="1"/>
  <c r="B21" i="3"/>
  <c r="F30" i="4"/>
  <c r="D10" i="2" s="1"/>
  <c r="S15" i="4"/>
  <c r="C36" i="4"/>
  <c r="B27" i="3" s="1"/>
  <c r="F31" i="4"/>
  <c r="D11" i="2" s="1"/>
  <c r="C32" i="4"/>
  <c r="C34" i="4"/>
  <c r="F34" i="4" s="1"/>
  <c r="D14" i="2" s="1"/>
  <c r="C35" i="4"/>
  <c r="B22" i="3"/>
  <c r="B25" i="3"/>
  <c r="B23" i="3"/>
  <c r="G150" i="1"/>
  <c r="G152" i="1"/>
  <c r="G157" i="1"/>
  <c r="G125" i="1"/>
  <c r="G130" i="1"/>
  <c r="G72" i="1"/>
  <c r="G77" i="1"/>
  <c r="G45" i="1"/>
  <c r="G50" i="1"/>
  <c r="G18" i="1"/>
  <c r="G23" i="1"/>
  <c r="F159" i="1"/>
  <c r="G159" i="1" s="1"/>
  <c r="F158" i="1"/>
  <c r="G158" i="1" s="1"/>
  <c r="F152" i="1"/>
  <c r="F150" i="1"/>
  <c r="F132" i="1"/>
  <c r="F131" i="1"/>
  <c r="G131" i="1" s="1"/>
  <c r="F125" i="1"/>
  <c r="F79" i="1"/>
  <c r="G79" i="1" s="1"/>
  <c r="F78" i="1"/>
  <c r="G78" i="1" s="1"/>
  <c r="F72" i="1"/>
  <c r="F52" i="1"/>
  <c r="F51" i="1"/>
  <c r="G51" i="1" s="1"/>
  <c r="F45" i="1"/>
  <c r="F25" i="1"/>
  <c r="G25" i="1" s="1"/>
  <c r="F24" i="1"/>
  <c r="G24" i="1" s="1"/>
  <c r="F18" i="1"/>
  <c r="E48" i="1"/>
  <c r="F48" i="1" s="1"/>
  <c r="G48" i="1" s="1"/>
  <c r="B20" i="2"/>
  <c r="B36" i="2" s="1"/>
  <c r="A20" i="2"/>
  <c r="B19" i="2"/>
  <c r="A19" i="2"/>
  <c r="B35" i="2" s="1"/>
  <c r="B18" i="2"/>
  <c r="A18" i="2"/>
  <c r="B34" i="2"/>
  <c r="B17" i="2"/>
  <c r="B33" i="2" s="1"/>
  <c r="A17" i="2"/>
  <c r="B16" i="2"/>
  <c r="A16" i="2"/>
  <c r="B32" i="2" s="1"/>
  <c r="B15" i="2"/>
  <c r="A15" i="2"/>
  <c r="B31" i="2"/>
  <c r="B14" i="2"/>
  <c r="A14" i="2"/>
  <c r="B30" i="2"/>
  <c r="B13" i="2"/>
  <c r="B29" i="2" s="1"/>
  <c r="A13" i="2"/>
  <c r="B12" i="2"/>
  <c r="A12" i="2"/>
  <c r="B28" i="2" s="1"/>
  <c r="B11" i="2"/>
  <c r="A11" i="2"/>
  <c r="B27" i="2"/>
  <c r="B10" i="2"/>
  <c r="A10" i="2"/>
  <c r="B26" i="2"/>
  <c r="B9" i="2"/>
  <c r="B25" i="2" s="1"/>
  <c r="A9" i="2"/>
  <c r="B8" i="2"/>
  <c r="A8" i="2"/>
  <c r="B24" i="2" s="1"/>
  <c r="F50" i="4" l="1"/>
  <c r="F49" i="4"/>
  <c r="F33" i="4"/>
  <c r="D13" i="2" s="1"/>
  <c r="N10" i="4"/>
  <c r="R10" i="4" s="1"/>
  <c r="T10" i="4" s="1"/>
  <c r="H18" i="3"/>
  <c r="F37" i="4"/>
  <c r="D17" i="2" s="1"/>
  <c r="F39" i="4"/>
  <c r="D19" i="2" s="1"/>
  <c r="E25" i="4"/>
  <c r="F36" i="4"/>
  <c r="D16" i="2" s="1"/>
  <c r="N14" i="4"/>
  <c r="N15" i="4" s="1"/>
  <c r="F47" i="4"/>
  <c r="F29" i="4"/>
  <c r="D9" i="2" s="1"/>
  <c r="E40" i="4"/>
  <c r="E52" i="4"/>
  <c r="B24" i="3"/>
  <c r="E155" i="1"/>
  <c r="F155" i="1" s="1"/>
  <c r="G155" i="1" s="1"/>
  <c r="E34" i="4"/>
  <c r="E75" i="1"/>
  <c r="F75" i="1" s="1"/>
  <c r="G75" i="1" s="1"/>
  <c r="E128" i="1"/>
  <c r="F128" i="1" s="1"/>
  <c r="F32" i="4"/>
  <c r="D12" i="2" s="1"/>
  <c r="F51" i="4"/>
  <c r="E30" i="4"/>
  <c r="C10" i="2" s="1"/>
  <c r="E65" i="1" s="1"/>
  <c r="F65" i="1" s="1"/>
  <c r="G65" i="1" s="1"/>
  <c r="F48" i="4"/>
  <c r="F46" i="4"/>
  <c r="F52" i="4"/>
  <c r="H21" i="3"/>
  <c r="E33" i="4"/>
  <c r="C13" i="2" s="1"/>
  <c r="E148" i="1" s="1"/>
  <c r="F148" i="1" s="1"/>
  <c r="G148" i="1" s="1"/>
  <c r="E50" i="4"/>
  <c r="I25" i="3"/>
  <c r="I23" i="3"/>
  <c r="E46" i="4"/>
  <c r="E35" i="4"/>
  <c r="E48" i="4"/>
  <c r="E29" i="4"/>
  <c r="N8" i="4"/>
  <c r="R8" i="4" s="1"/>
  <c r="T8" i="4" s="1"/>
  <c r="E47" i="4"/>
  <c r="G47" i="4" s="1"/>
  <c r="E28" i="4"/>
  <c r="E37" i="4"/>
  <c r="I20" i="3"/>
  <c r="E31" i="4"/>
  <c r="C11" i="2" s="1"/>
  <c r="E119" i="1" s="1"/>
  <c r="F119" i="1" s="1"/>
  <c r="G119" i="1" s="1"/>
  <c r="I27" i="3"/>
  <c r="H31" i="3"/>
  <c r="E41" i="1"/>
  <c r="F41" i="1" s="1"/>
  <c r="G41" i="1" s="1"/>
  <c r="E32" i="4"/>
  <c r="C20" i="2"/>
  <c r="N7" i="4"/>
  <c r="R7" i="4" s="1"/>
  <c r="T7" i="4" s="1"/>
  <c r="H27" i="3"/>
  <c r="H24" i="3"/>
  <c r="H22" i="3"/>
  <c r="H20" i="3"/>
  <c r="H28" i="3"/>
  <c r="C19" i="2"/>
  <c r="E36" i="4"/>
  <c r="E49" i="4"/>
  <c r="H23" i="3"/>
  <c r="H19" i="3"/>
  <c r="H25" i="3"/>
  <c r="C14" i="2"/>
  <c r="I22" i="3"/>
  <c r="I18" i="3"/>
  <c r="B29" i="1"/>
  <c r="B27" i="1"/>
  <c r="B161" i="1"/>
  <c r="B54" i="1"/>
  <c r="B135" i="1"/>
  <c r="B136" i="1"/>
  <c r="B137" i="1" s="1"/>
  <c r="B83" i="1"/>
  <c r="B55" i="1"/>
  <c r="B162" i="1"/>
  <c r="F53" i="1"/>
  <c r="G53" i="1" s="1"/>
  <c r="F133" i="1"/>
  <c r="G133" i="1" s="1"/>
  <c r="G52" i="1"/>
  <c r="B82" i="1"/>
  <c r="B56" i="1"/>
  <c r="G132" i="1"/>
  <c r="B134" i="1"/>
  <c r="B81" i="1"/>
  <c r="B163" i="1"/>
  <c r="C30" i="3"/>
  <c r="F160" i="1"/>
  <c r="G160" i="1" s="1"/>
  <c r="B30" i="1"/>
  <c r="C26" i="3"/>
  <c r="F80" i="1"/>
  <c r="G80" i="1" s="1"/>
  <c r="G128" i="1"/>
  <c r="C33" i="3"/>
  <c r="D30" i="3"/>
  <c r="H32" i="3"/>
  <c r="I28" i="3"/>
  <c r="F26" i="1"/>
  <c r="G26" i="1" s="1"/>
  <c r="D26" i="3"/>
  <c r="T15" i="4" l="1"/>
  <c r="I26" i="3"/>
  <c r="C6" i="3" s="1"/>
  <c r="I30" i="3"/>
  <c r="C8" i="3" s="1"/>
  <c r="E118" i="1"/>
  <c r="F118" i="1" s="1"/>
  <c r="G118" i="1" s="1"/>
  <c r="H30" i="3"/>
  <c r="C7" i="3" s="1"/>
  <c r="H26" i="3"/>
  <c r="C5" i="3" s="1"/>
  <c r="E145" i="1"/>
  <c r="F145" i="1" s="1"/>
  <c r="G145" i="1" s="1"/>
  <c r="E12" i="1"/>
  <c r="F12" i="1" s="1"/>
  <c r="G12" i="1" s="1"/>
  <c r="E68" i="1"/>
  <c r="F68" i="1" s="1"/>
  <c r="G68" i="1" s="1"/>
  <c r="E39" i="1"/>
  <c r="F39" i="1" s="1"/>
  <c r="G39" i="1" s="1"/>
  <c r="G48" i="4"/>
  <c r="E121" i="1"/>
  <c r="F121" i="1" s="1"/>
  <c r="G121" i="1" s="1"/>
  <c r="E11" i="1"/>
  <c r="F11" i="1" s="1"/>
  <c r="G11" i="1" s="1"/>
  <c r="E38" i="1"/>
  <c r="F38" i="1" s="1"/>
  <c r="G38" i="1" s="1"/>
  <c r="E14" i="1"/>
  <c r="F14" i="1" s="1"/>
  <c r="G14" i="1" s="1"/>
  <c r="G46" i="4"/>
  <c r="E66" i="1"/>
  <c r="F66" i="1" s="1"/>
  <c r="G66" i="1" s="1"/>
  <c r="C17" i="2"/>
  <c r="C9" i="2"/>
  <c r="C8" i="2"/>
  <c r="H33" i="3"/>
  <c r="C10" i="3" s="1"/>
  <c r="E146" i="1"/>
  <c r="F146" i="1" s="1"/>
  <c r="G146" i="1" s="1"/>
  <c r="C15" i="2"/>
  <c r="E149" i="1"/>
  <c r="F149" i="1" s="1"/>
  <c r="G149" i="1" s="1"/>
  <c r="E15" i="1"/>
  <c r="F15" i="1" s="1"/>
  <c r="G15" i="1" s="1"/>
  <c r="E42" i="1"/>
  <c r="F42" i="1" s="1"/>
  <c r="G42" i="1" s="1"/>
  <c r="E69" i="1"/>
  <c r="F69" i="1" s="1"/>
  <c r="G69" i="1" s="1"/>
  <c r="E122" i="1"/>
  <c r="F122" i="1" s="1"/>
  <c r="G122" i="1" s="1"/>
  <c r="C12" i="2"/>
  <c r="C16" i="2"/>
  <c r="C35" i="3"/>
  <c r="H35" i="3" s="1"/>
  <c r="B164" i="1"/>
  <c r="B84" i="1"/>
  <c r="C36" i="3"/>
  <c r="B57" i="1"/>
  <c r="C34" i="3"/>
  <c r="H34" i="3" s="1"/>
  <c r="C9" i="3" l="1"/>
  <c r="D7" i="3" s="1"/>
  <c r="E144" i="1"/>
  <c r="F144" i="1" s="1"/>
  <c r="G144" i="1" s="1"/>
  <c r="E37" i="1"/>
  <c r="F37" i="1" s="1"/>
  <c r="G37" i="1" s="1"/>
  <c r="E117" i="1"/>
  <c r="F117" i="1" s="1"/>
  <c r="G117" i="1" s="1"/>
  <c r="E10" i="1"/>
  <c r="F10" i="1" s="1"/>
  <c r="G10" i="1" s="1"/>
  <c r="E64" i="1"/>
  <c r="F64" i="1" s="1"/>
  <c r="G64" i="1" s="1"/>
  <c r="E9" i="1"/>
  <c r="F9" i="1" s="1"/>
  <c r="G9" i="1" s="1"/>
  <c r="E36" i="1"/>
  <c r="F36" i="1" s="1"/>
  <c r="G36" i="1" s="1"/>
  <c r="E116" i="1"/>
  <c r="F116" i="1" s="1"/>
  <c r="G116" i="1" s="1"/>
  <c r="E143" i="1"/>
  <c r="F143" i="1" s="1"/>
  <c r="G143" i="1" s="1"/>
  <c r="E63" i="1"/>
  <c r="F63" i="1" s="1"/>
  <c r="G63" i="1" s="1"/>
  <c r="E20" i="1"/>
  <c r="F20" i="1" s="1"/>
  <c r="G20" i="1" s="1"/>
  <c r="E74" i="1"/>
  <c r="F74" i="1" s="1"/>
  <c r="G74" i="1" s="1"/>
  <c r="E154" i="1"/>
  <c r="F154" i="1" s="1"/>
  <c r="G154" i="1" s="1"/>
  <c r="E47" i="1"/>
  <c r="F47" i="1" s="1"/>
  <c r="G47" i="1" s="1"/>
  <c r="E127" i="1"/>
  <c r="F127" i="1" s="1"/>
  <c r="G127" i="1" s="1"/>
  <c r="E150" i="1"/>
  <c r="E70" i="1"/>
  <c r="F70" i="1" s="1"/>
  <c r="G70" i="1" s="1"/>
  <c r="E16" i="1"/>
  <c r="F16" i="1" s="1"/>
  <c r="G16" i="1" s="1"/>
  <c r="E43" i="1"/>
  <c r="F43" i="1" s="1"/>
  <c r="G43" i="1" s="1"/>
  <c r="E123" i="1"/>
  <c r="F123" i="1" s="1"/>
  <c r="G123" i="1" s="1"/>
  <c r="E13" i="1"/>
  <c r="F13" i="1" s="1"/>
  <c r="E40" i="1"/>
  <c r="F40" i="1" s="1"/>
  <c r="E67" i="1"/>
  <c r="F67" i="1" s="1"/>
  <c r="E120" i="1"/>
  <c r="F120" i="1" s="1"/>
  <c r="E147" i="1"/>
  <c r="F147" i="1" s="1"/>
  <c r="E153" i="1"/>
  <c r="F153" i="1" s="1"/>
  <c r="E19" i="1"/>
  <c r="F19" i="1" s="1"/>
  <c r="E73" i="1"/>
  <c r="F73" i="1" s="1"/>
  <c r="E126" i="1"/>
  <c r="F126" i="1" s="1"/>
  <c r="E46" i="1"/>
  <c r="F46" i="1" s="1"/>
  <c r="H37" i="3"/>
  <c r="C11" i="3" s="1"/>
  <c r="D11" i="3" s="1"/>
  <c r="C37" i="3"/>
  <c r="D5" i="3"/>
  <c r="D10" i="3"/>
  <c r="D8" i="3"/>
  <c r="D9" i="3"/>
  <c r="D6" i="3"/>
  <c r="G126" i="1" l="1"/>
  <c r="F129" i="1"/>
  <c r="G129" i="1" s="1"/>
  <c r="G147" i="1"/>
  <c r="F151" i="1"/>
  <c r="G13" i="1"/>
  <c r="F17" i="1"/>
  <c r="F76" i="1"/>
  <c r="G73" i="1"/>
  <c r="G120" i="1"/>
  <c r="F124" i="1"/>
  <c r="G19" i="1"/>
  <c r="F22" i="1"/>
  <c r="G67" i="1"/>
  <c r="F71" i="1"/>
  <c r="G46" i="1"/>
  <c r="F49" i="1"/>
  <c r="F156" i="1"/>
  <c r="G153" i="1"/>
  <c r="G40" i="1"/>
  <c r="F44" i="1"/>
  <c r="G151" i="1" l="1"/>
  <c r="C49" i="3" s="1"/>
  <c r="F165" i="1"/>
  <c r="G165" i="1" s="1"/>
  <c r="B49" i="3"/>
  <c r="D46" i="3"/>
  <c r="G76" i="1"/>
  <c r="E46" i="3" s="1"/>
  <c r="G49" i="1"/>
  <c r="E44" i="3" s="1"/>
  <c r="D44" i="3"/>
  <c r="G71" i="1"/>
  <c r="C46" i="3" s="1"/>
  <c r="B46" i="3"/>
  <c r="F85" i="1"/>
  <c r="G85" i="1" s="1"/>
  <c r="G124" i="1"/>
  <c r="C48" i="3" s="1"/>
  <c r="G48" i="3" s="1"/>
  <c r="B48" i="3"/>
  <c r="F48" i="3" s="1"/>
  <c r="F138" i="1"/>
  <c r="G138" i="1" s="1"/>
  <c r="G17" i="1"/>
  <c r="C45" i="3" s="1"/>
  <c r="F31" i="1"/>
  <c r="B45" i="3"/>
  <c r="B44" i="3"/>
  <c r="F58" i="1"/>
  <c r="G58" i="1" s="1"/>
  <c r="G44" i="1"/>
  <c r="C44" i="3" s="1"/>
  <c r="D45" i="3"/>
  <c r="G22" i="1"/>
  <c r="E45" i="3" s="1"/>
  <c r="G156" i="1"/>
  <c r="E49" i="3" s="1"/>
  <c r="D49" i="3"/>
  <c r="D47" i="3" l="1"/>
  <c r="D50" i="3" s="1"/>
  <c r="F46" i="3"/>
  <c r="G49" i="3"/>
  <c r="C47" i="3"/>
  <c r="G44" i="3"/>
  <c r="G31" i="1"/>
  <c r="G167" i="1" s="1"/>
  <c r="F167" i="1"/>
  <c r="B47" i="3"/>
  <c r="F44" i="3"/>
  <c r="F45" i="3"/>
  <c r="G46" i="3"/>
  <c r="F49" i="3"/>
  <c r="G45" i="3"/>
  <c r="E47" i="3"/>
  <c r="E50" i="3" s="1"/>
  <c r="B50" i="3" l="1"/>
  <c r="F47" i="3"/>
  <c r="F50" i="3" s="1"/>
  <c r="C50" i="3"/>
  <c r="G47" i="3"/>
  <c r="G50" i="3" s="1"/>
</calcChain>
</file>

<file path=xl/comments1.xml><?xml version="1.0" encoding="utf-8"?>
<comments xmlns="http://schemas.openxmlformats.org/spreadsheetml/2006/main">
  <authors>
    <author>esmith</author>
  </authors>
  <commentList>
    <comment ref="D48" authorId="0" shapeId="0">
      <text>
        <r>
          <rPr>
            <b/>
            <sz val="9"/>
            <color indexed="81"/>
            <rFont val="Tahoma"/>
            <family val="2"/>
          </rPr>
          <t>esmith:</t>
        </r>
        <r>
          <rPr>
            <sz val="9"/>
            <color indexed="81"/>
            <rFont val="Tahoma"/>
            <family val="2"/>
          </rPr>
          <t xml:space="preserve">
This comes from: Planned Degradation in Forest Concessions v38.xlsx, sheet: C Extract Per Concession-FAO cell: AS23</t>
        </r>
      </text>
    </comment>
  </commentList>
</comments>
</file>

<file path=xl/sharedStrings.xml><?xml version="1.0" encoding="utf-8"?>
<sst xmlns="http://schemas.openxmlformats.org/spreadsheetml/2006/main" count="470" uniqueCount="192">
  <si>
    <r>
      <t>1.1</t>
    </r>
    <r>
      <rPr>
        <b/>
        <sz val="7"/>
        <color theme="1"/>
        <rFont val="Times New Roman"/>
        <family val="1"/>
      </rPr>
      <t xml:space="preserve">         </t>
    </r>
    <r>
      <rPr>
        <b/>
        <sz val="13"/>
        <color theme="1"/>
        <rFont val="Calibri"/>
        <family val="2"/>
        <scheme val="minor"/>
      </rPr>
      <t>FOREST CONCESSIONS – NON PRODUCTION (UNPLANNED DF AND DG)</t>
    </r>
  </si>
  <si>
    <t>Transition area (ha/year)</t>
  </si>
  <si>
    <t>DF Transitions</t>
  </si>
  <si>
    <t>Average</t>
  </si>
  <si>
    <t>From Class Area (t=-x)</t>
  </si>
  <si>
    <t>Rates</t>
  </si>
  <si>
    <t>DF in PRI</t>
  </si>
  <si>
    <t>DF in DGS</t>
  </si>
  <si>
    <t>DF in FWL</t>
  </si>
  <si>
    <t>DF in DEC</t>
  </si>
  <si>
    <t>Total DF</t>
  </si>
  <si>
    <t>DG Transitions</t>
  </si>
  <si>
    <t>DG in PRI</t>
  </si>
  <si>
    <t>DG in FWL</t>
  </si>
  <si>
    <t>DG in DEC</t>
  </si>
  <si>
    <t>Total DG</t>
  </si>
  <si>
    <t>RF Transitions</t>
  </si>
  <si>
    <t>RF from BAR</t>
  </si>
  <si>
    <t>RF from AGR</t>
  </si>
  <si>
    <t>Total RF</t>
  </si>
  <si>
    <t>Total Area</t>
  </si>
  <si>
    <r>
      <t>1.3</t>
    </r>
    <r>
      <rPr>
        <b/>
        <sz val="7"/>
        <color theme="1"/>
        <rFont val="Times New Roman"/>
        <family val="1"/>
      </rPr>
      <t xml:space="preserve">         </t>
    </r>
    <r>
      <rPr>
        <b/>
        <sz val="13"/>
        <color theme="1"/>
        <rFont val="Calibri"/>
        <family val="2"/>
        <scheme val="minor"/>
      </rPr>
      <t>UNATTRIBUTED (UNPLANNED DF AND DG)</t>
    </r>
  </si>
  <si>
    <r>
      <t>1.4</t>
    </r>
    <r>
      <rPr>
        <b/>
        <sz val="7"/>
        <color theme="1"/>
        <rFont val="Times New Roman"/>
        <family val="1"/>
      </rPr>
      <t xml:space="preserve">         </t>
    </r>
    <r>
      <rPr>
        <b/>
        <sz val="13"/>
        <color theme="1"/>
        <rFont val="Calibri"/>
        <family val="2"/>
        <scheme val="minor"/>
      </rPr>
      <t>TOTAL UNPLANNED DF AND DG</t>
    </r>
  </si>
  <si>
    <r>
      <t>1.5</t>
    </r>
    <r>
      <rPr>
        <b/>
        <sz val="7"/>
        <color theme="1"/>
        <rFont val="Times New Roman"/>
        <family val="1"/>
      </rPr>
      <t xml:space="preserve">         </t>
    </r>
    <r>
      <rPr>
        <b/>
        <sz val="13"/>
        <color theme="1"/>
        <rFont val="Calibri"/>
        <family val="2"/>
        <scheme val="minor"/>
      </rPr>
      <t>FOREST PRODUCTION AREAS</t>
    </r>
  </si>
  <si>
    <r>
      <t>1.6</t>
    </r>
    <r>
      <rPr>
        <b/>
        <sz val="7"/>
        <color theme="1"/>
        <rFont val="Times New Roman"/>
        <family val="1"/>
      </rPr>
      <t xml:space="preserve">         </t>
    </r>
    <r>
      <rPr>
        <b/>
        <sz val="13"/>
        <color theme="1"/>
        <rFont val="Calibri"/>
        <family val="2"/>
        <scheme val="minor"/>
      </rPr>
      <t>SPATIALLY DELINEATED PALM</t>
    </r>
  </si>
  <si>
    <t>Average Annual Emissions</t>
  </si>
  <si>
    <t>Total Emissions Historical Ref Peroid</t>
  </si>
  <si>
    <t>Total</t>
  </si>
  <si>
    <t>Class Transition Discounting factor</t>
  </si>
  <si>
    <t>Copy and paste from worksheet -'0.z.Emission Factor &amp; Discount' from workbook -'Kulera Biomass Data for Validation vx-x.xlsx'</t>
  </si>
  <si>
    <t>AGL</t>
  </si>
  <si>
    <t>BG, if t &lt;= 10,</t>
  </si>
  <si>
    <t>BG, if t &gt; 10,</t>
  </si>
  <si>
    <t>DW, if t &lt;= 10</t>
  </si>
  <si>
    <t>DW if t &gt; 10</t>
  </si>
  <si>
    <t>SOM, if t &lt;= 20</t>
  </si>
  <si>
    <t>SOM, if t &gt; 20</t>
  </si>
  <si>
    <t xml:space="preserve">From </t>
  </si>
  <si>
    <t>To</t>
  </si>
  <si>
    <t>Emission Factor_AGL [tCO2 ha-1]</t>
  </si>
  <si>
    <t>Emission Factor_BG if t &lt;= 10  [tCO2 ha-1]</t>
  </si>
  <si>
    <t>Emission Factor_BG if t &gt; 10 [tCO2 ha-1]</t>
  </si>
  <si>
    <t>Emission Factor _AGD if t &lt;= 10[tCO2 ha-1]</t>
  </si>
  <si>
    <t>Emission Factor_AGD if t &gt; 10 [tCO2 ha-1]</t>
  </si>
  <si>
    <t>Emission Factor_SOM if t &lt;= 20 [tCO2 ha-1]</t>
  </si>
  <si>
    <t>Emission Factor_SOM if t &gt; 20 [tCO2 ha-1]</t>
  </si>
  <si>
    <t>Transition notes:</t>
  </si>
  <si>
    <t>FROM to Pair:</t>
  </si>
  <si>
    <t>Transition No.</t>
  </si>
  <si>
    <t>Transition Type</t>
  </si>
  <si>
    <t>DF</t>
  </si>
  <si>
    <t>DG</t>
  </si>
  <si>
    <t>ARR</t>
  </si>
  <si>
    <t>Maximum biomass emissions</t>
  </si>
  <si>
    <t>Area Weighted Average of Biomass Values. Only used for Unconstrained Leakage</t>
  </si>
  <si>
    <t>EF</t>
  </si>
  <si>
    <r>
      <t>1.1</t>
    </r>
    <r>
      <rPr>
        <b/>
        <sz val="7"/>
        <color theme="1"/>
        <rFont val="Times New Roman"/>
        <family val="1"/>
      </rPr>
      <t xml:space="preserve">         </t>
    </r>
    <r>
      <rPr>
        <b/>
        <sz val="13"/>
        <color theme="1"/>
        <rFont val="Calibri"/>
        <family val="2"/>
        <scheme val="minor"/>
      </rPr>
      <t>PROTECTED AREAS (UNPLANNED DF AND DG)</t>
    </r>
  </si>
  <si>
    <t>Removed DG class DEC to DGS, should not be allowable</t>
  </si>
  <si>
    <t>Management Strategy</t>
  </si>
  <si>
    <t>Deforestation</t>
  </si>
  <si>
    <t>Degradation</t>
  </si>
  <si>
    <t>Unplanned Areas</t>
  </si>
  <si>
    <t>Protected Area</t>
  </si>
  <si>
    <t>Forest Concession – Non Production</t>
  </si>
  <si>
    <t>UA</t>
  </si>
  <si>
    <t>Total Unplanned</t>
  </si>
  <si>
    <t>Total ER Program Area</t>
  </si>
  <si>
    <r>
      <rPr>
        <b/>
        <sz val="7"/>
        <color theme="1"/>
        <rFont val="Times New Roman"/>
        <family val="1"/>
      </rPr>
      <t xml:space="preserve"> </t>
    </r>
    <r>
      <rPr>
        <b/>
        <sz val="14"/>
        <color theme="1"/>
        <rFont val="Calibri"/>
        <family val="2"/>
        <scheme val="minor"/>
      </rPr>
      <t>LULC Transitions 2003 to 2012</t>
    </r>
  </si>
  <si>
    <t>Average Annual [tCO2e yr-1]</t>
  </si>
  <si>
    <t>Hist Reference Period Total [tCo2e]</t>
  </si>
  <si>
    <t>Total Avg Annual [tCO2e]</t>
  </si>
  <si>
    <t>CHECKS</t>
  </si>
  <si>
    <t>Industrial Palm</t>
  </si>
  <si>
    <t>Forest Concession – Production (Land-use Change DF / Field Based DG</t>
  </si>
  <si>
    <t>Hist Ref Total DF and DG [tCO2e]</t>
  </si>
  <si>
    <t>AG+BG</t>
  </si>
  <si>
    <t>These are from the 2012 sheets!</t>
  </si>
  <si>
    <t xml:space="preserve">REDD+ Activity </t>
  </si>
  <si>
    <t>Sub-activities</t>
  </si>
  <si>
    <t>Reducing emissions from deforestation</t>
  </si>
  <si>
    <t>Planned Deforestation</t>
  </si>
  <si>
    <t>Unplanned Deforestation</t>
  </si>
  <si>
    <t>Reducing emissions from degradation</t>
  </si>
  <si>
    <t>Planned degradation</t>
  </si>
  <si>
    <t>Unplanned degradation</t>
  </si>
  <si>
    <t>Copy paste into grey cells if Sassan gives us updated information. Check if he has the correct Class names</t>
  </si>
  <si>
    <t xml:space="preserve">Table </t>
  </si>
  <si>
    <t>Class</t>
  </si>
  <si>
    <t>Definition</t>
  </si>
  <si>
    <t>Area in ha</t>
  </si>
  <si>
    <t>AGB (Mg/ha)</t>
  </si>
  <si>
    <t>SE AGB (Mg/ha)</t>
  </si>
  <si>
    <t>BGB  (Mg/ha)</t>
  </si>
  <si>
    <t>SE  BGB (Mg/ha)</t>
  </si>
  <si>
    <t>Total AGB+BGB (Mg/ha)</t>
  </si>
  <si>
    <t>Total Carbon Stock (MgC/ha)</t>
  </si>
  <si>
    <t>SE (MgC/ha)</t>
  </si>
  <si>
    <t>AGB (tC/ha)</t>
  </si>
  <si>
    <t>BGB  (tC/ha)</t>
  </si>
  <si>
    <t>Total AGB + BGB (tC/ha)</t>
  </si>
  <si>
    <t>LULC Types</t>
  </si>
  <si>
    <t>Sangha</t>
  </si>
  <si>
    <t>Likouala</t>
  </si>
  <si>
    <t>AGB+BGB [tCO2e]</t>
  </si>
  <si>
    <t>Total Program [ha]</t>
  </si>
  <si>
    <t>Total Carbon Stock (tCO2e)</t>
  </si>
  <si>
    <t>CF=0.5</t>
  </si>
  <si>
    <t>Area (ha)</t>
  </si>
  <si>
    <t>NOD</t>
  </si>
  <si>
    <t>No Data</t>
  </si>
  <si>
    <t>NoData (NOD)</t>
  </si>
  <si>
    <t>-</t>
  </si>
  <si>
    <t>PRI</t>
  </si>
  <si>
    <t>Primary Forest</t>
  </si>
  <si>
    <t>Primary Forest (PRI)</t>
  </si>
  <si>
    <t>DGS</t>
  </si>
  <si>
    <t>Degraded/Secondary Forest</t>
  </si>
  <si>
    <t>Secondary/Degraded Forest (DGS)</t>
  </si>
  <si>
    <t>FWL</t>
  </si>
  <si>
    <t>Wetland Forest</t>
  </si>
  <si>
    <t>Wetland/Swamp Forest (FWL)</t>
  </si>
  <si>
    <t>DEC</t>
  </si>
  <si>
    <t>Semi-Decidious Forest</t>
  </si>
  <si>
    <t>Naturally Open Forest (DEC)</t>
  </si>
  <si>
    <t>BAR</t>
  </si>
  <si>
    <t>Bare/grassland Nonforest</t>
  </si>
  <si>
    <t>Bare/grassland Nonforest (BAR)</t>
  </si>
  <si>
    <t>OWL</t>
  </si>
  <si>
    <t>Other Wetland Nonforest</t>
  </si>
  <si>
    <t>Other wetland Nonforest (OWL)</t>
  </si>
  <si>
    <t>AGR</t>
  </si>
  <si>
    <t>Agriculture/Tree Plantation</t>
  </si>
  <si>
    <t>Agriculture/Tree Plantation (AGR)</t>
  </si>
  <si>
    <t>OPP</t>
  </si>
  <si>
    <t>Oil Palm Plantation (EcoOIl Only)</t>
  </si>
  <si>
    <t>Water (WTR)</t>
  </si>
  <si>
    <t>OPPAVG</t>
  </si>
  <si>
    <t>Used only for Palm</t>
  </si>
  <si>
    <t>Removed should not be an allowable transition</t>
  </si>
  <si>
    <t>Below is for Palm Plantation</t>
  </si>
  <si>
    <t>EF Final Use</t>
  </si>
  <si>
    <t>(add to appropriate areas)</t>
  </si>
  <si>
    <t>Emission Factor_AGB [tCO2 ha-1]</t>
  </si>
  <si>
    <t>Emission Factor_BGB  [tCO2 ha-1]</t>
  </si>
  <si>
    <t>Emission Factor_DW  [tCO2 ha-1]</t>
  </si>
  <si>
    <t>Emission Factor_LT  [tCO2 ha-1]</t>
  </si>
  <si>
    <t>Planned</t>
  </si>
  <si>
    <t>Unplanned</t>
  </si>
  <si>
    <t>tCO2/year in RP</t>
  </si>
  <si>
    <t>%</t>
  </si>
  <si>
    <t>AGB + BGB</t>
  </si>
  <si>
    <t>DW</t>
  </si>
  <si>
    <t>Source: GEOECOMAP (2015)</t>
  </si>
  <si>
    <t>Source: CN-REDD. 2016. Reference level submitted to the UNFCCC, Table 6</t>
  </si>
  <si>
    <t xml:space="preserve">Changes in carbon stocks in the Accounting Area </t>
  </si>
  <si>
    <r>
      <t>B</t>
    </r>
    <r>
      <rPr>
        <b/>
        <sz val="8"/>
        <color theme="0"/>
        <rFont val="Arial"/>
        <family val="2"/>
      </rPr>
      <t>before</t>
    </r>
    <r>
      <rPr>
        <b/>
        <sz val="9"/>
        <color theme="0"/>
        <rFont val="Arial"/>
        <family val="2"/>
      </rPr>
      <t xml:space="preserve"> - biomass stocks on land use transition j before the conversion, tonnes d.m. ha-1</t>
    </r>
  </si>
  <si>
    <r>
      <t>A</t>
    </r>
    <r>
      <rPr>
        <b/>
        <sz val="8"/>
        <color theme="0"/>
        <rFont val="Arial"/>
        <family val="2"/>
      </rPr>
      <t>j</t>
    </r>
    <r>
      <rPr>
        <b/>
        <sz val="9"/>
        <color theme="0"/>
        <rFont val="Arial"/>
        <family val="2"/>
      </rPr>
      <t xml:space="preserve"> - Area of Land Use subcategory / stratum converted to another Land Use subcategory / stratum (transition denoted by j) in a certain year, ha yr-1</t>
    </r>
  </si>
  <si>
    <r>
      <t>B</t>
    </r>
    <r>
      <rPr>
        <b/>
        <sz val="8"/>
        <color theme="0"/>
        <rFont val="Arial"/>
        <family val="2"/>
      </rPr>
      <t>after</t>
    </r>
    <r>
      <rPr>
        <b/>
        <sz val="9"/>
        <color theme="0"/>
        <rFont val="Arial"/>
        <family val="2"/>
      </rPr>
      <t>-biomass stocks on land use transition j immediately after the conversion, tonnes d.m. ha-1</t>
    </r>
  </si>
  <si>
    <t>*Assumed conservatively to be zero</t>
  </si>
  <si>
    <t>*</t>
  </si>
  <si>
    <t xml:space="preserve">Carbon fraction of dry matter, tonne C (tonne d.m.)-1. </t>
  </si>
  <si>
    <t>tC/year in Reference Period</t>
  </si>
  <si>
    <t>Total deforestation</t>
  </si>
  <si>
    <t>Total degradation</t>
  </si>
  <si>
    <t>DGS_FWL</t>
  </si>
  <si>
    <t>20121231_20151130</t>
  </si>
  <si>
    <t>DGS_PRI</t>
  </si>
  <si>
    <t>DGS_DEC</t>
  </si>
  <si>
    <t>20071130_20121231</t>
  </si>
  <si>
    <t>20031031_20071130</t>
  </si>
  <si>
    <t>Hectares</t>
  </si>
  <si>
    <t># Pixels</t>
  </si>
  <si>
    <t>Transition Date</t>
  </si>
  <si>
    <t>FCPROD</t>
  </si>
  <si>
    <t>ECS DGS to PRI</t>
  </si>
  <si>
    <t>ECS DGS to FWL</t>
  </si>
  <si>
    <t>ECS DGS to DEC</t>
  </si>
  <si>
    <t>Total ECS</t>
  </si>
  <si>
    <t>DGS_BAR</t>
  </si>
  <si>
    <t>Palm</t>
  </si>
  <si>
    <t>PA</t>
  </si>
  <si>
    <t>FCNONPROD</t>
  </si>
  <si>
    <t>Total ECS existing forests</t>
  </si>
  <si>
    <t>Total ECS new forests</t>
  </si>
  <si>
    <t>From BAR to DGS</t>
  </si>
  <si>
    <t>From AGR to DGS</t>
  </si>
  <si>
    <t>From DGS to PRI</t>
  </si>
  <si>
    <t>From DGS to FWL</t>
  </si>
  <si>
    <t>From DGS to DEC</t>
  </si>
  <si>
    <t>Enhancement of carbon stocks</t>
  </si>
  <si>
    <t>New forests</t>
  </si>
  <si>
    <t>Existing forests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</si>
</sst>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* #,##0.0_);_(* \(#,##0.0\);_(* &quot;-&quot;??_);_(@_)"/>
    <numFmt numFmtId="173" formatCode="_(* #,##0.0000_);_(* \(#,##0.0000\);_(* &quot;-&quot;??_);_(@_)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7"/>
      <color theme="1"/>
      <name val="Times New Roman"/>
      <family val="1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Calibri"/>
      <family val="2"/>
    </font>
    <font>
      <sz val="9"/>
      <color rgb="FF006100"/>
      <name val="Calibri"/>
      <family val="2"/>
    </font>
    <font>
      <b/>
      <sz val="9"/>
      <color theme="0"/>
      <name val="Arial"/>
      <family val="2"/>
    </font>
    <font>
      <sz val="11"/>
      <color theme="0"/>
      <name val="Calibri Light"/>
      <family val="2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6100"/>
      <name val="Calibri"/>
      <family val="2"/>
      <scheme val="minor"/>
    </font>
    <font>
      <sz val="10"/>
      <color rgb="FF3F3F76"/>
      <name val="Calibri"/>
      <family val="2"/>
      <scheme val="minor"/>
    </font>
    <font>
      <sz val="10"/>
      <color rgb="FF9C0006"/>
      <name val="Calibri"/>
      <family val="2"/>
      <scheme val="minor"/>
    </font>
    <font>
      <b/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1"/>
      <name val="Calibri"/>
      <family val="2"/>
    </font>
    <font>
      <sz val="12"/>
      <color theme="1"/>
      <name val="Calibri"/>
      <family val="2"/>
    </font>
    <font>
      <b/>
      <sz val="11"/>
      <color rgb="FFFFFFFF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sz val="11"/>
      <color theme="0"/>
      <name val="Calibri"/>
      <family val="2"/>
    </font>
    <font>
      <i/>
      <sz val="10"/>
      <name val="Arial"/>
      <family val="2"/>
    </font>
    <font>
      <b/>
      <sz val="8"/>
      <color theme="0"/>
      <name val="Arial"/>
      <family val="2"/>
    </font>
    <font>
      <i/>
      <sz val="11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indexed="64"/>
      </top>
      <bottom/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rgb="FF3F3F3F"/>
      </left>
      <right style="thin">
        <color rgb="FF3F3F3F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1" applyNumberFormat="0" applyAlignment="0" applyProtection="0"/>
    <xf numFmtId="0" fontId="5" fillId="0" borderId="0" applyNumberFormat="0" applyFill="0" applyBorder="0" applyAlignment="0" applyProtection="0"/>
    <xf numFmtId="0" fontId="16" fillId="4" borderId="2" applyNumberFormat="0" applyFont="0" applyAlignment="0" applyProtection="0"/>
    <xf numFmtId="0" fontId="1" fillId="0" borderId="0"/>
    <xf numFmtId="0" fontId="16" fillId="0" borderId="0"/>
    <xf numFmtId="43" fontId="16" fillId="0" borderId="0" applyFont="0" applyFill="0" applyBorder="0" applyAlignment="0" applyProtection="0"/>
    <xf numFmtId="0" fontId="27" fillId="11" borderId="11" applyNumberFormat="0" applyAlignment="0" applyProtection="0"/>
    <xf numFmtId="0" fontId="28" fillId="11" borderId="1" applyNumberFormat="0" applyAlignment="0" applyProtection="0"/>
  </cellStyleXfs>
  <cellXfs count="193">
    <xf numFmtId="0" fontId="0" fillId="0" borderId="0" xfId="0"/>
    <xf numFmtId="0" fontId="11" fillId="6" borderId="0" xfId="0" applyFont="1" applyFill="1" applyAlignment="1">
      <alignment horizontal="left" vertical="center"/>
    </xf>
    <xf numFmtId="0" fontId="10" fillId="7" borderId="6" xfId="0" applyFont="1" applyFill="1" applyBorder="1" applyAlignment="1">
      <alignment horizontal="center" vertical="center"/>
    </xf>
    <xf numFmtId="0" fontId="10" fillId="7" borderId="7" xfId="0" applyFont="1" applyFill="1" applyBorder="1" applyAlignment="1">
      <alignment horizontal="center" vertical="center"/>
    </xf>
    <xf numFmtId="3" fontId="0" fillId="0" borderId="0" xfId="0" applyNumberFormat="1"/>
    <xf numFmtId="3" fontId="12" fillId="0" borderId="6" xfId="0" applyNumberFormat="1" applyFont="1" applyBorder="1" applyAlignment="1">
      <alignment horizontal="center" vertical="center"/>
    </xf>
    <xf numFmtId="0" fontId="10" fillId="6" borderId="0" xfId="0" applyFont="1" applyFill="1" applyAlignment="1">
      <alignment horizontal="center" vertical="center"/>
    </xf>
    <xf numFmtId="3" fontId="13" fillId="0" borderId="6" xfId="0" applyNumberFormat="1" applyFont="1" applyBorder="1" applyAlignment="1">
      <alignment horizontal="center" vertical="center"/>
    </xf>
    <xf numFmtId="10" fontId="13" fillId="0" borderId="6" xfId="0" applyNumberFormat="1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0" fillId="0" borderId="0" xfId="0" applyFont="1"/>
    <xf numFmtId="0" fontId="7" fillId="0" borderId="0" xfId="0" applyFont="1"/>
    <xf numFmtId="0" fontId="14" fillId="7" borderId="5" xfId="0" applyFont="1" applyFill="1" applyBorder="1" applyAlignment="1">
      <alignment horizontal="left" vertical="center"/>
    </xf>
    <xf numFmtId="0" fontId="14" fillId="7" borderId="5" xfId="0" applyFont="1" applyFill="1" applyBorder="1" applyAlignment="1">
      <alignment horizontal="right" vertical="center"/>
    </xf>
    <xf numFmtId="0" fontId="15" fillId="0" borderId="0" xfId="0" applyFont="1" applyAlignment="1">
      <alignment horizontal="justify" vertical="center"/>
    </xf>
    <xf numFmtId="0" fontId="0" fillId="0" borderId="0" xfId="0" applyAlignment="1">
      <alignment wrapText="1"/>
    </xf>
    <xf numFmtId="0" fontId="4" fillId="7" borderId="0" xfId="0" applyFont="1" applyFill="1" applyAlignment="1">
      <alignment wrapText="1"/>
    </xf>
    <xf numFmtId="0" fontId="6" fillId="0" borderId="0" xfId="0" applyFont="1"/>
    <xf numFmtId="0" fontId="17" fillId="4" borderId="2" xfId="6" applyFont="1"/>
    <xf numFmtId="0" fontId="18" fillId="0" borderId="0" xfId="7" applyFont="1" applyFill="1" applyBorder="1"/>
    <xf numFmtId="2" fontId="19" fillId="0" borderId="0" xfId="3" applyNumberFormat="1" applyFont="1" applyFill="1" applyBorder="1" applyAlignment="1">
      <alignment horizontal="center"/>
    </xf>
    <xf numFmtId="164" fontId="19" fillId="0" borderId="0" xfId="3" applyNumberFormat="1" applyFont="1" applyFill="1" applyBorder="1" applyAlignment="1">
      <alignment horizontal="center"/>
    </xf>
    <xf numFmtId="0" fontId="18" fillId="0" borderId="0" xfId="7" applyFont="1" applyFill="1"/>
    <xf numFmtId="0" fontId="16" fillId="4" borderId="2" xfId="6" applyFont="1"/>
    <xf numFmtId="0" fontId="16" fillId="0" borderId="2" xfId="6" applyFont="1" applyFill="1"/>
    <xf numFmtId="0" fontId="18" fillId="0" borderId="0" xfId="7" applyFont="1"/>
    <xf numFmtId="0" fontId="18" fillId="0" borderId="0" xfId="7" applyFont="1" applyAlignment="1">
      <alignment horizontal="center"/>
    </xf>
    <xf numFmtId="0" fontId="17" fillId="0" borderId="8" xfId="7" applyFont="1" applyBorder="1"/>
    <xf numFmtId="0" fontId="17" fillId="0" borderId="8" xfId="7" applyFont="1" applyBorder="1" applyAlignment="1">
      <alignment horizontal="center" wrapText="1"/>
    </xf>
    <xf numFmtId="0" fontId="16" fillId="0" borderId="8" xfId="8" applyFont="1" applyFill="1" applyBorder="1"/>
    <xf numFmtId="2" fontId="20" fillId="3" borderId="1" xfId="4" applyNumberFormat="1" applyFont="1" applyAlignment="1">
      <alignment horizontal="center"/>
    </xf>
    <xf numFmtId="0" fontId="16" fillId="0" borderId="0" xfId="8" applyFont="1"/>
    <xf numFmtId="0" fontId="17" fillId="0" borderId="8" xfId="7" applyFont="1" applyFill="1" applyBorder="1"/>
    <xf numFmtId="0" fontId="18" fillId="0" borderId="8" xfId="7" applyFont="1" applyFill="1" applyBorder="1"/>
    <xf numFmtId="0" fontId="17" fillId="4" borderId="8" xfId="6" applyFont="1" applyBorder="1"/>
    <xf numFmtId="0" fontId="18" fillId="4" borderId="8" xfId="6" applyFont="1" applyBorder="1"/>
    <xf numFmtId="0" fontId="18" fillId="4" borderId="8" xfId="6" applyFont="1" applyBorder="1" applyAlignment="1">
      <alignment horizontal="center"/>
    </xf>
    <xf numFmtId="2" fontId="20" fillId="0" borderId="0" xfId="4" applyNumberFormat="1" applyFont="1" applyFill="1" applyBorder="1" applyAlignment="1">
      <alignment horizontal="center"/>
    </xf>
    <xf numFmtId="0" fontId="18" fillId="0" borderId="0" xfId="7" applyFont="1" applyFill="1" applyBorder="1" applyAlignment="1">
      <alignment horizontal="center"/>
    </xf>
    <xf numFmtId="0" fontId="17" fillId="0" borderId="0" xfId="7" applyFont="1" applyFill="1" applyBorder="1"/>
    <xf numFmtId="0" fontId="21" fillId="4" borderId="2" xfId="6" applyFont="1" applyAlignment="1">
      <alignment horizontal="left"/>
    </xf>
    <xf numFmtId="0" fontId="21" fillId="4" borderId="2" xfId="6" applyFont="1" applyAlignment="1">
      <alignment horizontal="center" wrapText="1"/>
    </xf>
    <xf numFmtId="0" fontId="17" fillId="0" borderId="0" xfId="7" applyFont="1" applyFill="1" applyBorder="1" applyAlignment="1">
      <alignment horizontal="center" wrapText="1"/>
    </xf>
    <xf numFmtId="10" fontId="20" fillId="0" borderId="0" xfId="2" applyNumberFormat="1" applyFont="1" applyFill="1" applyBorder="1" applyAlignment="1">
      <alignment horizontal="center"/>
    </xf>
    <xf numFmtId="165" fontId="16" fillId="0" borderId="0" xfId="1" applyNumberFormat="1" applyFont="1"/>
    <xf numFmtId="0" fontId="4" fillId="7" borderId="0" xfId="0" applyFont="1" applyFill="1"/>
    <xf numFmtId="0" fontId="14" fillId="7" borderId="0" xfId="0" applyFont="1" applyFill="1" applyAlignment="1">
      <alignment horizontal="left" vertical="center"/>
    </xf>
    <xf numFmtId="0" fontId="4" fillId="7" borderId="0" xfId="0" applyFont="1" applyFill="1" applyAlignment="1">
      <alignment vertical="top" wrapText="1"/>
    </xf>
    <xf numFmtId="0" fontId="14" fillId="7" borderId="6" xfId="0" applyFont="1" applyFill="1" applyBorder="1" applyAlignment="1">
      <alignment horizontal="center" vertical="center"/>
    </xf>
    <xf numFmtId="0" fontId="14" fillId="7" borderId="7" xfId="0" applyFont="1" applyFill="1" applyBorder="1" applyAlignment="1">
      <alignment horizontal="center" vertical="center"/>
    </xf>
    <xf numFmtId="2" fontId="20" fillId="8" borderId="1" xfId="4" applyNumberFormat="1" applyFont="1" applyFill="1" applyAlignment="1">
      <alignment horizontal="center"/>
    </xf>
    <xf numFmtId="0" fontId="5" fillId="0" borderId="0" xfId="5"/>
    <xf numFmtId="3" fontId="0" fillId="0" borderId="8" xfId="0" applyNumberFormat="1" applyFont="1" applyBorder="1"/>
    <xf numFmtId="0" fontId="22" fillId="0" borderId="8" xfId="0" applyFont="1" applyFill="1" applyBorder="1" applyAlignment="1">
      <alignment horizontal="left" vertical="center"/>
    </xf>
    <xf numFmtId="3" fontId="6" fillId="0" borderId="8" xfId="0" applyNumberFormat="1" applyFont="1" applyBorder="1"/>
    <xf numFmtId="0" fontId="0" fillId="0" borderId="10" xfId="0" applyFont="1" applyBorder="1"/>
    <xf numFmtId="0" fontId="4" fillId="7" borderId="9" xfId="0" applyFont="1" applyFill="1" applyBorder="1" applyAlignment="1">
      <alignment wrapText="1"/>
    </xf>
    <xf numFmtId="3" fontId="18" fillId="0" borderId="0" xfId="0" applyNumberFormat="1" applyFont="1"/>
    <xf numFmtId="3" fontId="0" fillId="0" borderId="8" xfId="0" applyNumberFormat="1" applyFont="1" applyFill="1" applyBorder="1"/>
    <xf numFmtId="0" fontId="0" fillId="0" borderId="8" xfId="0" applyFont="1" applyFill="1" applyBorder="1" applyAlignment="1">
      <alignment wrapText="1"/>
    </xf>
    <xf numFmtId="0" fontId="24" fillId="0" borderId="8" xfId="0" applyFont="1" applyFill="1" applyBorder="1" applyAlignment="1">
      <alignment horizontal="left" vertical="center" wrapText="1"/>
    </xf>
    <xf numFmtId="0" fontId="22" fillId="0" borderId="8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 indent="2"/>
    </xf>
    <xf numFmtId="165" fontId="3" fillId="10" borderId="1" xfId="1" applyNumberFormat="1" applyFont="1" applyFill="1" applyBorder="1" applyAlignment="1">
      <alignment horizontal="center" vertical="center"/>
    </xf>
    <xf numFmtId="10" fontId="3" fillId="10" borderId="1" xfId="2" applyNumberFormat="1" applyFont="1" applyFill="1" applyBorder="1" applyAlignment="1">
      <alignment horizontal="center" vertical="center"/>
    </xf>
    <xf numFmtId="165" fontId="2" fillId="10" borderId="1" xfId="1" applyNumberFormat="1" applyFont="1" applyFill="1" applyBorder="1" applyAlignment="1">
      <alignment horizontal="center" vertical="center"/>
    </xf>
    <xf numFmtId="165" fontId="3" fillId="3" borderId="1" xfId="4" applyNumberFormat="1"/>
    <xf numFmtId="0" fontId="23" fillId="9" borderId="0" xfId="0" applyFont="1" applyFill="1" applyAlignment="1">
      <alignment horizontal="center"/>
    </xf>
    <xf numFmtId="0" fontId="16" fillId="9" borderId="0" xfId="8" applyFont="1" applyFill="1"/>
    <xf numFmtId="0" fontId="16" fillId="9" borderId="0" xfId="8" applyFill="1"/>
    <xf numFmtId="0" fontId="16" fillId="0" borderId="0" xfId="8"/>
    <xf numFmtId="0" fontId="27" fillId="11" borderId="11" xfId="10"/>
    <xf numFmtId="0" fontId="27" fillId="11" borderId="11" xfId="10" applyAlignment="1">
      <alignment wrapText="1"/>
    </xf>
    <xf numFmtId="0" fontId="27" fillId="8" borderId="11" xfId="10" applyFill="1" applyAlignment="1">
      <alignment wrapText="1"/>
    </xf>
    <xf numFmtId="0" fontId="27" fillId="11" borderId="14" xfId="10" applyBorder="1" applyAlignment="1">
      <alignment wrapText="1"/>
    </xf>
    <xf numFmtId="0" fontId="27" fillId="11" borderId="8" xfId="10" applyBorder="1" applyAlignment="1">
      <alignment wrapText="1"/>
    </xf>
    <xf numFmtId="0" fontId="31" fillId="7" borderId="16" xfId="8" applyFont="1" applyFill="1" applyBorder="1" applyAlignment="1">
      <alignment horizontal="justify" vertical="center" wrapText="1"/>
    </xf>
    <xf numFmtId="0" fontId="31" fillId="7" borderId="13" xfId="8" applyFont="1" applyFill="1" applyBorder="1" applyAlignment="1">
      <alignment horizontal="justify" vertical="center" wrapText="1"/>
    </xf>
    <xf numFmtId="0" fontId="31" fillId="7" borderId="0" xfId="8" applyFont="1" applyFill="1" applyBorder="1" applyAlignment="1">
      <alignment horizontal="justify" vertical="center" wrapText="1"/>
    </xf>
    <xf numFmtId="0" fontId="31" fillId="7" borderId="8" xfId="8" applyFont="1" applyFill="1" applyBorder="1" applyAlignment="1">
      <alignment horizontal="justify" vertical="center" wrapText="1"/>
    </xf>
    <xf numFmtId="11" fontId="27" fillId="8" borderId="11" xfId="10" applyNumberFormat="1" applyFill="1"/>
    <xf numFmtId="0" fontId="27" fillId="11" borderId="14" xfId="10" applyBorder="1"/>
    <xf numFmtId="0" fontId="31" fillId="7" borderId="6" xfId="8" applyFont="1" applyFill="1" applyBorder="1" applyAlignment="1">
      <alignment horizontal="justify" vertical="center" wrapText="1"/>
    </xf>
    <xf numFmtId="0" fontId="31" fillId="7" borderId="17" xfId="8" applyFont="1" applyFill="1" applyBorder="1" applyAlignment="1">
      <alignment horizontal="justify" vertical="center" wrapText="1"/>
    </xf>
    <xf numFmtId="0" fontId="4" fillId="7" borderId="0" xfId="8" applyFont="1" applyFill="1" applyAlignment="1">
      <alignment vertical="center"/>
    </xf>
    <xf numFmtId="0" fontId="32" fillId="10" borderId="0" xfId="8" applyFont="1" applyFill="1" applyAlignment="1">
      <alignment horizontal="right"/>
    </xf>
    <xf numFmtId="0" fontId="32" fillId="7" borderId="0" xfId="8" applyFont="1" applyFill="1" applyAlignment="1">
      <alignment horizontal="right"/>
    </xf>
    <xf numFmtId="0" fontId="32" fillId="10" borderId="8" xfId="8" applyFont="1" applyFill="1" applyBorder="1" applyAlignment="1">
      <alignment horizontal="right"/>
    </xf>
    <xf numFmtId="0" fontId="32" fillId="10" borderId="8" xfId="8" applyFont="1" applyFill="1" applyBorder="1" applyAlignment="1">
      <alignment horizontal="center"/>
    </xf>
    <xf numFmtId="165" fontId="27" fillId="8" borderId="11" xfId="9" applyNumberFormat="1" applyFont="1" applyFill="1" applyBorder="1"/>
    <xf numFmtId="43" fontId="27" fillId="11" borderId="11" xfId="10" applyNumberFormat="1"/>
    <xf numFmtId="0" fontId="31" fillId="7" borderId="5" xfId="8" applyFont="1" applyFill="1" applyBorder="1" applyAlignment="1">
      <alignment horizontal="left" vertical="center" wrapText="1"/>
    </xf>
    <xf numFmtId="165" fontId="32" fillId="10" borderId="14" xfId="10" applyNumberFormat="1" applyFont="1" applyFill="1" applyBorder="1" applyAlignment="1">
      <alignment horizontal="right"/>
    </xf>
    <xf numFmtId="43" fontId="32" fillId="11" borderId="8" xfId="10" applyNumberFormat="1" applyFont="1" applyBorder="1" applyAlignment="1">
      <alignment horizontal="right"/>
    </xf>
    <xf numFmtId="165" fontId="32" fillId="11" borderId="8" xfId="10" applyNumberFormat="1" applyFont="1" applyBorder="1" applyAlignment="1">
      <alignment horizontal="right"/>
    </xf>
    <xf numFmtId="0" fontId="27" fillId="8" borderId="11" xfId="10" applyFill="1"/>
    <xf numFmtId="165" fontId="32" fillId="11" borderId="8" xfId="10" applyNumberFormat="1" applyFont="1" applyBorder="1" applyAlignment="1">
      <alignment horizontal="center"/>
    </xf>
    <xf numFmtId="0" fontId="27" fillId="8" borderId="18" xfId="10" applyFill="1" applyBorder="1"/>
    <xf numFmtId="0" fontId="16" fillId="8" borderId="0" xfId="8" applyFill="1"/>
    <xf numFmtId="165" fontId="0" fillId="8" borderId="0" xfId="9" applyNumberFormat="1" applyFont="1" applyFill="1"/>
    <xf numFmtId="43" fontId="16" fillId="8" borderId="0" xfId="8" applyNumberFormat="1" applyFill="1"/>
    <xf numFmtId="0" fontId="31" fillId="7" borderId="19" xfId="8" applyFont="1" applyFill="1" applyBorder="1" applyAlignment="1">
      <alignment horizontal="left" vertical="center" wrapText="1"/>
    </xf>
    <xf numFmtId="165" fontId="33" fillId="11" borderId="8" xfId="10" applyNumberFormat="1" applyFont="1" applyBorder="1" applyAlignment="1">
      <alignment horizontal="right"/>
    </xf>
    <xf numFmtId="0" fontId="16" fillId="8" borderId="0" xfId="8" applyFont="1" applyFill="1"/>
    <xf numFmtId="43" fontId="34" fillId="8" borderId="0" xfId="9" applyNumberFormat="1" applyFont="1" applyFill="1" applyAlignment="1">
      <alignment horizontal="center"/>
    </xf>
    <xf numFmtId="0" fontId="17" fillId="0" borderId="20" xfId="7" applyFont="1" applyBorder="1"/>
    <xf numFmtId="0" fontId="17" fillId="0" borderId="21" xfId="7" applyFont="1" applyBorder="1"/>
    <xf numFmtId="0" fontId="35" fillId="0" borderId="15" xfId="8" applyFont="1" applyBorder="1" applyAlignment="1">
      <alignment vertical="center"/>
    </xf>
    <xf numFmtId="0" fontId="16" fillId="0" borderId="22" xfId="8" applyFont="1" applyFill="1" applyBorder="1"/>
    <xf numFmtId="0" fontId="16" fillId="0" borderId="8" xfId="8" applyFont="1" applyBorder="1"/>
    <xf numFmtId="2" fontId="2" fillId="2" borderId="8" xfId="3" applyNumberFormat="1" applyBorder="1" applyAlignment="1">
      <alignment horizontal="center"/>
    </xf>
    <xf numFmtId="2" fontId="2" fillId="2" borderId="23" xfId="3" applyNumberFormat="1" applyBorder="1" applyAlignment="1">
      <alignment horizontal="center"/>
    </xf>
    <xf numFmtId="0" fontId="3" fillId="3" borderId="8" xfId="4" applyBorder="1"/>
    <xf numFmtId="0" fontId="16" fillId="0" borderId="24" xfId="8" applyFont="1" applyFill="1" applyBorder="1"/>
    <xf numFmtId="0" fontId="28" fillId="11" borderId="1" xfId="11"/>
    <xf numFmtId="43" fontId="28" fillId="11" borderId="1" xfId="11" applyNumberFormat="1"/>
    <xf numFmtId="0" fontId="3" fillId="3" borderId="1" xfId="4"/>
    <xf numFmtId="43" fontId="3" fillId="3" borderId="1" xfId="4" applyNumberFormat="1"/>
    <xf numFmtId="43" fontId="3" fillId="8" borderId="1" xfId="4" applyNumberFormat="1" applyFill="1"/>
    <xf numFmtId="2" fontId="27" fillId="11" borderId="11" xfId="10" applyNumberFormat="1" applyAlignment="1">
      <alignment horizontal="center"/>
    </xf>
    <xf numFmtId="2" fontId="3" fillId="3" borderId="1" xfId="4" applyNumberFormat="1" applyAlignment="1">
      <alignment horizontal="center"/>
    </xf>
    <xf numFmtId="165" fontId="27" fillId="11" borderId="11" xfId="10" applyNumberFormat="1" applyAlignment="1">
      <alignment horizontal="center" vertical="center"/>
    </xf>
    <xf numFmtId="166" fontId="28" fillId="11" borderId="1" xfId="11" applyNumberFormat="1" applyAlignment="1">
      <alignment horizontal="center" vertical="center"/>
    </xf>
    <xf numFmtId="165" fontId="27" fillId="12" borderId="11" xfId="10" applyNumberFormat="1" applyFill="1" applyAlignment="1">
      <alignment horizontal="center" vertical="center"/>
    </xf>
    <xf numFmtId="0" fontId="36" fillId="7" borderId="26" xfId="0" applyFont="1" applyFill="1" applyBorder="1" applyAlignment="1">
      <alignment horizontal="justify" vertical="center" wrapText="1"/>
    </xf>
    <xf numFmtId="0" fontId="29" fillId="0" borderId="8" xfId="0" applyFont="1" applyBorder="1" applyAlignment="1">
      <alignment horizontal="justify" vertical="center" wrapText="1"/>
    </xf>
    <xf numFmtId="165" fontId="29" fillId="0" borderId="8" xfId="0" applyNumberFormat="1" applyFont="1" applyBorder="1" applyAlignment="1">
      <alignment vertical="center" wrapText="1"/>
    </xf>
    <xf numFmtId="9" fontId="29" fillId="0" borderId="8" xfId="2" applyFont="1" applyBorder="1" applyAlignment="1">
      <alignment vertical="center" wrapText="1"/>
    </xf>
    <xf numFmtId="0" fontId="35" fillId="0" borderId="0" xfId="8" applyFont="1"/>
    <xf numFmtId="0" fontId="37" fillId="0" borderId="0" xfId="8" applyFont="1"/>
    <xf numFmtId="0" fontId="36" fillId="7" borderId="12" xfId="0" applyFont="1" applyFill="1" applyBorder="1" applyAlignment="1">
      <alignment horizontal="justify" vertical="center" wrapText="1"/>
    </xf>
    <xf numFmtId="0" fontId="29" fillId="0" borderId="8" xfId="0" applyFont="1" applyBorder="1" applyAlignment="1">
      <alignment horizontal="justify" vertical="center" wrapText="1"/>
    </xf>
    <xf numFmtId="165" fontId="0" fillId="0" borderId="8" xfId="0" applyNumberFormat="1" applyBorder="1"/>
    <xf numFmtId="0" fontId="0" fillId="0" borderId="8" xfId="0" applyBorder="1"/>
    <xf numFmtId="0" fontId="14" fillId="7" borderId="25" xfId="0" applyFont="1" applyFill="1" applyBorder="1" applyAlignment="1">
      <alignment horizontal="left" vertical="center"/>
    </xf>
    <xf numFmtId="166" fontId="28" fillId="11" borderId="28" xfId="11" applyNumberFormat="1" applyBorder="1" applyAlignment="1">
      <alignment horizontal="center" vertical="center"/>
    </xf>
    <xf numFmtId="0" fontId="14" fillId="7" borderId="8" xfId="0" applyFont="1" applyFill="1" applyBorder="1" applyAlignment="1">
      <alignment horizontal="distributed" vertical="center"/>
    </xf>
    <xf numFmtId="166" fontId="28" fillId="12" borderId="1" xfId="11" applyNumberFormat="1" applyFill="1" applyAlignment="1">
      <alignment horizontal="center" vertical="center"/>
    </xf>
    <xf numFmtId="0" fontId="39" fillId="0" borderId="0" xfId="0" applyFont="1"/>
    <xf numFmtId="165" fontId="29" fillId="12" borderId="8" xfId="0" applyNumberFormat="1" applyFont="1" applyFill="1" applyBorder="1" applyAlignment="1">
      <alignment vertical="center" wrapText="1"/>
    </xf>
    <xf numFmtId="37" fontId="27" fillId="11" borderId="27" xfId="10" applyNumberFormat="1" applyBorder="1" applyAlignment="1">
      <alignment horizontal="center" vertical="center"/>
    </xf>
    <xf numFmtId="37" fontId="27" fillId="11" borderId="11" xfId="10" applyNumberFormat="1" applyAlignment="1">
      <alignment horizontal="center" vertical="center"/>
    </xf>
    <xf numFmtId="37" fontId="27" fillId="12" borderId="11" xfId="10" applyNumberFormat="1" applyFill="1" applyAlignment="1">
      <alignment horizontal="center" vertical="center"/>
    </xf>
    <xf numFmtId="165" fontId="0" fillId="13" borderId="29" xfId="1" applyNumberFormat="1" applyFont="1" applyFill="1" applyBorder="1"/>
    <xf numFmtId="165" fontId="0" fillId="0" borderId="8" xfId="1" applyNumberFormat="1" applyFont="1" applyBorder="1"/>
    <xf numFmtId="0" fontId="0" fillId="0" borderId="22" xfId="0" applyBorder="1"/>
    <xf numFmtId="165" fontId="0" fillId="13" borderId="30" xfId="1" applyNumberFormat="1" applyFont="1" applyFill="1" applyBorder="1"/>
    <xf numFmtId="165" fontId="0" fillId="0" borderId="10" xfId="1" applyNumberFormat="1" applyFont="1" applyBorder="1"/>
    <xf numFmtId="0" fontId="0" fillId="0" borderId="10" xfId="0" applyBorder="1"/>
    <xf numFmtId="0" fontId="0" fillId="0" borderId="31" xfId="0" applyBorder="1"/>
    <xf numFmtId="0" fontId="4" fillId="7" borderId="32" xfId="0" applyFont="1" applyFill="1" applyBorder="1" applyAlignment="1">
      <alignment horizontal="center"/>
    </xf>
    <xf numFmtId="0" fontId="4" fillId="7" borderId="24" xfId="0" applyFont="1" applyFill="1" applyBorder="1" applyAlignment="1">
      <alignment horizontal="center"/>
    </xf>
    <xf numFmtId="0" fontId="4" fillId="7" borderId="33" xfId="0" applyFont="1" applyFill="1" applyBorder="1" applyAlignment="1">
      <alignment horizontal="center"/>
    </xf>
    <xf numFmtId="165" fontId="0" fillId="13" borderId="32" xfId="1" applyNumberFormat="1" applyFont="1" applyFill="1" applyBorder="1"/>
    <xf numFmtId="165" fontId="0" fillId="0" borderId="24" xfId="1" applyNumberFormat="1" applyFont="1" applyBorder="1"/>
    <xf numFmtId="0" fontId="0" fillId="0" borderId="24" xfId="0" applyBorder="1"/>
    <xf numFmtId="0" fontId="0" fillId="0" borderId="33" xfId="0" applyBorder="1"/>
    <xf numFmtId="0" fontId="0" fillId="0" borderId="32" xfId="0" applyBorder="1"/>
    <xf numFmtId="0" fontId="3" fillId="3" borderId="39" xfId="4" applyBorder="1"/>
    <xf numFmtId="0" fontId="6" fillId="0" borderId="0" xfId="0" applyFont="1" applyBorder="1" applyAlignment="1">
      <alignment horizontal="center"/>
    </xf>
    <xf numFmtId="0" fontId="0" fillId="0" borderId="0" xfId="0" applyBorder="1"/>
    <xf numFmtId="10" fontId="29" fillId="0" borderId="8" xfId="2" applyNumberFormat="1" applyFont="1" applyBorder="1" applyAlignment="1">
      <alignment vertical="center" wrapText="1"/>
    </xf>
    <xf numFmtId="37" fontId="0" fillId="0" borderId="0" xfId="0" applyNumberFormat="1"/>
    <xf numFmtId="0" fontId="29" fillId="0" borderId="8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center"/>
    </xf>
    <xf numFmtId="0" fontId="14" fillId="7" borderId="19" xfId="0" applyFont="1" applyFill="1" applyBorder="1" applyAlignment="1">
      <alignment horizontal="distributed" vertical="center"/>
    </xf>
    <xf numFmtId="37" fontId="27" fillId="11" borderId="37" xfId="10" applyNumberFormat="1" applyBorder="1" applyAlignment="1">
      <alignment horizontal="center" vertical="center"/>
    </xf>
    <xf numFmtId="37" fontId="27" fillId="11" borderId="38" xfId="10" applyNumberFormat="1" applyBorder="1" applyAlignment="1">
      <alignment horizontal="center" vertical="center"/>
    </xf>
    <xf numFmtId="0" fontId="14" fillId="7" borderId="17" xfId="0" applyFont="1" applyFill="1" applyBorder="1" applyAlignment="1">
      <alignment horizontal="center" vertical="center"/>
    </xf>
    <xf numFmtId="0" fontId="14" fillId="7" borderId="6" xfId="0" applyFont="1" applyFill="1" applyBorder="1" applyAlignment="1">
      <alignment horizontal="center" vertical="center"/>
    </xf>
    <xf numFmtId="0" fontId="14" fillId="7" borderId="8" xfId="0" applyFont="1" applyFill="1" applyBorder="1" applyAlignment="1">
      <alignment horizontal="distributed" vertical="center"/>
    </xf>
    <xf numFmtId="0" fontId="4" fillId="7" borderId="9" xfId="0" applyFont="1" applyFill="1" applyBorder="1" applyAlignment="1">
      <alignment horizontal="center" wrapText="1"/>
    </xf>
    <xf numFmtId="0" fontId="4" fillId="7" borderId="9" xfId="0" applyFont="1" applyFill="1" applyBorder="1" applyAlignment="1">
      <alignment horizontal="center"/>
    </xf>
    <xf numFmtId="37" fontId="27" fillId="11" borderId="14" xfId="10" applyNumberFormat="1" applyBorder="1" applyAlignment="1">
      <alignment horizontal="center" vertical="center"/>
    </xf>
    <xf numFmtId="165" fontId="27" fillId="12" borderId="14" xfId="10" applyNumberFormat="1" applyFill="1" applyBorder="1" applyAlignment="1">
      <alignment horizontal="center" vertical="center"/>
    </xf>
    <xf numFmtId="165" fontId="27" fillId="12" borderId="38" xfId="10" applyNumberFormat="1" applyFill="1" applyBorder="1" applyAlignment="1">
      <alignment horizontal="center" vertical="center"/>
    </xf>
    <xf numFmtId="0" fontId="30" fillId="0" borderId="13" xfId="0" applyFont="1" applyBorder="1" applyAlignment="1">
      <alignment horizontal="justify" vertical="center" wrapText="1"/>
    </xf>
    <xf numFmtId="0" fontId="14" fillId="7" borderId="5" xfId="0" applyFont="1" applyFill="1" applyBorder="1" applyAlignment="1">
      <alignment horizontal="distributed" vertical="center"/>
    </xf>
    <xf numFmtId="0" fontId="4" fillId="7" borderId="36" xfId="0" applyFont="1" applyFill="1" applyBorder="1" applyAlignment="1">
      <alignment horizontal="center"/>
    </xf>
    <xf numFmtId="0" fontId="4" fillId="7" borderId="35" xfId="0" applyFont="1" applyFill="1" applyBorder="1" applyAlignment="1">
      <alignment horizontal="center"/>
    </xf>
    <xf numFmtId="0" fontId="4" fillId="7" borderId="34" xfId="0" applyFont="1" applyFill="1" applyBorder="1" applyAlignment="1">
      <alignment horizontal="center"/>
    </xf>
    <xf numFmtId="0" fontId="23" fillId="9" borderId="0" xfId="0" applyFont="1" applyFill="1" applyAlignment="1">
      <alignment horizontal="center"/>
    </xf>
    <xf numFmtId="0" fontId="10" fillId="5" borderId="3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14" fillId="7" borderId="3" xfId="0" applyFont="1" applyFill="1" applyBorder="1" applyAlignment="1">
      <alignment horizontal="center" vertical="center"/>
    </xf>
    <xf numFmtId="0" fontId="14" fillId="7" borderId="4" xfId="0" applyFont="1" applyFill="1" applyBorder="1" applyAlignment="1">
      <alignment horizontal="center" vertical="center"/>
    </xf>
    <xf numFmtId="0" fontId="31" fillId="7" borderId="15" xfId="8" applyFont="1" applyFill="1" applyBorder="1" applyAlignment="1">
      <alignment horizontal="justify" vertical="center" wrapText="1"/>
    </xf>
    <xf numFmtId="0" fontId="31" fillId="7" borderId="5" xfId="8" applyFont="1" applyFill="1" applyBorder="1" applyAlignment="1">
      <alignment horizontal="justify" vertical="center" wrapText="1"/>
    </xf>
    <xf numFmtId="43" fontId="29" fillId="12" borderId="8" xfId="0" applyNumberFormat="1" applyFont="1" applyFill="1" applyBorder="1" applyAlignment="1">
      <alignment vertical="center" wrapText="1"/>
    </xf>
    <xf numFmtId="43" fontId="16" fillId="0" borderId="0" xfId="8" applyNumberFormat="1"/>
    <xf numFmtId="166" fontId="3" fillId="3" borderId="1" xfId="4" applyNumberFormat="1"/>
    <xf numFmtId="173" fontId="16" fillId="0" borderId="0" xfId="8" applyNumberFormat="1"/>
  </cellXfs>
  <cellStyles count="12">
    <cellStyle name="Calculation" xfId="11" builtinId="22"/>
    <cellStyle name="Comma" xfId="1" builtinId="3"/>
    <cellStyle name="Comma 3" xfId="9"/>
    <cellStyle name="Good" xfId="3" builtinId="26"/>
    <cellStyle name="Input" xfId="4" builtinId="20"/>
    <cellStyle name="Normal" xfId="0" builtinId="0"/>
    <cellStyle name="Normal 2" xfId="8"/>
    <cellStyle name="Normal 8" xfId="7"/>
    <cellStyle name="Note 2" xfId="6"/>
    <cellStyle name="Output" xfId="10" builtinId="21"/>
    <cellStyle name="Percent" xfId="2" builtinId="5"/>
    <cellStyle name="Warning Text" xfId="5" builtin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1698170</xdr:colOff>
      <xdr:row>13</xdr:row>
      <xdr:rowOff>130629</xdr:rowOff>
    </xdr:from>
    <xdr:to>
      <xdr:col>5</xdr:col>
      <xdr:colOff>635725</xdr:colOff>
      <xdr:row>14</xdr:row>
      <xdr:rowOff>376646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9970" y="2144486"/>
          <a:ext cx="3607526" cy="4310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32657</xdr:colOff>
      <xdr:row>0</xdr:row>
      <xdr:rowOff>108856</xdr:rowOff>
    </xdr:from>
    <xdr:to>
      <xdr:col>2</xdr:col>
      <xdr:colOff>1480457</xdr:colOff>
      <xdr:row>2</xdr:row>
      <xdr:rowOff>262345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457" y="108856"/>
          <a:ext cx="1447800" cy="5236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slie/Documents/Terra/RoC/Deliverables/D2%20-%20ER-PD/Combined%20v3/1.%20GER%20Workbooks%20-%20New%20Classifications/Congo_Combine%20calcs%20overview%20tables%20v0-4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ctive/TGC-01470%20WB%20-%20RoC%20-%20National%20REDD%20-%20ERPD/2.%20Deliverables/D2%20-%20ER-PD/Chapter%207%20and%208%20-%20Carbon%20Calcs/1.%20GER%20Workbooks/Congo%20Gross%20Emission%20Reductions%20v0-4%20LD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slie/Documents/Terra/RoC/Deliverables/D2%20-%20ER-PD/Combined%20v3/1.%20GER%20Workbooks%20-%20New%20Classifications/4.%20Congo%20Gross%20Emission%20Reductions%20Model%20v0-7%20-%20Upln%20DG%20PA%20v0-8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1.%20Deliverables\2.%20Costa%20Rica\2.%20Final%20Products%20-%20Costa%20Rica\2.%20REDD+%20Financial%20Plan\2.%20ER%20Program%20Financial%20Model\1.%20Financial%20Model\ER%20Program%20Cash%20Flow%20Model%20-%20CR%20v1-2%205%20Price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Investment%20Management/Project%20Financals/Budget%20Builder%20Tools/30%20Yr%20-%20Project%20Budget%20Builder%20v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ction 8.5 Hist and Projected"/>
      <sheetName val="Total Carbon Stocks Max Adj"/>
      <sheetName val="Formatted for PD"/>
      <sheetName val="Tables for Monito. Rep '09-13"/>
      <sheetName val="PD graphs and charts"/>
      <sheetName val="MN1 Final Tables"/>
      <sheetName val="Hist Emissions"/>
      <sheetName val="Unpln UA GER 10."/>
      <sheetName val="Unpln FCNonProd GER 10."/>
      <sheetName val="Unpln PA GER 10."/>
      <sheetName val="Cookstoves"/>
      <sheetName val="FC Production"/>
      <sheetName val="Palm"/>
      <sheetName val="Overview Table"/>
      <sheetName val="Log Reg Tables"/>
    </sheetNames>
    <sheetDataSet>
      <sheetData sheetId="0"/>
      <sheetData sheetId="1">
        <row r="17">
          <cell r="A17" t="str">
            <v>CF Max Adj (% Total Carbon Stocks)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0. Drivers and parameters"/>
      <sheetName val="1a. Workplan"/>
      <sheetName val="1b. Relative DF and DG rates"/>
      <sheetName val="1c. Pie Chart Effect of Actions"/>
      <sheetName val="2a. RR - Transition rates"/>
      <sheetName val="2b. RR - Histogram"/>
      <sheetName val="2c. RR - DF, RF, DG, RG"/>
      <sheetName val="3a. LUC Model Input"/>
      <sheetName val="3b. LUC Model Output"/>
      <sheetName val="4a. Project - Transition rates"/>
      <sheetName val="4b. Project - Histogram"/>
      <sheetName val="4c. Project - DF, RF, DG, RG"/>
      <sheetName val="6a. Leakage - Transition rates"/>
      <sheetName val="6b. Leakage - Histogram"/>
      <sheetName val="6c. Leakage - DF, RF, DG, RG"/>
      <sheetName val="7. Net"/>
      <sheetName val="8. Emission Factor"/>
      <sheetName val="9. Emissions Reductions"/>
      <sheetName val="10. Gross Emission Reductions"/>
      <sheetName val="5a. ANR - Transition rates"/>
      <sheetName val="5b. ANR - Histogram"/>
      <sheetName val="5c. ANR - DF, RF, DG, RG"/>
      <sheetName val="DV-IDENTITY-0"/>
      <sheetName val="Congo Gross Emission Reductions"/>
    </sheetNames>
    <sheetDataSet>
      <sheetData sheetId="0">
        <row r="66">
          <cell r="J66" t="str">
            <v>1. PROJECT AREA - AREA WITHOUT HARVEST AND WITHOUT ANR</v>
          </cell>
        </row>
      </sheetData>
      <sheetData sheetId="1"/>
      <sheetData sheetId="2"/>
      <sheetData sheetId="3">
        <row r="13">
          <cell r="C13">
            <v>3.1932894742615334E-2</v>
          </cell>
          <cell r="D13">
            <v>0.57257436805647288</v>
          </cell>
        </row>
        <row r="14">
          <cell r="C14">
            <v>0.86365214872478169</v>
          </cell>
          <cell r="D14">
            <v>0</v>
          </cell>
        </row>
        <row r="15">
          <cell r="C15">
            <v>4.9870096147910633E-3</v>
          </cell>
          <cell r="D15">
            <v>0</v>
          </cell>
        </row>
        <row r="16">
          <cell r="C16">
            <v>7.033191671032113E-2</v>
          </cell>
          <cell r="D16">
            <v>0</v>
          </cell>
        </row>
        <row r="17">
          <cell r="C17">
            <v>5.1891856802555661E-3</v>
          </cell>
          <cell r="D17">
            <v>0</v>
          </cell>
        </row>
        <row r="18">
          <cell r="C18">
            <v>2.3837842691907404E-2</v>
          </cell>
          <cell r="D18">
            <v>0.42742563194352706</v>
          </cell>
        </row>
        <row r="19">
          <cell r="C19">
            <v>6.9001835327649416E-5</v>
          </cell>
          <cell r="D19">
            <v>0</v>
          </cell>
        </row>
        <row r="20">
          <cell r="C20">
            <v>0</v>
          </cell>
          <cell r="D20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0</v>
          </cell>
          <cell r="D24">
            <v>0</v>
          </cell>
        </row>
        <row r="25">
          <cell r="C25">
            <v>0</v>
          </cell>
          <cell r="D25">
            <v>0</v>
          </cell>
        </row>
        <row r="26">
          <cell r="C26">
            <v>0</v>
          </cell>
          <cell r="D26">
            <v>0</v>
          </cell>
        </row>
        <row r="27">
          <cell r="C27">
            <v>0</v>
          </cell>
          <cell r="D27">
            <v>0</v>
          </cell>
        </row>
        <row r="28">
          <cell r="C28">
            <v>0</v>
          </cell>
          <cell r="D28">
            <v>0</v>
          </cell>
        </row>
        <row r="34">
          <cell r="C34">
            <v>0.1</v>
          </cell>
          <cell r="D34">
            <v>0.1</v>
          </cell>
          <cell r="E34">
            <v>0.25</v>
          </cell>
          <cell r="F34">
            <v>0</v>
          </cell>
          <cell r="G34">
            <v>0.2</v>
          </cell>
          <cell r="H34">
            <v>0.25</v>
          </cell>
          <cell r="I34">
            <v>0</v>
          </cell>
          <cell r="J34">
            <v>0.05</v>
          </cell>
        </row>
        <row r="35">
          <cell r="C35">
            <v>0.1</v>
          </cell>
          <cell r="D35">
            <v>0.1</v>
          </cell>
          <cell r="E35">
            <v>0.4</v>
          </cell>
          <cell r="F35">
            <v>0</v>
          </cell>
          <cell r="G35">
            <v>0</v>
          </cell>
          <cell r="H35">
            <v>0.3</v>
          </cell>
          <cell r="I35">
            <v>0</v>
          </cell>
          <cell r="J35">
            <v>0</v>
          </cell>
        </row>
        <row r="36">
          <cell r="C36">
            <v>0</v>
          </cell>
          <cell r="D36">
            <v>0</v>
          </cell>
          <cell r="E36">
            <v>0.5</v>
          </cell>
          <cell r="F36">
            <v>0.25</v>
          </cell>
          <cell r="G36">
            <v>0</v>
          </cell>
          <cell r="H36">
            <v>0</v>
          </cell>
          <cell r="I36">
            <v>0</v>
          </cell>
          <cell r="J36">
            <v>0.1</v>
          </cell>
        </row>
        <row r="37">
          <cell r="C37">
            <v>0.1</v>
          </cell>
          <cell r="D37">
            <v>0.1</v>
          </cell>
          <cell r="E37">
            <v>0.2</v>
          </cell>
          <cell r="F37">
            <v>0</v>
          </cell>
          <cell r="G37">
            <v>0</v>
          </cell>
          <cell r="H37">
            <v>0</v>
          </cell>
          <cell r="I37">
            <v>0.5</v>
          </cell>
          <cell r="J37">
            <v>0.1</v>
          </cell>
        </row>
        <row r="38">
          <cell r="C38">
            <v>0.05</v>
          </cell>
          <cell r="D38">
            <v>0.05</v>
          </cell>
          <cell r="E38">
            <v>0.4</v>
          </cell>
          <cell r="F38">
            <v>0.25</v>
          </cell>
          <cell r="G38">
            <v>0</v>
          </cell>
          <cell r="H38">
            <v>0</v>
          </cell>
          <cell r="I38">
            <v>0</v>
          </cell>
          <cell r="J38">
            <v>0.2</v>
          </cell>
        </row>
        <row r="39">
          <cell r="C39">
            <v>0.1</v>
          </cell>
          <cell r="D39">
            <v>0.1</v>
          </cell>
          <cell r="E39">
            <v>0.4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0.2</v>
          </cell>
        </row>
        <row r="40">
          <cell r="C40">
            <v>0.05</v>
          </cell>
          <cell r="D40">
            <v>0.05</v>
          </cell>
          <cell r="E40">
            <v>0.4</v>
          </cell>
          <cell r="F40">
            <v>0.25</v>
          </cell>
          <cell r="G40">
            <v>0</v>
          </cell>
          <cell r="H40">
            <v>0</v>
          </cell>
          <cell r="I40">
            <v>0</v>
          </cell>
          <cell r="J40">
            <v>0.2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</sheetData>
      <sheetData sheetId="4"/>
      <sheetData sheetId="5"/>
      <sheetData sheetId="6">
        <row r="47">
          <cell r="C47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2">
          <cell r="B12">
            <v>920.61</v>
          </cell>
          <cell r="C12">
            <v>90.9</v>
          </cell>
          <cell r="D12">
            <v>0.09</v>
          </cell>
          <cell r="E12">
            <v>0</v>
          </cell>
          <cell r="F12">
            <v>733.59</v>
          </cell>
          <cell r="G12">
            <v>76.95</v>
          </cell>
          <cell r="H12">
            <v>0</v>
          </cell>
          <cell r="I12">
            <v>0</v>
          </cell>
          <cell r="J12">
            <v>31207.5</v>
          </cell>
          <cell r="K12">
            <v>350.75</v>
          </cell>
          <cell r="L12">
            <v>0</v>
          </cell>
          <cell r="M12">
            <v>0</v>
          </cell>
        </row>
        <row r="13">
          <cell r="B13">
            <v>919.43999999999994</v>
          </cell>
          <cell r="C13">
            <v>90.63</v>
          </cell>
          <cell r="D13">
            <v>11.25</v>
          </cell>
          <cell r="E13">
            <v>0.72</v>
          </cell>
          <cell r="F13">
            <v>624.15</v>
          </cell>
          <cell r="G13">
            <v>65.61</v>
          </cell>
          <cell r="H13">
            <v>8.5500000000000007</v>
          </cell>
          <cell r="I13">
            <v>0.54</v>
          </cell>
          <cell r="J13">
            <v>31207.5</v>
          </cell>
          <cell r="K13">
            <v>350.75</v>
          </cell>
          <cell r="L13">
            <v>0</v>
          </cell>
          <cell r="M13">
            <v>0</v>
          </cell>
        </row>
        <row r="14">
          <cell r="B14">
            <v>903.69</v>
          </cell>
          <cell r="C14">
            <v>94.05</v>
          </cell>
          <cell r="D14">
            <v>22.77</v>
          </cell>
          <cell r="E14">
            <v>1.62</v>
          </cell>
          <cell r="F14">
            <v>544.23</v>
          </cell>
          <cell r="G14">
            <v>59.4</v>
          </cell>
          <cell r="H14">
            <v>15.66</v>
          </cell>
          <cell r="I14">
            <v>1.08</v>
          </cell>
          <cell r="J14">
            <v>31207.5</v>
          </cell>
          <cell r="K14">
            <v>350.75</v>
          </cell>
          <cell r="L14">
            <v>0</v>
          </cell>
          <cell r="M14">
            <v>0</v>
          </cell>
        </row>
        <row r="15">
          <cell r="B15">
            <v>897.84</v>
          </cell>
          <cell r="C15">
            <v>90.99</v>
          </cell>
          <cell r="D15">
            <v>30.51</v>
          </cell>
          <cell r="E15">
            <v>2.4300000000000002</v>
          </cell>
          <cell r="F15">
            <v>437.49</v>
          </cell>
          <cell r="G15">
            <v>42.75</v>
          </cell>
          <cell r="H15">
            <v>21.78</v>
          </cell>
          <cell r="I15">
            <v>1.44</v>
          </cell>
          <cell r="J15">
            <v>31207.5</v>
          </cell>
          <cell r="K15">
            <v>350.75</v>
          </cell>
          <cell r="L15">
            <v>0</v>
          </cell>
          <cell r="M15">
            <v>0</v>
          </cell>
        </row>
        <row r="16">
          <cell r="B16">
            <v>901.26</v>
          </cell>
          <cell r="C16">
            <v>91.26</v>
          </cell>
          <cell r="D16">
            <v>42.75</v>
          </cell>
          <cell r="E16">
            <v>3.06</v>
          </cell>
          <cell r="F16">
            <v>341.91</v>
          </cell>
          <cell r="G16">
            <v>36.72</v>
          </cell>
          <cell r="H16">
            <v>26.64</v>
          </cell>
          <cell r="I16">
            <v>1.8</v>
          </cell>
        </row>
        <row r="17">
          <cell r="B17">
            <v>890.82</v>
          </cell>
          <cell r="C17">
            <v>93.96</v>
          </cell>
          <cell r="D17">
            <v>50.58</v>
          </cell>
          <cell r="E17">
            <v>3.69</v>
          </cell>
          <cell r="F17">
            <v>325.26</v>
          </cell>
          <cell r="G17">
            <v>34.83</v>
          </cell>
          <cell r="H17">
            <v>30.33</v>
          </cell>
          <cell r="I17">
            <v>1.98</v>
          </cell>
        </row>
        <row r="18">
          <cell r="B18">
            <v>892.08</v>
          </cell>
          <cell r="C18">
            <v>85.23</v>
          </cell>
          <cell r="D18">
            <v>61.74</v>
          </cell>
          <cell r="E18">
            <v>4.1399999999999997</v>
          </cell>
          <cell r="F18">
            <v>229.05</v>
          </cell>
          <cell r="G18">
            <v>25.56</v>
          </cell>
          <cell r="H18">
            <v>33.75</v>
          </cell>
          <cell r="I18">
            <v>2.25</v>
          </cell>
        </row>
        <row r="19">
          <cell r="B19">
            <v>882.54</v>
          </cell>
          <cell r="C19">
            <v>83.79</v>
          </cell>
          <cell r="D19">
            <v>66.78</v>
          </cell>
          <cell r="E19">
            <v>6.57</v>
          </cell>
          <cell r="F19">
            <v>210.96</v>
          </cell>
          <cell r="G19">
            <v>23.04</v>
          </cell>
          <cell r="H19">
            <v>36</v>
          </cell>
          <cell r="I19">
            <v>2.4300000000000002</v>
          </cell>
        </row>
        <row r="20">
          <cell r="B20">
            <v>872.01</v>
          </cell>
          <cell r="C20">
            <v>90.9</v>
          </cell>
          <cell r="D20">
            <v>78.39</v>
          </cell>
          <cell r="E20">
            <v>5.94</v>
          </cell>
          <cell r="F20">
            <v>161.37</v>
          </cell>
          <cell r="G20">
            <v>17.37</v>
          </cell>
          <cell r="H20">
            <v>38.07</v>
          </cell>
          <cell r="I20">
            <v>2.52</v>
          </cell>
        </row>
        <row r="21">
          <cell r="B21">
            <v>881.37</v>
          </cell>
          <cell r="C21">
            <v>83.16</v>
          </cell>
          <cell r="D21">
            <v>93.6</v>
          </cell>
          <cell r="E21">
            <v>6.39</v>
          </cell>
          <cell r="F21">
            <v>134.28</v>
          </cell>
          <cell r="G21">
            <v>12.78</v>
          </cell>
          <cell r="H21">
            <v>39.51</v>
          </cell>
          <cell r="I21">
            <v>2.61</v>
          </cell>
        </row>
        <row r="22">
          <cell r="B22">
            <v>871.38</v>
          </cell>
          <cell r="C22">
            <v>89.82</v>
          </cell>
          <cell r="D22">
            <v>105.57</v>
          </cell>
          <cell r="E22">
            <v>5.22</v>
          </cell>
          <cell r="F22">
            <v>105.75</v>
          </cell>
          <cell r="G22">
            <v>10.26</v>
          </cell>
          <cell r="H22">
            <v>40.68</v>
          </cell>
          <cell r="I22">
            <v>2.7</v>
          </cell>
        </row>
        <row r="23">
          <cell r="B23">
            <v>857.79</v>
          </cell>
          <cell r="C23">
            <v>86.04</v>
          </cell>
          <cell r="D23">
            <v>111.15</v>
          </cell>
          <cell r="E23">
            <v>7.83</v>
          </cell>
          <cell r="F23">
            <v>81.09</v>
          </cell>
          <cell r="G23">
            <v>7.38</v>
          </cell>
          <cell r="H23">
            <v>41.4</v>
          </cell>
          <cell r="I23">
            <v>2.79</v>
          </cell>
        </row>
        <row r="24">
          <cell r="B24">
            <v>848.34</v>
          </cell>
          <cell r="C24">
            <v>88.29</v>
          </cell>
          <cell r="D24">
            <v>117.54</v>
          </cell>
          <cell r="E24">
            <v>7.56</v>
          </cell>
          <cell r="F24">
            <v>79.92</v>
          </cell>
          <cell r="G24">
            <v>7.92</v>
          </cell>
          <cell r="H24">
            <v>41.85</v>
          </cell>
          <cell r="I24">
            <v>2.79</v>
          </cell>
        </row>
        <row r="25">
          <cell r="B25">
            <v>854.91</v>
          </cell>
          <cell r="C25">
            <v>88.56</v>
          </cell>
          <cell r="D25">
            <v>128.43</v>
          </cell>
          <cell r="E25">
            <v>8.64</v>
          </cell>
          <cell r="F25">
            <v>81.63</v>
          </cell>
          <cell r="G25">
            <v>6.84</v>
          </cell>
          <cell r="H25">
            <v>42.3</v>
          </cell>
          <cell r="I25">
            <v>2.79</v>
          </cell>
        </row>
        <row r="26">
          <cell r="B26">
            <v>852.21</v>
          </cell>
          <cell r="C26">
            <v>79.92</v>
          </cell>
          <cell r="D26">
            <v>133.29</v>
          </cell>
          <cell r="E26">
            <v>9</v>
          </cell>
          <cell r="F26">
            <v>79.739999999999995</v>
          </cell>
          <cell r="G26">
            <v>7.65</v>
          </cell>
          <cell r="H26">
            <v>42.75</v>
          </cell>
          <cell r="I26">
            <v>2.88</v>
          </cell>
        </row>
        <row r="27">
          <cell r="B27">
            <v>843.75</v>
          </cell>
          <cell r="C27">
            <v>81.45</v>
          </cell>
          <cell r="D27">
            <v>141.57</v>
          </cell>
          <cell r="E27">
            <v>10.35</v>
          </cell>
          <cell r="F27">
            <v>78.569999999999993</v>
          </cell>
          <cell r="G27">
            <v>8.19</v>
          </cell>
          <cell r="H27">
            <v>43.2</v>
          </cell>
          <cell r="I27">
            <v>2.88</v>
          </cell>
        </row>
        <row r="28">
          <cell r="B28">
            <v>848.07</v>
          </cell>
          <cell r="C28">
            <v>87.48</v>
          </cell>
          <cell r="D28">
            <v>148.59</v>
          </cell>
          <cell r="E28">
            <v>9.36</v>
          </cell>
          <cell r="F28">
            <v>79.47</v>
          </cell>
          <cell r="G28">
            <v>8.19</v>
          </cell>
          <cell r="H28">
            <v>43.65</v>
          </cell>
          <cell r="I28">
            <v>2.88</v>
          </cell>
        </row>
        <row r="29">
          <cell r="B29">
            <v>833.49</v>
          </cell>
          <cell r="C29">
            <v>79.290000000000006</v>
          </cell>
          <cell r="D29">
            <v>153.72</v>
          </cell>
          <cell r="E29">
            <v>9.36</v>
          </cell>
          <cell r="F29">
            <v>79.290000000000006</v>
          </cell>
          <cell r="G29">
            <v>6.3</v>
          </cell>
          <cell r="H29">
            <v>44.1</v>
          </cell>
          <cell r="I29">
            <v>2.97</v>
          </cell>
        </row>
        <row r="30">
          <cell r="B30">
            <v>835.56</v>
          </cell>
          <cell r="C30">
            <v>78.75</v>
          </cell>
          <cell r="D30">
            <v>165.69</v>
          </cell>
          <cell r="E30">
            <v>12.24</v>
          </cell>
          <cell r="F30">
            <v>77.400000000000006</v>
          </cell>
          <cell r="G30">
            <v>8.2799999999999994</v>
          </cell>
          <cell r="H30">
            <v>44.46</v>
          </cell>
          <cell r="I30">
            <v>2.97</v>
          </cell>
        </row>
        <row r="31">
          <cell r="B31">
            <v>828.9</v>
          </cell>
          <cell r="C31">
            <v>77.58</v>
          </cell>
          <cell r="D31">
            <v>170.37</v>
          </cell>
          <cell r="E31">
            <v>11.34</v>
          </cell>
          <cell r="F31">
            <v>78.03</v>
          </cell>
          <cell r="G31">
            <v>6.93</v>
          </cell>
          <cell r="H31">
            <v>44.91</v>
          </cell>
          <cell r="I31">
            <v>2.97</v>
          </cell>
        </row>
        <row r="32">
          <cell r="B32">
            <v>826.38</v>
          </cell>
          <cell r="C32">
            <v>76.77</v>
          </cell>
          <cell r="D32">
            <v>179.01</v>
          </cell>
          <cell r="E32">
            <v>12.33</v>
          </cell>
          <cell r="F32">
            <v>76.14</v>
          </cell>
          <cell r="G32">
            <v>8.5500000000000007</v>
          </cell>
          <cell r="H32">
            <v>45.27</v>
          </cell>
          <cell r="I32">
            <v>3.06</v>
          </cell>
        </row>
        <row r="33">
          <cell r="B33">
            <v>827.19</v>
          </cell>
          <cell r="C33">
            <v>76.59</v>
          </cell>
          <cell r="D33">
            <v>185.04</v>
          </cell>
          <cell r="E33">
            <v>11.25</v>
          </cell>
          <cell r="F33">
            <v>77.67</v>
          </cell>
          <cell r="G33">
            <v>7.02</v>
          </cell>
          <cell r="H33">
            <v>45.63</v>
          </cell>
          <cell r="I33">
            <v>3.06</v>
          </cell>
        </row>
        <row r="34">
          <cell r="B34">
            <v>820.8</v>
          </cell>
          <cell r="C34">
            <v>76.5</v>
          </cell>
          <cell r="D34">
            <v>195.03</v>
          </cell>
          <cell r="E34">
            <v>12.69</v>
          </cell>
          <cell r="F34">
            <v>76.5</v>
          </cell>
          <cell r="G34">
            <v>7.65</v>
          </cell>
          <cell r="H34">
            <v>45.99</v>
          </cell>
          <cell r="I34">
            <v>3.06</v>
          </cell>
        </row>
        <row r="35">
          <cell r="B35">
            <v>809.19</v>
          </cell>
          <cell r="C35">
            <v>73.8</v>
          </cell>
          <cell r="D35">
            <v>204.57</v>
          </cell>
          <cell r="E35">
            <v>13.5</v>
          </cell>
          <cell r="F35">
            <v>75.42</v>
          </cell>
          <cell r="G35">
            <v>7.38</v>
          </cell>
          <cell r="H35">
            <v>46.44</v>
          </cell>
          <cell r="I35">
            <v>3.06</v>
          </cell>
        </row>
        <row r="36">
          <cell r="B36">
            <v>801.54</v>
          </cell>
          <cell r="C36">
            <v>75.150000000000006</v>
          </cell>
          <cell r="D36">
            <v>212.58</v>
          </cell>
          <cell r="E36">
            <v>13.86</v>
          </cell>
          <cell r="F36">
            <v>74.430000000000007</v>
          </cell>
          <cell r="G36">
            <v>7.74</v>
          </cell>
          <cell r="H36">
            <v>46.71</v>
          </cell>
          <cell r="I36">
            <v>3.15</v>
          </cell>
        </row>
        <row r="37">
          <cell r="B37">
            <v>806.31</v>
          </cell>
          <cell r="C37">
            <v>72.72</v>
          </cell>
          <cell r="D37">
            <v>221.22</v>
          </cell>
          <cell r="E37">
            <v>13.68</v>
          </cell>
          <cell r="F37">
            <v>75.959999999999994</v>
          </cell>
          <cell r="G37">
            <v>6.48</v>
          </cell>
          <cell r="H37">
            <v>47.07</v>
          </cell>
          <cell r="I37">
            <v>3.15</v>
          </cell>
        </row>
        <row r="38">
          <cell r="B38">
            <v>796.68</v>
          </cell>
          <cell r="C38">
            <v>76.05</v>
          </cell>
          <cell r="D38">
            <v>225.36</v>
          </cell>
          <cell r="E38">
            <v>16.29</v>
          </cell>
          <cell r="F38">
            <v>75.150000000000006</v>
          </cell>
          <cell r="G38">
            <v>6.66</v>
          </cell>
          <cell r="H38">
            <v>47.43</v>
          </cell>
          <cell r="I38">
            <v>3.15</v>
          </cell>
        </row>
        <row r="39">
          <cell r="B39">
            <v>793.26</v>
          </cell>
          <cell r="C39">
            <v>69.48</v>
          </cell>
          <cell r="D39">
            <v>228.51</v>
          </cell>
          <cell r="E39">
            <v>15.75</v>
          </cell>
          <cell r="F39">
            <v>72.180000000000007</v>
          </cell>
          <cell r="G39">
            <v>8.73</v>
          </cell>
          <cell r="H39">
            <v>47.79</v>
          </cell>
          <cell r="I39">
            <v>3.15</v>
          </cell>
        </row>
        <row r="40">
          <cell r="B40">
            <v>791.91</v>
          </cell>
          <cell r="C40">
            <v>69.66</v>
          </cell>
          <cell r="D40">
            <v>239.13</v>
          </cell>
          <cell r="E40">
            <v>14.58</v>
          </cell>
          <cell r="F40">
            <v>73.8</v>
          </cell>
          <cell r="G40">
            <v>6.93</v>
          </cell>
          <cell r="H40">
            <v>48.06</v>
          </cell>
          <cell r="I40">
            <v>3.24</v>
          </cell>
        </row>
        <row r="41">
          <cell r="B41">
            <v>788.94</v>
          </cell>
          <cell r="C41">
            <v>71.73</v>
          </cell>
          <cell r="D41">
            <v>243.72</v>
          </cell>
          <cell r="E41">
            <v>16.11</v>
          </cell>
          <cell r="F41">
            <v>73.08</v>
          </cell>
          <cell r="G41">
            <v>7.56</v>
          </cell>
          <cell r="H41">
            <v>48.42</v>
          </cell>
          <cell r="I41">
            <v>3.24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1"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</row>
        <row r="72"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3"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7"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</row>
        <row r="78"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6"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8"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</row>
        <row r="89"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</row>
        <row r="90"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</row>
        <row r="91"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</row>
        <row r="92"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</row>
        <row r="93"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</row>
        <row r="94"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</row>
        <row r="95"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</row>
        <row r="96"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</row>
        <row r="97"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</row>
        <row r="98"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99"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</row>
        <row r="100"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</row>
        <row r="101"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</row>
        <row r="102"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</row>
        <row r="103"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</row>
        <row r="104"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5"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</row>
        <row r="106"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</row>
        <row r="107"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</row>
        <row r="108"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</row>
        <row r="109"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</row>
        <row r="110"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</row>
        <row r="111"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</row>
        <row r="112"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</row>
        <row r="113"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</row>
        <row r="114"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</row>
        <row r="115"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</row>
        <row r="126">
          <cell r="B126">
            <v>683.1</v>
          </cell>
          <cell r="C126">
            <v>9.18</v>
          </cell>
          <cell r="D126">
            <v>694.62</v>
          </cell>
          <cell r="E126">
            <v>46.44</v>
          </cell>
          <cell r="F126">
            <v>830.34</v>
          </cell>
          <cell r="G126">
            <v>11.88</v>
          </cell>
          <cell r="H126">
            <v>696.69</v>
          </cell>
          <cell r="I126">
            <v>46.44</v>
          </cell>
          <cell r="J126" t="e">
            <v>#VALUE!</v>
          </cell>
          <cell r="K126" t="e">
            <v>#VALUE!</v>
          </cell>
          <cell r="L126" t="e">
            <v>#VALUE!</v>
          </cell>
          <cell r="M126" t="e">
            <v>#VALUE!</v>
          </cell>
        </row>
        <row r="127">
          <cell r="B127">
            <v>681.75</v>
          </cell>
          <cell r="C127">
            <v>13.32</v>
          </cell>
          <cell r="D127">
            <v>693.99</v>
          </cell>
          <cell r="E127">
            <v>46.17</v>
          </cell>
          <cell r="F127">
            <v>922.95</v>
          </cell>
          <cell r="G127">
            <v>15.03</v>
          </cell>
          <cell r="H127">
            <v>697.68</v>
          </cell>
          <cell r="I127">
            <v>46.53</v>
          </cell>
          <cell r="J127" t="e">
            <v>#VALUE!</v>
          </cell>
          <cell r="K127" t="e">
            <v>#VALUE!</v>
          </cell>
          <cell r="L127" t="e">
            <v>#VALUE!</v>
          </cell>
          <cell r="M127" t="e">
            <v>#VALUE!</v>
          </cell>
        </row>
        <row r="128">
          <cell r="B128">
            <v>695.07</v>
          </cell>
          <cell r="C128">
            <v>12.69</v>
          </cell>
          <cell r="D128">
            <v>692.01</v>
          </cell>
          <cell r="E128">
            <v>46.08</v>
          </cell>
          <cell r="F128">
            <v>983.79</v>
          </cell>
          <cell r="G128">
            <v>15.39</v>
          </cell>
          <cell r="H128">
            <v>699.75</v>
          </cell>
          <cell r="I128">
            <v>46.62</v>
          </cell>
          <cell r="J128" t="e">
            <v>#VALUE!</v>
          </cell>
          <cell r="K128" t="e">
            <v>#VALUE!</v>
          </cell>
          <cell r="L128" t="e">
            <v>#VALUE!</v>
          </cell>
          <cell r="M128" t="e">
            <v>#VALUE!</v>
          </cell>
        </row>
        <row r="129">
          <cell r="B129">
            <v>703.53</v>
          </cell>
          <cell r="C129">
            <v>12.24</v>
          </cell>
          <cell r="D129">
            <v>694.44</v>
          </cell>
          <cell r="E129">
            <v>45.99</v>
          </cell>
          <cell r="F129">
            <v>1073.25</v>
          </cell>
          <cell r="G129">
            <v>17.55</v>
          </cell>
          <cell r="H129">
            <v>702.36</v>
          </cell>
          <cell r="I129">
            <v>46.8</v>
          </cell>
          <cell r="J129" t="e">
            <v>#VALUE!</v>
          </cell>
          <cell r="K129" t="e">
            <v>#VALUE!</v>
          </cell>
          <cell r="L129" t="e">
            <v>#VALUE!</v>
          </cell>
          <cell r="M129" t="e">
            <v>#VALUE!</v>
          </cell>
        </row>
        <row r="130">
          <cell r="B130">
            <v>702.81</v>
          </cell>
          <cell r="C130">
            <v>11.7</v>
          </cell>
          <cell r="D130">
            <v>691.56</v>
          </cell>
          <cell r="E130">
            <v>45.45</v>
          </cell>
          <cell r="F130">
            <v>1148.94</v>
          </cell>
          <cell r="G130">
            <v>18.989999999999998</v>
          </cell>
          <cell r="H130">
            <v>705.96</v>
          </cell>
          <cell r="I130">
            <v>47.07</v>
          </cell>
        </row>
        <row r="131">
          <cell r="B131">
            <v>707.94</v>
          </cell>
          <cell r="C131">
            <v>13.5</v>
          </cell>
          <cell r="D131">
            <v>694.35</v>
          </cell>
          <cell r="E131">
            <v>46.17</v>
          </cell>
          <cell r="F131">
            <v>1161</v>
          </cell>
          <cell r="G131">
            <v>20.88</v>
          </cell>
          <cell r="H131">
            <v>710.37</v>
          </cell>
          <cell r="I131">
            <v>47.34</v>
          </cell>
        </row>
        <row r="132">
          <cell r="B132">
            <v>715.23</v>
          </cell>
          <cell r="C132">
            <v>14.76</v>
          </cell>
          <cell r="D132">
            <v>691.29</v>
          </cell>
          <cell r="E132">
            <v>45.81</v>
          </cell>
          <cell r="F132">
            <v>1239.75</v>
          </cell>
          <cell r="G132">
            <v>22.86</v>
          </cell>
          <cell r="H132">
            <v>714.78</v>
          </cell>
          <cell r="I132">
            <v>47.61</v>
          </cell>
        </row>
        <row r="133">
          <cell r="B133">
            <v>728.19</v>
          </cell>
          <cell r="C133">
            <v>14.58</v>
          </cell>
          <cell r="D133">
            <v>696.96</v>
          </cell>
          <cell r="E133">
            <v>44.55</v>
          </cell>
          <cell r="F133">
            <v>1256.67</v>
          </cell>
          <cell r="G133">
            <v>23.13</v>
          </cell>
          <cell r="H133">
            <v>720.09</v>
          </cell>
          <cell r="I133">
            <v>47.97</v>
          </cell>
        </row>
        <row r="134">
          <cell r="B134">
            <v>726.57</v>
          </cell>
          <cell r="C134">
            <v>15.3</v>
          </cell>
          <cell r="D134">
            <v>694.89</v>
          </cell>
          <cell r="E134">
            <v>45.45</v>
          </cell>
          <cell r="F134">
            <v>1291.5</v>
          </cell>
          <cell r="G134">
            <v>24.39</v>
          </cell>
          <cell r="H134">
            <v>725.4</v>
          </cell>
          <cell r="I134">
            <v>48.33</v>
          </cell>
        </row>
        <row r="135">
          <cell r="B135">
            <v>724.59</v>
          </cell>
          <cell r="C135">
            <v>15.39</v>
          </cell>
          <cell r="D135">
            <v>687.87</v>
          </cell>
          <cell r="E135">
            <v>45.81</v>
          </cell>
          <cell r="F135">
            <v>1304.0999999999999</v>
          </cell>
          <cell r="G135">
            <v>31.86</v>
          </cell>
          <cell r="H135">
            <v>731.07</v>
          </cell>
          <cell r="I135">
            <v>48.78</v>
          </cell>
        </row>
        <row r="136">
          <cell r="B136">
            <v>727.29</v>
          </cell>
          <cell r="C136">
            <v>17.28</v>
          </cell>
          <cell r="D136">
            <v>684.9</v>
          </cell>
          <cell r="E136">
            <v>47.52</v>
          </cell>
          <cell r="F136">
            <v>1328.31</v>
          </cell>
          <cell r="G136">
            <v>30.96</v>
          </cell>
          <cell r="H136">
            <v>736.92</v>
          </cell>
          <cell r="I136">
            <v>49.14</v>
          </cell>
        </row>
        <row r="137">
          <cell r="B137">
            <v>744.39</v>
          </cell>
          <cell r="C137">
            <v>18.54</v>
          </cell>
          <cell r="D137">
            <v>688.86</v>
          </cell>
          <cell r="E137">
            <v>45.63</v>
          </cell>
          <cell r="F137">
            <v>1358.82</v>
          </cell>
          <cell r="G137">
            <v>27.81</v>
          </cell>
          <cell r="H137">
            <v>742.95</v>
          </cell>
          <cell r="I137">
            <v>49.5</v>
          </cell>
        </row>
        <row r="138">
          <cell r="B138">
            <v>752.04</v>
          </cell>
          <cell r="C138">
            <v>18.72</v>
          </cell>
          <cell r="D138">
            <v>692.19</v>
          </cell>
          <cell r="E138">
            <v>46.62</v>
          </cell>
          <cell r="F138">
            <v>1359.72</v>
          </cell>
          <cell r="G138">
            <v>29.43</v>
          </cell>
          <cell r="H138">
            <v>749.25</v>
          </cell>
          <cell r="I138">
            <v>49.95</v>
          </cell>
        </row>
        <row r="139">
          <cell r="B139">
            <v>744.48</v>
          </cell>
          <cell r="C139">
            <v>18.989999999999998</v>
          </cell>
          <cell r="D139">
            <v>688.59</v>
          </cell>
          <cell r="E139">
            <v>45.72</v>
          </cell>
          <cell r="F139">
            <v>1356.21</v>
          </cell>
          <cell r="G139">
            <v>29.61</v>
          </cell>
          <cell r="H139">
            <v>755.37</v>
          </cell>
          <cell r="I139">
            <v>50.4</v>
          </cell>
        </row>
        <row r="140">
          <cell r="B140">
            <v>757.89</v>
          </cell>
          <cell r="C140">
            <v>17.55</v>
          </cell>
          <cell r="D140">
            <v>692.82</v>
          </cell>
          <cell r="E140">
            <v>45.72</v>
          </cell>
          <cell r="F140">
            <v>1355.94</v>
          </cell>
          <cell r="G140">
            <v>33.57</v>
          </cell>
          <cell r="H140">
            <v>761.49</v>
          </cell>
          <cell r="I140">
            <v>50.76</v>
          </cell>
        </row>
        <row r="141">
          <cell r="B141">
            <v>761.31</v>
          </cell>
          <cell r="C141">
            <v>18.72</v>
          </cell>
          <cell r="D141">
            <v>694.26</v>
          </cell>
          <cell r="E141">
            <v>45.27</v>
          </cell>
          <cell r="F141">
            <v>1356.03</v>
          </cell>
          <cell r="G141">
            <v>32.76</v>
          </cell>
          <cell r="H141">
            <v>767.52</v>
          </cell>
          <cell r="I141">
            <v>51.21</v>
          </cell>
        </row>
        <row r="142">
          <cell r="B142">
            <v>752.4</v>
          </cell>
          <cell r="C142">
            <v>19.350000000000001</v>
          </cell>
          <cell r="D142">
            <v>694.62</v>
          </cell>
          <cell r="E142">
            <v>46.8</v>
          </cell>
          <cell r="F142">
            <v>1350.63</v>
          </cell>
          <cell r="G142">
            <v>36</v>
          </cell>
          <cell r="H142">
            <v>773.55</v>
          </cell>
          <cell r="I142">
            <v>51.57</v>
          </cell>
        </row>
        <row r="143">
          <cell r="B143">
            <v>777.42</v>
          </cell>
          <cell r="C143">
            <v>19.53</v>
          </cell>
          <cell r="D143">
            <v>698.4</v>
          </cell>
          <cell r="E143">
            <v>47.43</v>
          </cell>
          <cell r="F143">
            <v>1361.07</v>
          </cell>
          <cell r="G143">
            <v>34.65</v>
          </cell>
          <cell r="H143">
            <v>779.4</v>
          </cell>
          <cell r="I143">
            <v>51.93</v>
          </cell>
        </row>
        <row r="144">
          <cell r="B144">
            <v>774.09</v>
          </cell>
          <cell r="C144">
            <v>19.62</v>
          </cell>
          <cell r="D144">
            <v>694.62</v>
          </cell>
          <cell r="E144">
            <v>45.36</v>
          </cell>
          <cell r="F144">
            <v>1358.64</v>
          </cell>
          <cell r="G144">
            <v>33.93</v>
          </cell>
          <cell r="H144">
            <v>785.34</v>
          </cell>
          <cell r="I144">
            <v>52.38</v>
          </cell>
        </row>
        <row r="145">
          <cell r="B145">
            <v>780.21</v>
          </cell>
          <cell r="C145">
            <v>20.88</v>
          </cell>
          <cell r="D145">
            <v>698.58</v>
          </cell>
          <cell r="E145">
            <v>46.44</v>
          </cell>
          <cell r="F145">
            <v>1355.31</v>
          </cell>
          <cell r="G145">
            <v>38.43</v>
          </cell>
          <cell r="H145">
            <v>791.19</v>
          </cell>
          <cell r="I145">
            <v>52.74</v>
          </cell>
        </row>
        <row r="146">
          <cell r="B146">
            <v>783.18</v>
          </cell>
          <cell r="C146">
            <v>20.97</v>
          </cell>
          <cell r="D146">
            <v>698.22</v>
          </cell>
          <cell r="E146">
            <v>46.26</v>
          </cell>
          <cell r="F146">
            <v>1354.23</v>
          </cell>
          <cell r="G146">
            <v>39.15</v>
          </cell>
          <cell r="H146">
            <v>796.95</v>
          </cell>
          <cell r="I146">
            <v>53.1</v>
          </cell>
        </row>
        <row r="147">
          <cell r="B147">
            <v>782.82</v>
          </cell>
          <cell r="C147">
            <v>23.58</v>
          </cell>
          <cell r="D147">
            <v>700.47</v>
          </cell>
          <cell r="E147">
            <v>47.61</v>
          </cell>
          <cell r="F147">
            <v>1355.67</v>
          </cell>
          <cell r="G147">
            <v>39.15</v>
          </cell>
          <cell r="H147">
            <v>802.71</v>
          </cell>
          <cell r="I147">
            <v>53.55</v>
          </cell>
        </row>
        <row r="148">
          <cell r="B148">
            <v>788.49</v>
          </cell>
          <cell r="C148">
            <v>22.32</v>
          </cell>
          <cell r="D148">
            <v>698.22</v>
          </cell>
          <cell r="E148">
            <v>46.89</v>
          </cell>
          <cell r="F148">
            <v>1355.31</v>
          </cell>
          <cell r="G148">
            <v>38.340000000000003</v>
          </cell>
          <cell r="H148">
            <v>808.29</v>
          </cell>
          <cell r="I148">
            <v>53.91</v>
          </cell>
        </row>
        <row r="149">
          <cell r="B149">
            <v>800.73</v>
          </cell>
          <cell r="C149">
            <v>23.58</v>
          </cell>
          <cell r="D149">
            <v>696.87</v>
          </cell>
          <cell r="E149">
            <v>46.71</v>
          </cell>
          <cell r="F149">
            <v>1351.8</v>
          </cell>
          <cell r="G149">
            <v>44.28</v>
          </cell>
          <cell r="H149">
            <v>813.87</v>
          </cell>
          <cell r="I149">
            <v>54.27</v>
          </cell>
        </row>
        <row r="150">
          <cell r="B150">
            <v>808.2</v>
          </cell>
          <cell r="C150">
            <v>25.2</v>
          </cell>
          <cell r="D150">
            <v>696.42</v>
          </cell>
          <cell r="E150">
            <v>46.8</v>
          </cell>
          <cell r="F150">
            <v>1358.64</v>
          </cell>
          <cell r="G150">
            <v>40.68</v>
          </cell>
          <cell r="H150">
            <v>819.45</v>
          </cell>
          <cell r="I150">
            <v>54.63</v>
          </cell>
        </row>
        <row r="151">
          <cell r="B151">
            <v>803.34</v>
          </cell>
          <cell r="C151">
            <v>26.64</v>
          </cell>
          <cell r="D151">
            <v>695.79</v>
          </cell>
          <cell r="E151">
            <v>47.34</v>
          </cell>
          <cell r="F151">
            <v>1350.45</v>
          </cell>
          <cell r="G151">
            <v>45.36</v>
          </cell>
          <cell r="H151">
            <v>824.94</v>
          </cell>
          <cell r="I151">
            <v>54.99</v>
          </cell>
        </row>
        <row r="152">
          <cell r="B152">
            <v>811.71</v>
          </cell>
          <cell r="C152">
            <v>23.13</v>
          </cell>
          <cell r="D152">
            <v>700.02</v>
          </cell>
          <cell r="E152">
            <v>45.36</v>
          </cell>
          <cell r="F152">
            <v>1349.91</v>
          </cell>
          <cell r="G152">
            <v>44.82</v>
          </cell>
          <cell r="H152">
            <v>830.34</v>
          </cell>
          <cell r="I152">
            <v>55.35</v>
          </cell>
        </row>
        <row r="153">
          <cell r="B153">
            <v>822.96</v>
          </cell>
          <cell r="C153">
            <v>24.93</v>
          </cell>
          <cell r="D153">
            <v>703.53</v>
          </cell>
          <cell r="E153">
            <v>46.35</v>
          </cell>
          <cell r="F153">
            <v>1352.88</v>
          </cell>
          <cell r="G153">
            <v>46.17</v>
          </cell>
          <cell r="H153">
            <v>835.74</v>
          </cell>
          <cell r="I153">
            <v>55.71</v>
          </cell>
        </row>
        <row r="154">
          <cell r="B154">
            <v>817.47</v>
          </cell>
          <cell r="C154">
            <v>29.61</v>
          </cell>
          <cell r="D154">
            <v>701.01</v>
          </cell>
          <cell r="E154">
            <v>48.42</v>
          </cell>
          <cell r="F154">
            <v>1345.59</v>
          </cell>
          <cell r="G154">
            <v>49.68</v>
          </cell>
          <cell r="H154">
            <v>841.05</v>
          </cell>
          <cell r="I154">
            <v>56.07</v>
          </cell>
        </row>
        <row r="155">
          <cell r="B155">
            <v>818.73</v>
          </cell>
          <cell r="C155">
            <v>28.89</v>
          </cell>
          <cell r="D155">
            <v>703.08</v>
          </cell>
          <cell r="E155">
            <v>47.25</v>
          </cell>
          <cell r="F155">
            <v>1346.49</v>
          </cell>
          <cell r="G155">
            <v>46.53</v>
          </cell>
          <cell r="H155">
            <v>846.27</v>
          </cell>
          <cell r="I155">
            <v>56.43</v>
          </cell>
        </row>
      </sheetData>
      <sheetData sheetId="17">
        <row r="8">
          <cell r="C8">
            <v>468</v>
          </cell>
        </row>
      </sheetData>
      <sheetData sheetId="18">
        <row r="6">
          <cell r="G6">
            <v>0</v>
          </cell>
        </row>
        <row r="7">
          <cell r="G7">
            <v>0</v>
          </cell>
        </row>
        <row r="8">
          <cell r="G8">
            <v>0</v>
          </cell>
        </row>
        <row r="9">
          <cell r="G9">
            <v>0</v>
          </cell>
        </row>
        <row r="10">
          <cell r="G10">
            <v>0</v>
          </cell>
        </row>
        <row r="11">
          <cell r="G11">
            <v>0</v>
          </cell>
        </row>
        <row r="12">
          <cell r="G12">
            <v>0</v>
          </cell>
        </row>
        <row r="13">
          <cell r="G13">
            <v>0</v>
          </cell>
        </row>
        <row r="14">
          <cell r="G14">
            <v>0</v>
          </cell>
        </row>
        <row r="15">
          <cell r="G15">
            <v>0</v>
          </cell>
        </row>
        <row r="16">
          <cell r="G16">
            <v>0</v>
          </cell>
        </row>
        <row r="17">
          <cell r="G17">
            <v>0</v>
          </cell>
        </row>
        <row r="18">
          <cell r="G18">
            <v>0</v>
          </cell>
        </row>
        <row r="19">
          <cell r="G19">
            <v>0</v>
          </cell>
        </row>
        <row r="20">
          <cell r="G20">
            <v>0</v>
          </cell>
        </row>
        <row r="21">
          <cell r="G21">
            <v>0</v>
          </cell>
        </row>
        <row r="22">
          <cell r="G22">
            <v>0</v>
          </cell>
        </row>
        <row r="23">
          <cell r="G23">
            <v>0</v>
          </cell>
        </row>
        <row r="24">
          <cell r="G24">
            <v>0</v>
          </cell>
        </row>
        <row r="25">
          <cell r="G25">
            <v>0</v>
          </cell>
        </row>
        <row r="26">
          <cell r="G26">
            <v>0</v>
          </cell>
        </row>
        <row r="27">
          <cell r="G27">
            <v>0</v>
          </cell>
        </row>
        <row r="28">
          <cell r="G28">
            <v>0</v>
          </cell>
        </row>
        <row r="29">
          <cell r="G29">
            <v>0</v>
          </cell>
        </row>
        <row r="30">
          <cell r="G30">
            <v>0</v>
          </cell>
        </row>
        <row r="31">
          <cell r="G31">
            <v>0</v>
          </cell>
        </row>
        <row r="32">
          <cell r="G32">
            <v>0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0</v>
          </cell>
        </row>
        <row r="41">
          <cell r="G41">
            <v>0</v>
          </cell>
        </row>
        <row r="42">
          <cell r="G42">
            <v>0</v>
          </cell>
        </row>
        <row r="43">
          <cell r="G43">
            <v>0</v>
          </cell>
        </row>
        <row r="44">
          <cell r="G44">
            <v>0</v>
          </cell>
        </row>
        <row r="45">
          <cell r="G45">
            <v>0</v>
          </cell>
        </row>
        <row r="46">
          <cell r="G46">
            <v>0</v>
          </cell>
        </row>
        <row r="47">
          <cell r="G47">
            <v>0</v>
          </cell>
        </row>
        <row r="48">
          <cell r="G48">
            <v>0</v>
          </cell>
        </row>
        <row r="49">
          <cell r="G49">
            <v>0</v>
          </cell>
        </row>
        <row r="50">
          <cell r="G50">
            <v>0</v>
          </cell>
        </row>
        <row r="51">
          <cell r="G51">
            <v>0</v>
          </cell>
        </row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6">
          <cell r="G56">
            <v>0</v>
          </cell>
        </row>
        <row r="57">
          <cell r="G57">
            <v>0</v>
          </cell>
        </row>
        <row r="58">
          <cell r="G58">
            <v>0</v>
          </cell>
        </row>
        <row r="59">
          <cell r="G59">
            <v>0</v>
          </cell>
        </row>
        <row r="60">
          <cell r="G60">
            <v>0</v>
          </cell>
        </row>
        <row r="61">
          <cell r="G61">
            <v>0</v>
          </cell>
        </row>
        <row r="62">
          <cell r="G62">
            <v>0</v>
          </cell>
        </row>
        <row r="63">
          <cell r="G63">
            <v>0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8">
          <cell r="G68">
            <v>0</v>
          </cell>
        </row>
        <row r="69">
          <cell r="G69">
            <v>0</v>
          </cell>
        </row>
        <row r="70">
          <cell r="G70">
            <v>0</v>
          </cell>
        </row>
        <row r="76">
          <cell r="G76">
            <v>0</v>
          </cell>
        </row>
        <row r="77">
          <cell r="G77">
            <v>0</v>
          </cell>
        </row>
        <row r="78">
          <cell r="G78">
            <v>0</v>
          </cell>
        </row>
        <row r="79">
          <cell r="G79">
            <v>0</v>
          </cell>
        </row>
        <row r="80">
          <cell r="G80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4">
          <cell r="G84">
            <v>0</v>
          </cell>
        </row>
        <row r="85">
          <cell r="G85">
            <v>0</v>
          </cell>
        </row>
        <row r="86">
          <cell r="G86">
            <v>0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  <row r="92">
          <cell r="G92">
            <v>0</v>
          </cell>
        </row>
        <row r="93">
          <cell r="G93">
            <v>0</v>
          </cell>
        </row>
        <row r="94">
          <cell r="G94">
            <v>0</v>
          </cell>
        </row>
        <row r="95">
          <cell r="G95">
            <v>0</v>
          </cell>
        </row>
        <row r="96">
          <cell r="G96">
            <v>0</v>
          </cell>
        </row>
        <row r="97">
          <cell r="G97">
            <v>0</v>
          </cell>
        </row>
        <row r="98">
          <cell r="G98">
            <v>0</v>
          </cell>
        </row>
        <row r="99">
          <cell r="G99">
            <v>0</v>
          </cell>
        </row>
        <row r="100">
          <cell r="G100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4">
          <cell r="G104">
            <v>0</v>
          </cell>
        </row>
        <row r="105">
          <cell r="G105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6">
          <cell r="G116">
            <v>0</v>
          </cell>
        </row>
        <row r="117">
          <cell r="G117">
            <v>0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4">
          <cell r="G124">
            <v>0</v>
          </cell>
        </row>
        <row r="125">
          <cell r="G125">
            <v>0</v>
          </cell>
        </row>
        <row r="126">
          <cell r="G126">
            <v>0</v>
          </cell>
        </row>
        <row r="127">
          <cell r="G127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2">
          <cell r="G132">
            <v>0</v>
          </cell>
        </row>
        <row r="133">
          <cell r="G133">
            <v>0</v>
          </cell>
        </row>
        <row r="134">
          <cell r="G134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0">
          <cell r="G140">
            <v>0</v>
          </cell>
        </row>
        <row r="146">
          <cell r="G146">
            <v>0</v>
          </cell>
        </row>
        <row r="147">
          <cell r="G147">
            <v>0</v>
          </cell>
        </row>
        <row r="148">
          <cell r="G148">
            <v>0</v>
          </cell>
        </row>
        <row r="149">
          <cell r="G149">
            <v>0</v>
          </cell>
        </row>
        <row r="150">
          <cell r="G150">
            <v>0</v>
          </cell>
        </row>
        <row r="151">
          <cell r="G151">
            <v>0</v>
          </cell>
        </row>
        <row r="152">
          <cell r="G152">
            <v>0</v>
          </cell>
        </row>
        <row r="153">
          <cell r="G153">
            <v>0</v>
          </cell>
        </row>
        <row r="154">
          <cell r="G154">
            <v>0</v>
          </cell>
        </row>
        <row r="155">
          <cell r="G155">
            <v>0</v>
          </cell>
        </row>
        <row r="156">
          <cell r="G156">
            <v>0</v>
          </cell>
        </row>
        <row r="157">
          <cell r="G157">
            <v>0</v>
          </cell>
        </row>
        <row r="158">
          <cell r="G158">
            <v>0</v>
          </cell>
        </row>
        <row r="159">
          <cell r="G159">
            <v>0</v>
          </cell>
        </row>
        <row r="160">
          <cell r="G160">
            <v>0</v>
          </cell>
        </row>
        <row r="161">
          <cell r="G161">
            <v>0</v>
          </cell>
        </row>
        <row r="162">
          <cell r="G162">
            <v>0</v>
          </cell>
        </row>
        <row r="163">
          <cell r="G163">
            <v>0</v>
          </cell>
        </row>
        <row r="164">
          <cell r="G164">
            <v>0</v>
          </cell>
        </row>
        <row r="165">
          <cell r="G165">
            <v>0</v>
          </cell>
        </row>
        <row r="166">
          <cell r="G166">
            <v>0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3">
          <cell r="G173">
            <v>0</v>
          </cell>
        </row>
        <row r="174">
          <cell r="G174">
            <v>0</v>
          </cell>
        </row>
        <row r="175">
          <cell r="G175">
            <v>0</v>
          </cell>
        </row>
        <row r="181">
          <cell r="G181">
            <v>0</v>
          </cell>
        </row>
        <row r="182">
          <cell r="G182">
            <v>0</v>
          </cell>
        </row>
        <row r="183">
          <cell r="G183">
            <v>0</v>
          </cell>
        </row>
        <row r="184">
          <cell r="G184">
            <v>0</v>
          </cell>
        </row>
        <row r="185">
          <cell r="G185">
            <v>0</v>
          </cell>
        </row>
        <row r="186">
          <cell r="G186">
            <v>0</v>
          </cell>
        </row>
        <row r="187">
          <cell r="G187">
            <v>0</v>
          </cell>
        </row>
        <row r="188">
          <cell r="G188">
            <v>0</v>
          </cell>
        </row>
        <row r="189">
          <cell r="G189">
            <v>0</v>
          </cell>
        </row>
        <row r="190">
          <cell r="G190">
            <v>0</v>
          </cell>
        </row>
        <row r="191">
          <cell r="G191">
            <v>0</v>
          </cell>
        </row>
        <row r="192">
          <cell r="G192">
            <v>0</v>
          </cell>
        </row>
        <row r="193">
          <cell r="G193">
            <v>0</v>
          </cell>
        </row>
        <row r="194">
          <cell r="G194">
            <v>0</v>
          </cell>
        </row>
        <row r="195">
          <cell r="G195">
            <v>0</v>
          </cell>
        </row>
        <row r="196">
          <cell r="G196">
            <v>0</v>
          </cell>
        </row>
        <row r="197">
          <cell r="G197">
            <v>0</v>
          </cell>
        </row>
        <row r="198">
          <cell r="G198">
            <v>0</v>
          </cell>
        </row>
        <row r="199">
          <cell r="G199">
            <v>0</v>
          </cell>
        </row>
        <row r="200">
          <cell r="G200">
            <v>0</v>
          </cell>
        </row>
        <row r="201">
          <cell r="G201">
            <v>0</v>
          </cell>
        </row>
        <row r="202">
          <cell r="G202">
            <v>0</v>
          </cell>
        </row>
        <row r="203">
          <cell r="G203">
            <v>0</v>
          </cell>
        </row>
        <row r="204">
          <cell r="G204">
            <v>0</v>
          </cell>
        </row>
        <row r="205">
          <cell r="G205">
            <v>0</v>
          </cell>
        </row>
        <row r="206">
          <cell r="G206">
            <v>0</v>
          </cell>
        </row>
        <row r="207">
          <cell r="G207">
            <v>0</v>
          </cell>
        </row>
        <row r="208">
          <cell r="G208">
            <v>0</v>
          </cell>
        </row>
        <row r="209">
          <cell r="G209">
            <v>0</v>
          </cell>
        </row>
        <row r="210">
          <cell r="G210">
            <v>0</v>
          </cell>
        </row>
        <row r="216">
          <cell r="G216">
            <v>0</v>
          </cell>
        </row>
        <row r="217">
          <cell r="G217">
            <v>0</v>
          </cell>
        </row>
        <row r="218">
          <cell r="G218">
            <v>0</v>
          </cell>
        </row>
        <row r="219">
          <cell r="G219">
            <v>0</v>
          </cell>
        </row>
        <row r="220">
          <cell r="G220">
            <v>0</v>
          </cell>
        </row>
        <row r="221">
          <cell r="G221">
            <v>0</v>
          </cell>
        </row>
        <row r="222">
          <cell r="G222">
            <v>0</v>
          </cell>
        </row>
        <row r="223">
          <cell r="G223">
            <v>0</v>
          </cell>
        </row>
        <row r="224">
          <cell r="G224">
            <v>0</v>
          </cell>
        </row>
        <row r="225">
          <cell r="G225">
            <v>0</v>
          </cell>
        </row>
        <row r="226">
          <cell r="G226">
            <v>0</v>
          </cell>
        </row>
        <row r="227">
          <cell r="G227">
            <v>0</v>
          </cell>
        </row>
        <row r="228">
          <cell r="G228">
            <v>0</v>
          </cell>
        </row>
        <row r="229">
          <cell r="G229">
            <v>0</v>
          </cell>
        </row>
        <row r="230">
          <cell r="G230">
            <v>0</v>
          </cell>
        </row>
        <row r="231">
          <cell r="G231">
            <v>0</v>
          </cell>
        </row>
        <row r="232">
          <cell r="G232">
            <v>0</v>
          </cell>
        </row>
        <row r="233">
          <cell r="G233">
            <v>0</v>
          </cell>
        </row>
        <row r="234">
          <cell r="G234">
            <v>0</v>
          </cell>
        </row>
        <row r="235">
          <cell r="G235">
            <v>0</v>
          </cell>
        </row>
        <row r="236">
          <cell r="G236">
            <v>0</v>
          </cell>
        </row>
        <row r="237">
          <cell r="G237">
            <v>0</v>
          </cell>
        </row>
        <row r="238">
          <cell r="G238">
            <v>0</v>
          </cell>
        </row>
        <row r="239">
          <cell r="G239">
            <v>0</v>
          </cell>
        </row>
        <row r="240">
          <cell r="G240">
            <v>0</v>
          </cell>
        </row>
        <row r="241">
          <cell r="G241">
            <v>0</v>
          </cell>
        </row>
        <row r="242">
          <cell r="G242">
            <v>0</v>
          </cell>
        </row>
        <row r="243">
          <cell r="G243">
            <v>0</v>
          </cell>
        </row>
        <row r="244">
          <cell r="G244">
            <v>0</v>
          </cell>
        </row>
        <row r="245">
          <cell r="G245">
            <v>0</v>
          </cell>
        </row>
        <row r="251">
          <cell r="G251">
            <v>0</v>
          </cell>
        </row>
        <row r="252">
          <cell r="G252">
            <v>0</v>
          </cell>
        </row>
        <row r="253">
          <cell r="G253">
            <v>0</v>
          </cell>
        </row>
        <row r="254">
          <cell r="G254">
            <v>0</v>
          </cell>
        </row>
        <row r="255">
          <cell r="G255">
            <v>0</v>
          </cell>
        </row>
        <row r="256">
          <cell r="G256">
            <v>0</v>
          </cell>
        </row>
        <row r="257">
          <cell r="G257">
            <v>0</v>
          </cell>
        </row>
        <row r="258">
          <cell r="G258">
            <v>0</v>
          </cell>
        </row>
        <row r="259">
          <cell r="G259">
            <v>0</v>
          </cell>
        </row>
        <row r="260">
          <cell r="G260">
            <v>0</v>
          </cell>
        </row>
        <row r="261">
          <cell r="G261">
            <v>0</v>
          </cell>
        </row>
        <row r="262">
          <cell r="G262">
            <v>0</v>
          </cell>
        </row>
        <row r="263">
          <cell r="G263">
            <v>0</v>
          </cell>
        </row>
        <row r="264">
          <cell r="G264">
            <v>0</v>
          </cell>
        </row>
        <row r="265">
          <cell r="G265">
            <v>0</v>
          </cell>
        </row>
        <row r="266">
          <cell r="G266">
            <v>0</v>
          </cell>
        </row>
        <row r="267">
          <cell r="G267">
            <v>0</v>
          </cell>
        </row>
        <row r="268">
          <cell r="G268">
            <v>0</v>
          </cell>
        </row>
        <row r="269">
          <cell r="G269">
            <v>0</v>
          </cell>
        </row>
        <row r="270">
          <cell r="G270">
            <v>0</v>
          </cell>
        </row>
        <row r="271">
          <cell r="G271">
            <v>0</v>
          </cell>
        </row>
        <row r="272">
          <cell r="G272">
            <v>0</v>
          </cell>
        </row>
        <row r="273">
          <cell r="G273">
            <v>0</v>
          </cell>
        </row>
        <row r="274">
          <cell r="G274">
            <v>0</v>
          </cell>
        </row>
        <row r="275">
          <cell r="G275">
            <v>0</v>
          </cell>
        </row>
        <row r="276">
          <cell r="G276">
            <v>0</v>
          </cell>
        </row>
        <row r="277">
          <cell r="G277">
            <v>0</v>
          </cell>
        </row>
        <row r="278">
          <cell r="G278">
            <v>0</v>
          </cell>
        </row>
        <row r="279">
          <cell r="G279">
            <v>0</v>
          </cell>
        </row>
        <row r="280">
          <cell r="G280">
            <v>0</v>
          </cell>
        </row>
        <row r="286">
          <cell r="G286">
            <v>0</v>
          </cell>
        </row>
        <row r="287">
          <cell r="G287">
            <v>0</v>
          </cell>
        </row>
        <row r="288">
          <cell r="G288">
            <v>0</v>
          </cell>
        </row>
        <row r="289">
          <cell r="G289">
            <v>0</v>
          </cell>
        </row>
        <row r="290">
          <cell r="G290">
            <v>0</v>
          </cell>
        </row>
        <row r="291">
          <cell r="G291">
            <v>0</v>
          </cell>
        </row>
        <row r="292">
          <cell r="G292">
            <v>0</v>
          </cell>
        </row>
        <row r="293">
          <cell r="G293">
            <v>0</v>
          </cell>
        </row>
        <row r="294">
          <cell r="G294">
            <v>0</v>
          </cell>
        </row>
        <row r="295">
          <cell r="G295">
            <v>0</v>
          </cell>
        </row>
        <row r="296">
          <cell r="G296">
            <v>0</v>
          </cell>
        </row>
        <row r="297">
          <cell r="G297">
            <v>0</v>
          </cell>
        </row>
        <row r="298">
          <cell r="G298">
            <v>0</v>
          </cell>
        </row>
        <row r="299">
          <cell r="G299">
            <v>0</v>
          </cell>
        </row>
        <row r="300">
          <cell r="G300">
            <v>0</v>
          </cell>
        </row>
        <row r="301">
          <cell r="G301">
            <v>0</v>
          </cell>
        </row>
        <row r="302">
          <cell r="G302">
            <v>0</v>
          </cell>
        </row>
        <row r="303">
          <cell r="G303">
            <v>0</v>
          </cell>
        </row>
        <row r="304">
          <cell r="G304">
            <v>0</v>
          </cell>
        </row>
        <row r="305">
          <cell r="G305">
            <v>0</v>
          </cell>
        </row>
        <row r="306">
          <cell r="G306">
            <v>0</v>
          </cell>
        </row>
        <row r="307">
          <cell r="G307">
            <v>0</v>
          </cell>
        </row>
        <row r="308">
          <cell r="G308">
            <v>0</v>
          </cell>
        </row>
        <row r="309">
          <cell r="G309">
            <v>0</v>
          </cell>
        </row>
        <row r="310">
          <cell r="G310">
            <v>0</v>
          </cell>
        </row>
        <row r="311">
          <cell r="G311">
            <v>0</v>
          </cell>
        </row>
        <row r="312">
          <cell r="G312">
            <v>0</v>
          </cell>
        </row>
        <row r="313">
          <cell r="G313">
            <v>0</v>
          </cell>
        </row>
        <row r="314">
          <cell r="G314">
            <v>0</v>
          </cell>
        </row>
        <row r="315">
          <cell r="G315">
            <v>0</v>
          </cell>
        </row>
        <row r="321">
          <cell r="G321">
            <v>0</v>
          </cell>
        </row>
        <row r="322">
          <cell r="G322">
            <v>0</v>
          </cell>
        </row>
        <row r="323">
          <cell r="G323">
            <v>0</v>
          </cell>
        </row>
        <row r="324">
          <cell r="G324">
            <v>0</v>
          </cell>
        </row>
        <row r="325">
          <cell r="G325">
            <v>0</v>
          </cell>
        </row>
        <row r="326">
          <cell r="G326">
            <v>0</v>
          </cell>
        </row>
        <row r="327">
          <cell r="G327">
            <v>0</v>
          </cell>
        </row>
        <row r="328">
          <cell r="G328">
            <v>0</v>
          </cell>
        </row>
        <row r="329">
          <cell r="G329">
            <v>0</v>
          </cell>
        </row>
        <row r="330">
          <cell r="G330">
            <v>0</v>
          </cell>
        </row>
        <row r="331">
          <cell r="G331">
            <v>0</v>
          </cell>
        </row>
        <row r="332">
          <cell r="G332">
            <v>0</v>
          </cell>
        </row>
        <row r="333">
          <cell r="G333">
            <v>0</v>
          </cell>
        </row>
        <row r="334">
          <cell r="G334">
            <v>0</v>
          </cell>
        </row>
        <row r="335">
          <cell r="G335">
            <v>0</v>
          </cell>
        </row>
        <row r="336">
          <cell r="G336">
            <v>0</v>
          </cell>
        </row>
        <row r="337">
          <cell r="G337">
            <v>0</v>
          </cell>
        </row>
        <row r="338">
          <cell r="G338">
            <v>0</v>
          </cell>
        </row>
        <row r="339">
          <cell r="G339">
            <v>0</v>
          </cell>
        </row>
        <row r="340">
          <cell r="G340">
            <v>0</v>
          </cell>
        </row>
        <row r="341">
          <cell r="G341">
            <v>0</v>
          </cell>
        </row>
        <row r="342">
          <cell r="G342">
            <v>0</v>
          </cell>
        </row>
        <row r="343">
          <cell r="G343">
            <v>0</v>
          </cell>
        </row>
        <row r="344">
          <cell r="G344">
            <v>0</v>
          </cell>
        </row>
        <row r="345">
          <cell r="G345">
            <v>0</v>
          </cell>
        </row>
        <row r="346">
          <cell r="G346">
            <v>0</v>
          </cell>
        </row>
        <row r="347">
          <cell r="G347">
            <v>0</v>
          </cell>
        </row>
        <row r="348">
          <cell r="G348">
            <v>0</v>
          </cell>
        </row>
        <row r="349">
          <cell r="G349">
            <v>0</v>
          </cell>
        </row>
        <row r="350">
          <cell r="G350">
            <v>0</v>
          </cell>
        </row>
        <row r="356">
          <cell r="G356">
            <v>0</v>
          </cell>
        </row>
        <row r="357">
          <cell r="G357">
            <v>0</v>
          </cell>
        </row>
        <row r="358">
          <cell r="G358">
            <v>0</v>
          </cell>
        </row>
        <row r="359">
          <cell r="G359">
            <v>0</v>
          </cell>
        </row>
        <row r="360">
          <cell r="G360">
            <v>0</v>
          </cell>
        </row>
        <row r="361">
          <cell r="G361">
            <v>0</v>
          </cell>
        </row>
        <row r="362">
          <cell r="G362">
            <v>0</v>
          </cell>
        </row>
        <row r="363">
          <cell r="G363">
            <v>0</v>
          </cell>
        </row>
        <row r="364">
          <cell r="G364">
            <v>0</v>
          </cell>
        </row>
        <row r="365">
          <cell r="G365">
            <v>0</v>
          </cell>
        </row>
        <row r="366">
          <cell r="G366">
            <v>0</v>
          </cell>
        </row>
        <row r="367">
          <cell r="G367">
            <v>0</v>
          </cell>
        </row>
        <row r="368">
          <cell r="G368">
            <v>0</v>
          </cell>
        </row>
        <row r="369">
          <cell r="G369">
            <v>0</v>
          </cell>
        </row>
        <row r="370">
          <cell r="G370">
            <v>0</v>
          </cell>
        </row>
        <row r="371">
          <cell r="G371">
            <v>0</v>
          </cell>
        </row>
        <row r="372">
          <cell r="G372">
            <v>0</v>
          </cell>
        </row>
        <row r="373">
          <cell r="G373">
            <v>0</v>
          </cell>
        </row>
        <row r="374">
          <cell r="G374">
            <v>0</v>
          </cell>
        </row>
        <row r="375">
          <cell r="G375">
            <v>0</v>
          </cell>
        </row>
        <row r="376">
          <cell r="G376">
            <v>0</v>
          </cell>
        </row>
        <row r="377">
          <cell r="G377">
            <v>0</v>
          </cell>
        </row>
        <row r="378">
          <cell r="G378">
            <v>0</v>
          </cell>
        </row>
        <row r="379">
          <cell r="G379">
            <v>0</v>
          </cell>
        </row>
        <row r="380">
          <cell r="G380">
            <v>0</v>
          </cell>
        </row>
        <row r="381">
          <cell r="G381">
            <v>0</v>
          </cell>
        </row>
        <row r="382">
          <cell r="G382">
            <v>0</v>
          </cell>
        </row>
        <row r="383">
          <cell r="G383">
            <v>0</v>
          </cell>
        </row>
        <row r="384">
          <cell r="G384">
            <v>0</v>
          </cell>
        </row>
        <row r="385">
          <cell r="G385">
            <v>0</v>
          </cell>
        </row>
        <row r="391">
          <cell r="G391">
            <v>0</v>
          </cell>
        </row>
        <row r="392">
          <cell r="G392">
            <v>0</v>
          </cell>
        </row>
        <row r="393">
          <cell r="G393">
            <v>0</v>
          </cell>
        </row>
        <row r="394">
          <cell r="G394">
            <v>0</v>
          </cell>
        </row>
        <row r="395">
          <cell r="G395">
            <v>0</v>
          </cell>
        </row>
        <row r="396">
          <cell r="G396">
            <v>0</v>
          </cell>
        </row>
        <row r="397">
          <cell r="G397">
            <v>0</v>
          </cell>
        </row>
        <row r="398">
          <cell r="G398">
            <v>0</v>
          </cell>
        </row>
        <row r="399">
          <cell r="G399">
            <v>0</v>
          </cell>
        </row>
        <row r="400">
          <cell r="G400">
            <v>0</v>
          </cell>
        </row>
        <row r="401">
          <cell r="G401">
            <v>0</v>
          </cell>
        </row>
        <row r="402">
          <cell r="G402">
            <v>0</v>
          </cell>
        </row>
        <row r="403">
          <cell r="G403">
            <v>0</v>
          </cell>
        </row>
        <row r="404">
          <cell r="G404">
            <v>0</v>
          </cell>
        </row>
        <row r="405">
          <cell r="G405">
            <v>0</v>
          </cell>
        </row>
        <row r="406">
          <cell r="G406">
            <v>0</v>
          </cell>
        </row>
        <row r="407">
          <cell r="G407">
            <v>0</v>
          </cell>
        </row>
        <row r="408">
          <cell r="G408">
            <v>0</v>
          </cell>
        </row>
        <row r="409">
          <cell r="G409">
            <v>0</v>
          </cell>
        </row>
        <row r="410">
          <cell r="G410">
            <v>0</v>
          </cell>
        </row>
        <row r="411">
          <cell r="G411">
            <v>0</v>
          </cell>
        </row>
        <row r="412">
          <cell r="G412">
            <v>0</v>
          </cell>
        </row>
        <row r="413">
          <cell r="G413">
            <v>0</v>
          </cell>
        </row>
        <row r="414">
          <cell r="G414">
            <v>0</v>
          </cell>
        </row>
        <row r="415">
          <cell r="G415">
            <v>0</v>
          </cell>
        </row>
        <row r="416">
          <cell r="G416">
            <v>0</v>
          </cell>
        </row>
        <row r="417">
          <cell r="G417">
            <v>0</v>
          </cell>
        </row>
        <row r="418">
          <cell r="G418">
            <v>0</v>
          </cell>
        </row>
        <row r="419">
          <cell r="G419">
            <v>0</v>
          </cell>
        </row>
        <row r="420">
          <cell r="G420">
            <v>0</v>
          </cell>
        </row>
        <row r="426">
          <cell r="G426">
            <v>0</v>
          </cell>
        </row>
        <row r="427">
          <cell r="G427">
            <v>0</v>
          </cell>
        </row>
        <row r="428">
          <cell r="G428">
            <v>0</v>
          </cell>
        </row>
        <row r="429">
          <cell r="G429">
            <v>0</v>
          </cell>
        </row>
        <row r="430">
          <cell r="G430">
            <v>0</v>
          </cell>
        </row>
        <row r="431">
          <cell r="G431">
            <v>0</v>
          </cell>
        </row>
        <row r="432">
          <cell r="G432">
            <v>0</v>
          </cell>
        </row>
        <row r="433">
          <cell r="G433">
            <v>0</v>
          </cell>
        </row>
        <row r="434">
          <cell r="G434">
            <v>0</v>
          </cell>
        </row>
        <row r="435">
          <cell r="G435">
            <v>0</v>
          </cell>
        </row>
        <row r="436">
          <cell r="G436">
            <v>0</v>
          </cell>
        </row>
        <row r="437">
          <cell r="G437">
            <v>0</v>
          </cell>
        </row>
        <row r="438">
          <cell r="G438">
            <v>0</v>
          </cell>
        </row>
        <row r="439">
          <cell r="G439">
            <v>0</v>
          </cell>
        </row>
        <row r="440">
          <cell r="G440">
            <v>0</v>
          </cell>
        </row>
        <row r="441">
          <cell r="G441">
            <v>0</v>
          </cell>
        </row>
        <row r="442">
          <cell r="G442">
            <v>0</v>
          </cell>
        </row>
        <row r="443">
          <cell r="G443">
            <v>0</v>
          </cell>
        </row>
        <row r="444">
          <cell r="G444">
            <v>0</v>
          </cell>
        </row>
        <row r="445">
          <cell r="G445">
            <v>0</v>
          </cell>
        </row>
        <row r="446">
          <cell r="G446">
            <v>0</v>
          </cell>
        </row>
        <row r="447">
          <cell r="G447">
            <v>0</v>
          </cell>
        </row>
        <row r="448">
          <cell r="G448">
            <v>0</v>
          </cell>
        </row>
        <row r="449">
          <cell r="G449">
            <v>0</v>
          </cell>
        </row>
        <row r="450">
          <cell r="G450">
            <v>0</v>
          </cell>
        </row>
        <row r="451">
          <cell r="G451">
            <v>0</v>
          </cell>
        </row>
        <row r="452">
          <cell r="G452">
            <v>0</v>
          </cell>
        </row>
        <row r="453">
          <cell r="G453">
            <v>0</v>
          </cell>
        </row>
        <row r="454">
          <cell r="G454">
            <v>0</v>
          </cell>
        </row>
        <row r="455">
          <cell r="G455">
            <v>0</v>
          </cell>
        </row>
        <row r="461">
          <cell r="G461">
            <v>0</v>
          </cell>
        </row>
        <row r="462">
          <cell r="G462">
            <v>0</v>
          </cell>
        </row>
        <row r="463">
          <cell r="G463">
            <v>0</v>
          </cell>
        </row>
        <row r="464">
          <cell r="G464">
            <v>0</v>
          </cell>
        </row>
        <row r="465">
          <cell r="G465">
            <v>0</v>
          </cell>
        </row>
        <row r="466">
          <cell r="G466">
            <v>0</v>
          </cell>
        </row>
        <row r="467">
          <cell r="G467">
            <v>0</v>
          </cell>
        </row>
        <row r="468">
          <cell r="G468">
            <v>0</v>
          </cell>
        </row>
        <row r="469">
          <cell r="G469">
            <v>0</v>
          </cell>
        </row>
        <row r="470">
          <cell r="G470">
            <v>0</v>
          </cell>
        </row>
        <row r="471">
          <cell r="G471">
            <v>0</v>
          </cell>
        </row>
        <row r="472">
          <cell r="G472">
            <v>0</v>
          </cell>
        </row>
        <row r="473">
          <cell r="G473">
            <v>0</v>
          </cell>
        </row>
        <row r="474">
          <cell r="G474">
            <v>0</v>
          </cell>
        </row>
        <row r="475">
          <cell r="G475">
            <v>0</v>
          </cell>
        </row>
        <row r="476">
          <cell r="G476">
            <v>0</v>
          </cell>
        </row>
        <row r="477">
          <cell r="G477">
            <v>0</v>
          </cell>
        </row>
        <row r="478">
          <cell r="G478">
            <v>0</v>
          </cell>
        </row>
        <row r="479">
          <cell r="G479">
            <v>0</v>
          </cell>
        </row>
        <row r="480">
          <cell r="G480">
            <v>0</v>
          </cell>
        </row>
        <row r="481">
          <cell r="G481">
            <v>0</v>
          </cell>
        </row>
        <row r="482">
          <cell r="G482">
            <v>0</v>
          </cell>
        </row>
        <row r="483">
          <cell r="G483">
            <v>0</v>
          </cell>
        </row>
        <row r="484">
          <cell r="G484">
            <v>0</v>
          </cell>
        </row>
        <row r="485">
          <cell r="G485">
            <v>0</v>
          </cell>
        </row>
        <row r="486">
          <cell r="G486">
            <v>0</v>
          </cell>
        </row>
        <row r="487">
          <cell r="G487">
            <v>0</v>
          </cell>
        </row>
        <row r="488">
          <cell r="G488">
            <v>0</v>
          </cell>
        </row>
        <row r="489">
          <cell r="G489">
            <v>0</v>
          </cell>
        </row>
        <row r="490">
          <cell r="G490">
            <v>0</v>
          </cell>
        </row>
        <row r="496">
          <cell r="G496">
            <v>0</v>
          </cell>
        </row>
        <row r="497">
          <cell r="G497">
            <v>0</v>
          </cell>
        </row>
        <row r="498">
          <cell r="G498">
            <v>0</v>
          </cell>
        </row>
        <row r="499">
          <cell r="G499">
            <v>0</v>
          </cell>
        </row>
        <row r="500">
          <cell r="G500">
            <v>0</v>
          </cell>
        </row>
        <row r="501">
          <cell r="G501">
            <v>0</v>
          </cell>
        </row>
        <row r="502">
          <cell r="G502">
            <v>0</v>
          </cell>
        </row>
        <row r="503">
          <cell r="G503">
            <v>0</v>
          </cell>
        </row>
        <row r="504">
          <cell r="G504">
            <v>0</v>
          </cell>
        </row>
        <row r="505">
          <cell r="G505">
            <v>0</v>
          </cell>
        </row>
        <row r="506">
          <cell r="G506">
            <v>0</v>
          </cell>
        </row>
        <row r="507">
          <cell r="G507">
            <v>0</v>
          </cell>
        </row>
        <row r="508">
          <cell r="G508">
            <v>0</v>
          </cell>
        </row>
        <row r="509">
          <cell r="G509">
            <v>0</v>
          </cell>
        </row>
        <row r="510">
          <cell r="G510">
            <v>0</v>
          </cell>
        </row>
        <row r="511">
          <cell r="G511">
            <v>0</v>
          </cell>
        </row>
        <row r="512">
          <cell r="G512">
            <v>0</v>
          </cell>
        </row>
        <row r="513">
          <cell r="G513">
            <v>0</v>
          </cell>
        </row>
        <row r="514">
          <cell r="G514">
            <v>0</v>
          </cell>
        </row>
        <row r="515">
          <cell r="G515">
            <v>0</v>
          </cell>
        </row>
        <row r="516">
          <cell r="G516">
            <v>0</v>
          </cell>
        </row>
        <row r="517">
          <cell r="G517">
            <v>0</v>
          </cell>
        </row>
        <row r="518">
          <cell r="G518">
            <v>0</v>
          </cell>
        </row>
        <row r="519">
          <cell r="G519">
            <v>0</v>
          </cell>
        </row>
        <row r="520">
          <cell r="G520">
            <v>0</v>
          </cell>
        </row>
        <row r="521">
          <cell r="G521">
            <v>0</v>
          </cell>
        </row>
        <row r="522">
          <cell r="G522">
            <v>0</v>
          </cell>
        </row>
        <row r="523">
          <cell r="G523">
            <v>0</v>
          </cell>
        </row>
        <row r="524">
          <cell r="G524">
            <v>0</v>
          </cell>
        </row>
        <row r="525">
          <cell r="G525">
            <v>0</v>
          </cell>
        </row>
        <row r="531">
          <cell r="G531">
            <v>0</v>
          </cell>
        </row>
        <row r="532">
          <cell r="G532">
            <v>0</v>
          </cell>
        </row>
        <row r="533">
          <cell r="G533">
            <v>0</v>
          </cell>
        </row>
        <row r="534">
          <cell r="G534">
            <v>0</v>
          </cell>
        </row>
        <row r="535">
          <cell r="G535">
            <v>0</v>
          </cell>
        </row>
        <row r="536">
          <cell r="G536">
            <v>0</v>
          </cell>
        </row>
        <row r="537">
          <cell r="G537">
            <v>0</v>
          </cell>
        </row>
        <row r="538">
          <cell r="G538">
            <v>0</v>
          </cell>
        </row>
        <row r="539">
          <cell r="G539">
            <v>0</v>
          </cell>
        </row>
        <row r="540">
          <cell r="G540">
            <v>0</v>
          </cell>
        </row>
        <row r="541">
          <cell r="G541">
            <v>0</v>
          </cell>
        </row>
        <row r="542">
          <cell r="G542">
            <v>0</v>
          </cell>
        </row>
        <row r="543">
          <cell r="G543">
            <v>0</v>
          </cell>
        </row>
        <row r="544">
          <cell r="G544">
            <v>0</v>
          </cell>
        </row>
        <row r="545">
          <cell r="G545">
            <v>0</v>
          </cell>
        </row>
        <row r="546">
          <cell r="G546">
            <v>0</v>
          </cell>
        </row>
        <row r="547">
          <cell r="G547">
            <v>0</v>
          </cell>
        </row>
        <row r="548">
          <cell r="G548">
            <v>0</v>
          </cell>
        </row>
        <row r="549">
          <cell r="G549">
            <v>0</v>
          </cell>
        </row>
        <row r="550">
          <cell r="G550">
            <v>0</v>
          </cell>
        </row>
        <row r="551">
          <cell r="G551">
            <v>0</v>
          </cell>
        </row>
        <row r="552">
          <cell r="G552">
            <v>0</v>
          </cell>
        </row>
        <row r="553">
          <cell r="G553">
            <v>0</v>
          </cell>
        </row>
        <row r="554">
          <cell r="G554">
            <v>0</v>
          </cell>
        </row>
        <row r="555">
          <cell r="G555">
            <v>0</v>
          </cell>
        </row>
        <row r="556">
          <cell r="G556">
            <v>0</v>
          </cell>
        </row>
        <row r="557">
          <cell r="G557">
            <v>0</v>
          </cell>
        </row>
        <row r="558">
          <cell r="G558">
            <v>0</v>
          </cell>
        </row>
        <row r="559">
          <cell r="G559">
            <v>0</v>
          </cell>
        </row>
        <row r="560">
          <cell r="G560">
            <v>0</v>
          </cell>
        </row>
        <row r="566">
          <cell r="G566">
            <v>0</v>
          </cell>
        </row>
        <row r="567">
          <cell r="G567">
            <v>0</v>
          </cell>
        </row>
        <row r="568">
          <cell r="G568">
            <v>0</v>
          </cell>
        </row>
        <row r="569">
          <cell r="G569">
            <v>0</v>
          </cell>
        </row>
        <row r="570">
          <cell r="G570">
            <v>0</v>
          </cell>
        </row>
        <row r="571">
          <cell r="G571">
            <v>0</v>
          </cell>
        </row>
        <row r="572">
          <cell r="G572">
            <v>0</v>
          </cell>
        </row>
        <row r="573">
          <cell r="G573">
            <v>0</v>
          </cell>
        </row>
        <row r="574">
          <cell r="G574">
            <v>0</v>
          </cell>
        </row>
        <row r="575">
          <cell r="G575">
            <v>0</v>
          </cell>
        </row>
        <row r="576">
          <cell r="G576">
            <v>0</v>
          </cell>
        </row>
        <row r="577">
          <cell r="G577">
            <v>0</v>
          </cell>
        </row>
        <row r="578">
          <cell r="G578">
            <v>0</v>
          </cell>
        </row>
        <row r="579">
          <cell r="G579">
            <v>0</v>
          </cell>
        </row>
        <row r="580">
          <cell r="G580">
            <v>0</v>
          </cell>
        </row>
        <row r="581">
          <cell r="G581">
            <v>0</v>
          </cell>
        </row>
        <row r="582">
          <cell r="G582">
            <v>0</v>
          </cell>
        </row>
        <row r="583">
          <cell r="G583">
            <v>0</v>
          </cell>
        </row>
        <row r="584">
          <cell r="G584">
            <v>0</v>
          </cell>
        </row>
        <row r="585">
          <cell r="G585">
            <v>0</v>
          </cell>
        </row>
        <row r="586">
          <cell r="G586">
            <v>0</v>
          </cell>
        </row>
        <row r="587">
          <cell r="G587">
            <v>0</v>
          </cell>
        </row>
        <row r="588">
          <cell r="G588">
            <v>0</v>
          </cell>
        </row>
        <row r="589">
          <cell r="G589">
            <v>0</v>
          </cell>
        </row>
        <row r="590">
          <cell r="G590">
            <v>0</v>
          </cell>
        </row>
        <row r="591">
          <cell r="G591">
            <v>0</v>
          </cell>
        </row>
        <row r="592">
          <cell r="G592">
            <v>0</v>
          </cell>
        </row>
        <row r="593">
          <cell r="G593">
            <v>0</v>
          </cell>
        </row>
        <row r="594">
          <cell r="G594">
            <v>0</v>
          </cell>
        </row>
        <row r="595">
          <cell r="G595">
            <v>0</v>
          </cell>
        </row>
        <row r="601">
          <cell r="G601">
            <v>0</v>
          </cell>
        </row>
        <row r="602">
          <cell r="G602">
            <v>0</v>
          </cell>
        </row>
        <row r="603">
          <cell r="G603">
            <v>0</v>
          </cell>
        </row>
        <row r="604">
          <cell r="G604">
            <v>0</v>
          </cell>
        </row>
        <row r="605">
          <cell r="G605">
            <v>0</v>
          </cell>
        </row>
        <row r="606">
          <cell r="G606">
            <v>0</v>
          </cell>
        </row>
        <row r="607">
          <cell r="G607">
            <v>0</v>
          </cell>
        </row>
        <row r="608">
          <cell r="G608">
            <v>0</v>
          </cell>
        </row>
        <row r="609">
          <cell r="G609">
            <v>0</v>
          </cell>
        </row>
        <row r="610">
          <cell r="G610">
            <v>0</v>
          </cell>
        </row>
        <row r="611">
          <cell r="G611">
            <v>0</v>
          </cell>
        </row>
        <row r="612">
          <cell r="G612">
            <v>0</v>
          </cell>
        </row>
        <row r="613">
          <cell r="G613">
            <v>0</v>
          </cell>
        </row>
        <row r="614">
          <cell r="G614">
            <v>0</v>
          </cell>
        </row>
        <row r="615">
          <cell r="G615">
            <v>0</v>
          </cell>
        </row>
        <row r="616">
          <cell r="G616">
            <v>0</v>
          </cell>
        </row>
        <row r="617">
          <cell r="G617">
            <v>0</v>
          </cell>
        </row>
        <row r="618">
          <cell r="G618">
            <v>0</v>
          </cell>
        </row>
        <row r="619">
          <cell r="G619">
            <v>0</v>
          </cell>
        </row>
        <row r="620">
          <cell r="G620">
            <v>0</v>
          </cell>
        </row>
        <row r="621">
          <cell r="G621">
            <v>0</v>
          </cell>
        </row>
        <row r="622">
          <cell r="G622">
            <v>0</v>
          </cell>
        </row>
        <row r="623">
          <cell r="G623">
            <v>0</v>
          </cell>
        </row>
        <row r="624">
          <cell r="G624">
            <v>0</v>
          </cell>
        </row>
        <row r="625">
          <cell r="G625">
            <v>0</v>
          </cell>
        </row>
        <row r="626">
          <cell r="G626">
            <v>0</v>
          </cell>
        </row>
        <row r="627">
          <cell r="G627">
            <v>0</v>
          </cell>
        </row>
        <row r="628">
          <cell r="G628">
            <v>0</v>
          </cell>
        </row>
        <row r="629">
          <cell r="G629">
            <v>0</v>
          </cell>
        </row>
        <row r="630">
          <cell r="G630">
            <v>0</v>
          </cell>
        </row>
        <row r="636">
          <cell r="G636">
            <v>0</v>
          </cell>
        </row>
        <row r="637">
          <cell r="G637">
            <v>0</v>
          </cell>
        </row>
        <row r="638">
          <cell r="G638">
            <v>0</v>
          </cell>
        </row>
        <row r="639">
          <cell r="G639">
            <v>0</v>
          </cell>
        </row>
        <row r="640">
          <cell r="G640">
            <v>0</v>
          </cell>
        </row>
        <row r="641">
          <cell r="G641">
            <v>0</v>
          </cell>
        </row>
        <row r="642">
          <cell r="G642">
            <v>0</v>
          </cell>
        </row>
        <row r="643">
          <cell r="G643">
            <v>0</v>
          </cell>
        </row>
        <row r="644">
          <cell r="G644">
            <v>0</v>
          </cell>
        </row>
        <row r="645">
          <cell r="G645">
            <v>0</v>
          </cell>
        </row>
        <row r="646">
          <cell r="G646">
            <v>0</v>
          </cell>
        </row>
        <row r="647">
          <cell r="G647">
            <v>0</v>
          </cell>
        </row>
        <row r="648">
          <cell r="G648">
            <v>0</v>
          </cell>
        </row>
        <row r="649">
          <cell r="G649">
            <v>0</v>
          </cell>
        </row>
        <row r="650">
          <cell r="G650">
            <v>0</v>
          </cell>
        </row>
        <row r="651">
          <cell r="G651">
            <v>0</v>
          </cell>
        </row>
        <row r="652">
          <cell r="G652">
            <v>0</v>
          </cell>
        </row>
        <row r="653">
          <cell r="G653">
            <v>0</v>
          </cell>
        </row>
        <row r="654">
          <cell r="G654">
            <v>0</v>
          </cell>
        </row>
        <row r="655">
          <cell r="G655">
            <v>0</v>
          </cell>
        </row>
        <row r="656">
          <cell r="G656">
            <v>0</v>
          </cell>
        </row>
        <row r="657">
          <cell r="G657">
            <v>0</v>
          </cell>
        </row>
        <row r="658">
          <cell r="G658">
            <v>0</v>
          </cell>
        </row>
        <row r="659">
          <cell r="G659">
            <v>0</v>
          </cell>
        </row>
        <row r="660">
          <cell r="G660">
            <v>0</v>
          </cell>
        </row>
        <row r="661">
          <cell r="G661">
            <v>0</v>
          </cell>
        </row>
        <row r="662">
          <cell r="G662">
            <v>0</v>
          </cell>
        </row>
        <row r="663">
          <cell r="G663">
            <v>0</v>
          </cell>
        </row>
        <row r="664">
          <cell r="G664">
            <v>0</v>
          </cell>
        </row>
        <row r="665">
          <cell r="G665">
            <v>0</v>
          </cell>
        </row>
        <row r="671">
          <cell r="G671">
            <v>0</v>
          </cell>
        </row>
        <row r="672">
          <cell r="G672">
            <v>0</v>
          </cell>
        </row>
        <row r="673">
          <cell r="G673">
            <v>0</v>
          </cell>
        </row>
        <row r="674">
          <cell r="G674">
            <v>0</v>
          </cell>
        </row>
        <row r="675">
          <cell r="G675">
            <v>0</v>
          </cell>
        </row>
        <row r="676">
          <cell r="G676">
            <v>0</v>
          </cell>
        </row>
        <row r="677">
          <cell r="G677">
            <v>0</v>
          </cell>
        </row>
        <row r="678">
          <cell r="G678">
            <v>0</v>
          </cell>
        </row>
        <row r="679">
          <cell r="G679">
            <v>0</v>
          </cell>
        </row>
        <row r="680">
          <cell r="G680">
            <v>0</v>
          </cell>
        </row>
        <row r="681">
          <cell r="G681">
            <v>0</v>
          </cell>
        </row>
        <row r="682">
          <cell r="G682">
            <v>0</v>
          </cell>
        </row>
        <row r="683">
          <cell r="G683">
            <v>0</v>
          </cell>
        </row>
        <row r="684">
          <cell r="G684">
            <v>0</v>
          </cell>
        </row>
        <row r="685">
          <cell r="G685">
            <v>0</v>
          </cell>
        </row>
        <row r="686">
          <cell r="G686">
            <v>0</v>
          </cell>
        </row>
        <row r="687">
          <cell r="G687">
            <v>0</v>
          </cell>
        </row>
        <row r="688">
          <cell r="G688">
            <v>0</v>
          </cell>
        </row>
        <row r="689">
          <cell r="G689">
            <v>0</v>
          </cell>
        </row>
        <row r="690">
          <cell r="G690">
            <v>0</v>
          </cell>
        </row>
        <row r="691">
          <cell r="G691">
            <v>0</v>
          </cell>
        </row>
        <row r="692">
          <cell r="G692">
            <v>0</v>
          </cell>
        </row>
        <row r="693">
          <cell r="G693">
            <v>0</v>
          </cell>
        </row>
        <row r="694">
          <cell r="G694">
            <v>0</v>
          </cell>
        </row>
        <row r="695">
          <cell r="G695">
            <v>0</v>
          </cell>
        </row>
        <row r="696">
          <cell r="G696">
            <v>0</v>
          </cell>
        </row>
        <row r="697">
          <cell r="G697">
            <v>0</v>
          </cell>
        </row>
        <row r="698">
          <cell r="G698">
            <v>0</v>
          </cell>
        </row>
        <row r="699">
          <cell r="G699">
            <v>0</v>
          </cell>
        </row>
        <row r="700">
          <cell r="G700">
            <v>0</v>
          </cell>
        </row>
        <row r="706">
          <cell r="G706">
            <v>0</v>
          </cell>
        </row>
        <row r="707">
          <cell r="G707">
            <v>0</v>
          </cell>
        </row>
        <row r="708">
          <cell r="G708">
            <v>0</v>
          </cell>
        </row>
        <row r="709">
          <cell r="G709">
            <v>0</v>
          </cell>
        </row>
        <row r="710">
          <cell r="G710">
            <v>0</v>
          </cell>
        </row>
        <row r="711">
          <cell r="G711">
            <v>0</v>
          </cell>
        </row>
        <row r="712">
          <cell r="G712">
            <v>0</v>
          </cell>
        </row>
        <row r="713">
          <cell r="G713">
            <v>0</v>
          </cell>
        </row>
        <row r="714">
          <cell r="G714">
            <v>0</v>
          </cell>
        </row>
        <row r="715">
          <cell r="G715">
            <v>0</v>
          </cell>
        </row>
        <row r="716">
          <cell r="G716">
            <v>0</v>
          </cell>
        </row>
        <row r="717">
          <cell r="G717">
            <v>0</v>
          </cell>
        </row>
        <row r="718">
          <cell r="G718">
            <v>0</v>
          </cell>
        </row>
        <row r="719">
          <cell r="G719">
            <v>0</v>
          </cell>
        </row>
        <row r="720">
          <cell r="G720">
            <v>0</v>
          </cell>
        </row>
        <row r="721">
          <cell r="G721">
            <v>0</v>
          </cell>
        </row>
        <row r="722">
          <cell r="G722">
            <v>0</v>
          </cell>
        </row>
        <row r="723">
          <cell r="G723">
            <v>0</v>
          </cell>
        </row>
        <row r="724">
          <cell r="G724">
            <v>0</v>
          </cell>
        </row>
        <row r="725">
          <cell r="G725">
            <v>0</v>
          </cell>
        </row>
        <row r="726">
          <cell r="G726">
            <v>0</v>
          </cell>
        </row>
        <row r="727">
          <cell r="G727">
            <v>0</v>
          </cell>
        </row>
        <row r="728">
          <cell r="G728">
            <v>0</v>
          </cell>
        </row>
        <row r="729">
          <cell r="G729">
            <v>0</v>
          </cell>
        </row>
        <row r="730">
          <cell r="G730">
            <v>0</v>
          </cell>
        </row>
        <row r="731">
          <cell r="G731">
            <v>0</v>
          </cell>
        </row>
        <row r="732">
          <cell r="G732">
            <v>0</v>
          </cell>
        </row>
        <row r="733">
          <cell r="G733">
            <v>0</v>
          </cell>
        </row>
        <row r="734">
          <cell r="G734">
            <v>0</v>
          </cell>
        </row>
        <row r="735">
          <cell r="G735">
            <v>0</v>
          </cell>
        </row>
        <row r="741">
          <cell r="G741">
            <v>0</v>
          </cell>
        </row>
        <row r="742">
          <cell r="G742">
            <v>0</v>
          </cell>
        </row>
        <row r="743">
          <cell r="G743">
            <v>0</v>
          </cell>
        </row>
        <row r="744">
          <cell r="G744">
            <v>0</v>
          </cell>
        </row>
        <row r="745">
          <cell r="G745">
            <v>0</v>
          </cell>
        </row>
        <row r="746">
          <cell r="G746">
            <v>0</v>
          </cell>
        </row>
        <row r="747">
          <cell r="G747">
            <v>0</v>
          </cell>
        </row>
        <row r="748">
          <cell r="G748">
            <v>0</v>
          </cell>
        </row>
        <row r="749">
          <cell r="G749">
            <v>0</v>
          </cell>
        </row>
        <row r="750">
          <cell r="G750">
            <v>0</v>
          </cell>
        </row>
        <row r="751">
          <cell r="G751">
            <v>0</v>
          </cell>
        </row>
        <row r="752">
          <cell r="G752">
            <v>0</v>
          </cell>
        </row>
        <row r="753">
          <cell r="G753">
            <v>0</v>
          </cell>
        </row>
        <row r="754">
          <cell r="G754">
            <v>0</v>
          </cell>
        </row>
        <row r="755">
          <cell r="G755">
            <v>0</v>
          </cell>
        </row>
        <row r="756">
          <cell r="G756">
            <v>0</v>
          </cell>
        </row>
        <row r="757">
          <cell r="G757">
            <v>0</v>
          </cell>
        </row>
        <row r="758">
          <cell r="G758">
            <v>0</v>
          </cell>
        </row>
        <row r="759">
          <cell r="G759">
            <v>0</v>
          </cell>
        </row>
        <row r="760">
          <cell r="G760">
            <v>0</v>
          </cell>
        </row>
        <row r="761">
          <cell r="G761">
            <v>0</v>
          </cell>
        </row>
        <row r="762">
          <cell r="G762">
            <v>0</v>
          </cell>
        </row>
        <row r="763">
          <cell r="G763">
            <v>0</v>
          </cell>
        </row>
        <row r="764">
          <cell r="G764">
            <v>0</v>
          </cell>
        </row>
        <row r="765">
          <cell r="G765">
            <v>0</v>
          </cell>
        </row>
        <row r="766">
          <cell r="G766">
            <v>0</v>
          </cell>
        </row>
        <row r="767">
          <cell r="G767">
            <v>0</v>
          </cell>
        </row>
        <row r="768">
          <cell r="G768">
            <v>0</v>
          </cell>
        </row>
        <row r="769">
          <cell r="G769">
            <v>0</v>
          </cell>
        </row>
        <row r="770">
          <cell r="G770">
            <v>0</v>
          </cell>
        </row>
        <row r="776">
          <cell r="G776">
            <v>0</v>
          </cell>
        </row>
        <row r="777">
          <cell r="G777">
            <v>0</v>
          </cell>
        </row>
        <row r="778">
          <cell r="G778">
            <v>0</v>
          </cell>
        </row>
        <row r="779">
          <cell r="G779">
            <v>0</v>
          </cell>
        </row>
        <row r="780">
          <cell r="G780">
            <v>0</v>
          </cell>
        </row>
        <row r="781">
          <cell r="G781">
            <v>0</v>
          </cell>
        </row>
        <row r="782">
          <cell r="G782">
            <v>0</v>
          </cell>
        </row>
        <row r="783">
          <cell r="G783">
            <v>0</v>
          </cell>
        </row>
        <row r="784">
          <cell r="G784">
            <v>0</v>
          </cell>
        </row>
        <row r="785">
          <cell r="G785">
            <v>0</v>
          </cell>
        </row>
        <row r="786">
          <cell r="G786">
            <v>0</v>
          </cell>
        </row>
        <row r="787">
          <cell r="G787">
            <v>0</v>
          </cell>
        </row>
        <row r="788">
          <cell r="G788">
            <v>0</v>
          </cell>
        </row>
        <row r="789">
          <cell r="G789">
            <v>0</v>
          </cell>
        </row>
        <row r="790">
          <cell r="G790">
            <v>0</v>
          </cell>
        </row>
        <row r="791">
          <cell r="G791">
            <v>0</v>
          </cell>
        </row>
        <row r="792">
          <cell r="G792">
            <v>0</v>
          </cell>
        </row>
        <row r="793">
          <cell r="G793">
            <v>0</v>
          </cell>
        </row>
        <row r="794">
          <cell r="G794">
            <v>0</v>
          </cell>
        </row>
        <row r="795">
          <cell r="G795">
            <v>0</v>
          </cell>
        </row>
        <row r="796">
          <cell r="G796">
            <v>0</v>
          </cell>
        </row>
        <row r="797">
          <cell r="G797">
            <v>0</v>
          </cell>
        </row>
        <row r="798">
          <cell r="G798">
            <v>0</v>
          </cell>
        </row>
        <row r="799">
          <cell r="G799">
            <v>0</v>
          </cell>
        </row>
        <row r="800">
          <cell r="G800">
            <v>0</v>
          </cell>
        </row>
        <row r="801">
          <cell r="G801">
            <v>0</v>
          </cell>
        </row>
        <row r="802">
          <cell r="G802">
            <v>0</v>
          </cell>
        </row>
        <row r="803">
          <cell r="G803">
            <v>0</v>
          </cell>
        </row>
        <row r="804">
          <cell r="G804">
            <v>0</v>
          </cell>
        </row>
        <row r="805">
          <cell r="G805">
            <v>0</v>
          </cell>
        </row>
        <row r="811">
          <cell r="G811">
            <v>0</v>
          </cell>
        </row>
        <row r="812">
          <cell r="G812">
            <v>0</v>
          </cell>
        </row>
        <row r="813">
          <cell r="G813">
            <v>0</v>
          </cell>
        </row>
        <row r="814">
          <cell r="G814">
            <v>0</v>
          </cell>
        </row>
        <row r="815">
          <cell r="G815">
            <v>0</v>
          </cell>
        </row>
        <row r="816">
          <cell r="G816">
            <v>0</v>
          </cell>
        </row>
        <row r="817">
          <cell r="G817">
            <v>0</v>
          </cell>
        </row>
        <row r="818">
          <cell r="G818">
            <v>0</v>
          </cell>
        </row>
        <row r="819">
          <cell r="G819">
            <v>0</v>
          </cell>
        </row>
        <row r="820">
          <cell r="G820">
            <v>0</v>
          </cell>
        </row>
        <row r="821">
          <cell r="G821">
            <v>0</v>
          </cell>
        </row>
        <row r="822">
          <cell r="G822">
            <v>0</v>
          </cell>
        </row>
        <row r="823">
          <cell r="G823">
            <v>0</v>
          </cell>
        </row>
        <row r="824">
          <cell r="G824">
            <v>0</v>
          </cell>
        </row>
        <row r="825">
          <cell r="G825">
            <v>0</v>
          </cell>
        </row>
        <row r="826">
          <cell r="G826">
            <v>0</v>
          </cell>
        </row>
        <row r="827">
          <cell r="G827">
            <v>0</v>
          </cell>
        </row>
        <row r="828">
          <cell r="G828">
            <v>0</v>
          </cell>
        </row>
        <row r="829">
          <cell r="G829">
            <v>0</v>
          </cell>
        </row>
        <row r="830">
          <cell r="G830">
            <v>0</v>
          </cell>
        </row>
        <row r="831">
          <cell r="G831">
            <v>0</v>
          </cell>
        </row>
        <row r="832">
          <cell r="G832">
            <v>0</v>
          </cell>
        </row>
        <row r="833">
          <cell r="G833">
            <v>0</v>
          </cell>
        </row>
        <row r="834">
          <cell r="G834">
            <v>0</v>
          </cell>
        </row>
        <row r="835">
          <cell r="G835">
            <v>0</v>
          </cell>
        </row>
        <row r="836">
          <cell r="G836">
            <v>0</v>
          </cell>
        </row>
        <row r="837">
          <cell r="G837">
            <v>0</v>
          </cell>
        </row>
        <row r="838">
          <cell r="G838">
            <v>0</v>
          </cell>
        </row>
        <row r="839">
          <cell r="G839">
            <v>0</v>
          </cell>
        </row>
        <row r="840">
          <cell r="G840">
            <v>0</v>
          </cell>
        </row>
        <row r="846">
          <cell r="G846">
            <v>0</v>
          </cell>
        </row>
        <row r="847">
          <cell r="G847">
            <v>0</v>
          </cell>
        </row>
        <row r="848">
          <cell r="G848">
            <v>0</v>
          </cell>
        </row>
        <row r="849">
          <cell r="G849">
            <v>0</v>
          </cell>
        </row>
        <row r="850">
          <cell r="G850">
            <v>0</v>
          </cell>
        </row>
        <row r="851">
          <cell r="G851">
            <v>0</v>
          </cell>
        </row>
        <row r="852">
          <cell r="G852">
            <v>0</v>
          </cell>
        </row>
        <row r="853">
          <cell r="G853">
            <v>0</v>
          </cell>
        </row>
        <row r="854">
          <cell r="G854">
            <v>0</v>
          </cell>
        </row>
        <row r="855">
          <cell r="G855">
            <v>0</v>
          </cell>
        </row>
        <row r="856">
          <cell r="G856">
            <v>0</v>
          </cell>
        </row>
        <row r="857">
          <cell r="G857">
            <v>0</v>
          </cell>
        </row>
        <row r="858">
          <cell r="G858">
            <v>0</v>
          </cell>
        </row>
        <row r="859">
          <cell r="G859">
            <v>0</v>
          </cell>
        </row>
        <row r="860">
          <cell r="G860">
            <v>0</v>
          </cell>
        </row>
        <row r="861">
          <cell r="G861">
            <v>0</v>
          </cell>
        </row>
        <row r="862">
          <cell r="G862">
            <v>0</v>
          </cell>
        </row>
        <row r="863">
          <cell r="G863">
            <v>0</v>
          </cell>
        </row>
        <row r="864">
          <cell r="G864">
            <v>0</v>
          </cell>
        </row>
        <row r="865">
          <cell r="G865">
            <v>0</v>
          </cell>
        </row>
        <row r="866">
          <cell r="G866">
            <v>0</v>
          </cell>
        </row>
        <row r="867">
          <cell r="G867">
            <v>0</v>
          </cell>
        </row>
        <row r="868">
          <cell r="G868">
            <v>0</v>
          </cell>
        </row>
        <row r="869">
          <cell r="G869">
            <v>0</v>
          </cell>
        </row>
        <row r="870">
          <cell r="G870">
            <v>0</v>
          </cell>
        </row>
        <row r="871">
          <cell r="G871">
            <v>0</v>
          </cell>
        </row>
        <row r="872">
          <cell r="G872">
            <v>0</v>
          </cell>
        </row>
        <row r="873">
          <cell r="G873">
            <v>0</v>
          </cell>
        </row>
        <row r="874">
          <cell r="G874">
            <v>0</v>
          </cell>
        </row>
        <row r="875">
          <cell r="G875">
            <v>0</v>
          </cell>
        </row>
        <row r="881">
          <cell r="G881">
            <v>0</v>
          </cell>
        </row>
        <row r="882">
          <cell r="G882">
            <v>0</v>
          </cell>
        </row>
        <row r="883">
          <cell r="G883">
            <v>0</v>
          </cell>
        </row>
        <row r="884">
          <cell r="G884">
            <v>0</v>
          </cell>
        </row>
        <row r="885">
          <cell r="G885">
            <v>0</v>
          </cell>
        </row>
        <row r="886">
          <cell r="G886">
            <v>0</v>
          </cell>
        </row>
        <row r="887">
          <cell r="G887">
            <v>0</v>
          </cell>
        </row>
        <row r="888">
          <cell r="G888">
            <v>0</v>
          </cell>
        </row>
        <row r="889">
          <cell r="G889">
            <v>0</v>
          </cell>
        </row>
        <row r="890">
          <cell r="G890">
            <v>0</v>
          </cell>
        </row>
        <row r="891">
          <cell r="G891">
            <v>0</v>
          </cell>
        </row>
        <row r="892">
          <cell r="G892">
            <v>0</v>
          </cell>
        </row>
        <row r="893">
          <cell r="G893">
            <v>0</v>
          </cell>
        </row>
        <row r="894">
          <cell r="G894">
            <v>0</v>
          </cell>
        </row>
        <row r="895">
          <cell r="G895">
            <v>0</v>
          </cell>
        </row>
        <row r="896">
          <cell r="G896">
            <v>0</v>
          </cell>
        </row>
        <row r="897">
          <cell r="G897">
            <v>0</v>
          </cell>
        </row>
        <row r="898">
          <cell r="G898">
            <v>0</v>
          </cell>
        </row>
        <row r="899">
          <cell r="G899">
            <v>0</v>
          </cell>
        </row>
        <row r="900">
          <cell r="G900">
            <v>0</v>
          </cell>
        </row>
        <row r="901">
          <cell r="G901">
            <v>0</v>
          </cell>
        </row>
        <row r="902">
          <cell r="G902">
            <v>0</v>
          </cell>
        </row>
        <row r="903">
          <cell r="G903">
            <v>0</v>
          </cell>
        </row>
        <row r="904">
          <cell r="G904">
            <v>0</v>
          </cell>
        </row>
        <row r="905">
          <cell r="G905">
            <v>0</v>
          </cell>
        </row>
        <row r="906">
          <cell r="G906">
            <v>0</v>
          </cell>
        </row>
        <row r="907">
          <cell r="G907">
            <v>0</v>
          </cell>
        </row>
        <row r="908">
          <cell r="G908">
            <v>0</v>
          </cell>
        </row>
        <row r="909">
          <cell r="G909">
            <v>0</v>
          </cell>
        </row>
        <row r="910">
          <cell r="G910">
            <v>0</v>
          </cell>
        </row>
        <row r="916">
          <cell r="G916">
            <v>0</v>
          </cell>
        </row>
        <row r="917">
          <cell r="G917">
            <v>0</v>
          </cell>
        </row>
        <row r="918">
          <cell r="G918">
            <v>0</v>
          </cell>
        </row>
        <row r="919">
          <cell r="G919">
            <v>0</v>
          </cell>
        </row>
        <row r="920">
          <cell r="G920">
            <v>0</v>
          </cell>
        </row>
        <row r="921">
          <cell r="G921">
            <v>0</v>
          </cell>
        </row>
        <row r="922">
          <cell r="G922">
            <v>0</v>
          </cell>
        </row>
        <row r="923">
          <cell r="G923">
            <v>0</v>
          </cell>
        </row>
        <row r="924">
          <cell r="G924">
            <v>0</v>
          </cell>
        </row>
        <row r="925">
          <cell r="G925">
            <v>0</v>
          </cell>
        </row>
        <row r="926">
          <cell r="G926">
            <v>0</v>
          </cell>
        </row>
        <row r="927">
          <cell r="G927">
            <v>0</v>
          </cell>
        </row>
        <row r="928">
          <cell r="G928">
            <v>0</v>
          </cell>
        </row>
        <row r="929">
          <cell r="G929">
            <v>0</v>
          </cell>
        </row>
        <row r="930">
          <cell r="G930">
            <v>0</v>
          </cell>
        </row>
        <row r="931">
          <cell r="G931">
            <v>0</v>
          </cell>
        </row>
        <row r="932">
          <cell r="G932">
            <v>0</v>
          </cell>
        </row>
        <row r="933">
          <cell r="G933">
            <v>0</v>
          </cell>
        </row>
        <row r="934">
          <cell r="G934">
            <v>0</v>
          </cell>
        </row>
        <row r="935">
          <cell r="G935">
            <v>0</v>
          </cell>
        </row>
        <row r="936">
          <cell r="G936">
            <v>0</v>
          </cell>
        </row>
        <row r="937">
          <cell r="G937">
            <v>0</v>
          </cell>
        </row>
        <row r="938">
          <cell r="G938">
            <v>0</v>
          </cell>
        </row>
        <row r="939">
          <cell r="G939">
            <v>0</v>
          </cell>
        </row>
        <row r="940">
          <cell r="G940">
            <v>0</v>
          </cell>
        </row>
        <row r="941">
          <cell r="G941">
            <v>0</v>
          </cell>
        </row>
        <row r="942">
          <cell r="G942">
            <v>0</v>
          </cell>
        </row>
        <row r="943">
          <cell r="G943">
            <v>0</v>
          </cell>
        </row>
        <row r="944">
          <cell r="G944">
            <v>0</v>
          </cell>
        </row>
        <row r="945">
          <cell r="G945">
            <v>0</v>
          </cell>
        </row>
        <row r="951">
          <cell r="G951">
            <v>0</v>
          </cell>
        </row>
        <row r="952">
          <cell r="G952">
            <v>0</v>
          </cell>
        </row>
        <row r="953">
          <cell r="G953">
            <v>0</v>
          </cell>
        </row>
        <row r="954">
          <cell r="G954">
            <v>0</v>
          </cell>
        </row>
        <row r="955">
          <cell r="G955">
            <v>0</v>
          </cell>
        </row>
        <row r="956">
          <cell r="G956">
            <v>0</v>
          </cell>
        </row>
        <row r="957">
          <cell r="G957">
            <v>0</v>
          </cell>
        </row>
        <row r="958">
          <cell r="G958">
            <v>0</v>
          </cell>
        </row>
        <row r="959">
          <cell r="G959">
            <v>0</v>
          </cell>
        </row>
        <row r="960">
          <cell r="G960">
            <v>0</v>
          </cell>
        </row>
        <row r="961">
          <cell r="G961">
            <v>0</v>
          </cell>
        </row>
        <row r="962">
          <cell r="G962">
            <v>0</v>
          </cell>
        </row>
        <row r="963">
          <cell r="G963">
            <v>0</v>
          </cell>
        </row>
        <row r="964">
          <cell r="G964">
            <v>0</v>
          </cell>
        </row>
        <row r="965">
          <cell r="G965">
            <v>0</v>
          </cell>
        </row>
        <row r="966">
          <cell r="G966">
            <v>0</v>
          </cell>
        </row>
        <row r="967">
          <cell r="G967">
            <v>0</v>
          </cell>
        </row>
        <row r="968">
          <cell r="G968">
            <v>0</v>
          </cell>
        </row>
        <row r="969">
          <cell r="G969">
            <v>0</v>
          </cell>
        </row>
        <row r="970">
          <cell r="G970">
            <v>0</v>
          </cell>
        </row>
        <row r="971">
          <cell r="G971">
            <v>0</v>
          </cell>
        </row>
        <row r="972">
          <cell r="G972">
            <v>0</v>
          </cell>
        </row>
        <row r="973">
          <cell r="G973">
            <v>0</v>
          </cell>
        </row>
        <row r="974">
          <cell r="G974">
            <v>0</v>
          </cell>
        </row>
        <row r="975">
          <cell r="G975">
            <v>0</v>
          </cell>
        </row>
        <row r="976">
          <cell r="G976">
            <v>0</v>
          </cell>
        </row>
        <row r="977">
          <cell r="G977">
            <v>0</v>
          </cell>
        </row>
        <row r="978">
          <cell r="G978">
            <v>0</v>
          </cell>
        </row>
        <row r="979">
          <cell r="G979">
            <v>0</v>
          </cell>
        </row>
        <row r="980">
          <cell r="G980">
            <v>0</v>
          </cell>
        </row>
        <row r="986">
          <cell r="G986">
            <v>0</v>
          </cell>
        </row>
        <row r="987">
          <cell r="G987">
            <v>0</v>
          </cell>
        </row>
        <row r="988">
          <cell r="G988">
            <v>0</v>
          </cell>
        </row>
        <row r="989">
          <cell r="G989">
            <v>0</v>
          </cell>
        </row>
        <row r="990">
          <cell r="G990">
            <v>0</v>
          </cell>
        </row>
        <row r="991">
          <cell r="G991">
            <v>0</v>
          </cell>
        </row>
        <row r="992">
          <cell r="G992">
            <v>0</v>
          </cell>
        </row>
        <row r="993">
          <cell r="G993">
            <v>0</v>
          </cell>
        </row>
        <row r="994">
          <cell r="G994">
            <v>0</v>
          </cell>
        </row>
        <row r="995">
          <cell r="G995">
            <v>0</v>
          </cell>
        </row>
        <row r="996">
          <cell r="G996">
            <v>0</v>
          </cell>
        </row>
        <row r="997">
          <cell r="G997">
            <v>0</v>
          </cell>
        </row>
        <row r="998">
          <cell r="G998">
            <v>0</v>
          </cell>
        </row>
        <row r="999">
          <cell r="G999">
            <v>0</v>
          </cell>
        </row>
        <row r="1000">
          <cell r="G1000">
            <v>0</v>
          </cell>
        </row>
        <row r="1001">
          <cell r="G1001">
            <v>0</v>
          </cell>
        </row>
        <row r="1002">
          <cell r="G1002">
            <v>0</v>
          </cell>
        </row>
        <row r="1003">
          <cell r="G1003">
            <v>0</v>
          </cell>
        </row>
        <row r="1004">
          <cell r="G1004">
            <v>0</v>
          </cell>
        </row>
        <row r="1005">
          <cell r="G1005">
            <v>0</v>
          </cell>
        </row>
        <row r="1006">
          <cell r="G1006">
            <v>0</v>
          </cell>
        </row>
        <row r="1007">
          <cell r="G1007">
            <v>0</v>
          </cell>
        </row>
        <row r="1008">
          <cell r="G1008">
            <v>0</v>
          </cell>
        </row>
        <row r="1009">
          <cell r="G1009">
            <v>0</v>
          </cell>
        </row>
        <row r="1010">
          <cell r="G1010">
            <v>0</v>
          </cell>
        </row>
        <row r="1011">
          <cell r="G1011">
            <v>0</v>
          </cell>
        </row>
        <row r="1012">
          <cell r="G1012">
            <v>0</v>
          </cell>
        </row>
        <row r="1013">
          <cell r="G1013">
            <v>0</v>
          </cell>
        </row>
        <row r="1014">
          <cell r="G1014">
            <v>0</v>
          </cell>
        </row>
        <row r="1015">
          <cell r="G1015">
            <v>0</v>
          </cell>
        </row>
        <row r="1021">
          <cell r="G1021">
            <v>0</v>
          </cell>
        </row>
        <row r="1022">
          <cell r="G1022">
            <v>0</v>
          </cell>
        </row>
        <row r="1023">
          <cell r="G1023">
            <v>0</v>
          </cell>
        </row>
        <row r="1024">
          <cell r="G1024">
            <v>0</v>
          </cell>
        </row>
        <row r="1025">
          <cell r="G1025">
            <v>0</v>
          </cell>
        </row>
        <row r="1026">
          <cell r="G1026">
            <v>0</v>
          </cell>
        </row>
        <row r="1027">
          <cell r="G1027">
            <v>0</v>
          </cell>
        </row>
        <row r="1028">
          <cell r="G1028">
            <v>0</v>
          </cell>
        </row>
        <row r="1029">
          <cell r="G1029">
            <v>0</v>
          </cell>
        </row>
        <row r="1030">
          <cell r="G1030">
            <v>0</v>
          </cell>
        </row>
        <row r="1031">
          <cell r="G1031">
            <v>0</v>
          </cell>
        </row>
        <row r="1032">
          <cell r="G1032">
            <v>0</v>
          </cell>
        </row>
        <row r="1033">
          <cell r="G1033">
            <v>0</v>
          </cell>
        </row>
        <row r="1034">
          <cell r="G1034">
            <v>0</v>
          </cell>
        </row>
        <row r="1035">
          <cell r="G1035">
            <v>0</v>
          </cell>
        </row>
        <row r="1036">
          <cell r="G1036">
            <v>0</v>
          </cell>
        </row>
        <row r="1037">
          <cell r="G1037">
            <v>0</v>
          </cell>
        </row>
        <row r="1038">
          <cell r="G1038">
            <v>0</v>
          </cell>
        </row>
        <row r="1039">
          <cell r="G1039">
            <v>0</v>
          </cell>
        </row>
        <row r="1040">
          <cell r="G1040">
            <v>0</v>
          </cell>
        </row>
        <row r="1041">
          <cell r="G1041">
            <v>0</v>
          </cell>
        </row>
        <row r="1042">
          <cell r="G1042">
            <v>0</v>
          </cell>
        </row>
        <row r="1043">
          <cell r="G1043">
            <v>0</v>
          </cell>
        </row>
        <row r="1044">
          <cell r="G1044">
            <v>0</v>
          </cell>
        </row>
        <row r="1045">
          <cell r="G1045">
            <v>0</v>
          </cell>
        </row>
        <row r="1046">
          <cell r="G1046">
            <v>0</v>
          </cell>
        </row>
        <row r="1047">
          <cell r="G1047">
            <v>0</v>
          </cell>
        </row>
        <row r="1048">
          <cell r="G1048">
            <v>0</v>
          </cell>
        </row>
        <row r="1049">
          <cell r="G1049">
            <v>0</v>
          </cell>
        </row>
        <row r="1050">
          <cell r="G1050">
            <v>0</v>
          </cell>
        </row>
        <row r="1056">
          <cell r="G1056">
            <v>0</v>
          </cell>
        </row>
        <row r="1057">
          <cell r="G1057">
            <v>0</v>
          </cell>
        </row>
        <row r="1058">
          <cell r="G1058">
            <v>0</v>
          </cell>
        </row>
        <row r="1059">
          <cell r="G1059">
            <v>0</v>
          </cell>
        </row>
        <row r="1060">
          <cell r="G1060">
            <v>0</v>
          </cell>
        </row>
        <row r="1061">
          <cell r="G1061">
            <v>0</v>
          </cell>
        </row>
        <row r="1062">
          <cell r="G1062">
            <v>0</v>
          </cell>
        </row>
        <row r="1063">
          <cell r="G1063">
            <v>0</v>
          </cell>
        </row>
        <row r="1064">
          <cell r="G1064">
            <v>0</v>
          </cell>
        </row>
        <row r="1065">
          <cell r="G1065">
            <v>0</v>
          </cell>
        </row>
        <row r="1066">
          <cell r="G1066">
            <v>0</v>
          </cell>
        </row>
        <row r="1067">
          <cell r="G1067">
            <v>0</v>
          </cell>
        </row>
        <row r="1068">
          <cell r="G1068">
            <v>0</v>
          </cell>
        </row>
        <row r="1069">
          <cell r="G1069">
            <v>0</v>
          </cell>
        </row>
        <row r="1070">
          <cell r="G1070">
            <v>0</v>
          </cell>
        </row>
        <row r="1071">
          <cell r="G1071">
            <v>0</v>
          </cell>
        </row>
        <row r="1072">
          <cell r="G1072">
            <v>0</v>
          </cell>
        </row>
        <row r="1073">
          <cell r="G1073">
            <v>0</v>
          </cell>
        </row>
        <row r="1074">
          <cell r="G1074">
            <v>0</v>
          </cell>
        </row>
        <row r="1075">
          <cell r="G1075">
            <v>0</v>
          </cell>
        </row>
        <row r="1076">
          <cell r="G1076">
            <v>0</v>
          </cell>
        </row>
        <row r="1077">
          <cell r="G1077">
            <v>0</v>
          </cell>
        </row>
        <row r="1078">
          <cell r="G1078">
            <v>0</v>
          </cell>
        </row>
        <row r="1079">
          <cell r="G1079">
            <v>0</v>
          </cell>
        </row>
        <row r="1080">
          <cell r="G1080">
            <v>0</v>
          </cell>
        </row>
        <row r="1081">
          <cell r="G1081">
            <v>0</v>
          </cell>
        </row>
        <row r="1082">
          <cell r="G1082">
            <v>0</v>
          </cell>
        </row>
        <row r="1083">
          <cell r="G1083">
            <v>0</v>
          </cell>
        </row>
        <row r="1084">
          <cell r="G1084">
            <v>0</v>
          </cell>
        </row>
        <row r="1085">
          <cell r="G1085">
            <v>0</v>
          </cell>
        </row>
        <row r="1091">
          <cell r="G1091">
            <v>0</v>
          </cell>
        </row>
        <row r="1092">
          <cell r="G1092">
            <v>0</v>
          </cell>
        </row>
        <row r="1093">
          <cell r="G1093">
            <v>0</v>
          </cell>
        </row>
        <row r="1094">
          <cell r="G1094">
            <v>0</v>
          </cell>
        </row>
        <row r="1095">
          <cell r="G1095">
            <v>0</v>
          </cell>
        </row>
        <row r="1096">
          <cell r="G1096">
            <v>0</v>
          </cell>
        </row>
        <row r="1097">
          <cell r="G1097">
            <v>0</v>
          </cell>
        </row>
        <row r="1098">
          <cell r="G1098">
            <v>0</v>
          </cell>
        </row>
        <row r="1099">
          <cell r="G1099">
            <v>0</v>
          </cell>
        </row>
        <row r="1100">
          <cell r="G1100">
            <v>0</v>
          </cell>
        </row>
        <row r="1101">
          <cell r="G1101">
            <v>0</v>
          </cell>
        </row>
        <row r="1102">
          <cell r="G1102">
            <v>0</v>
          </cell>
        </row>
        <row r="1103">
          <cell r="G1103">
            <v>0</v>
          </cell>
        </row>
        <row r="1104">
          <cell r="G1104">
            <v>0</v>
          </cell>
        </row>
        <row r="1105">
          <cell r="G1105">
            <v>0</v>
          </cell>
        </row>
        <row r="1106">
          <cell r="G1106">
            <v>0</v>
          </cell>
        </row>
        <row r="1107">
          <cell r="G1107">
            <v>0</v>
          </cell>
        </row>
        <row r="1108">
          <cell r="G1108">
            <v>0</v>
          </cell>
        </row>
        <row r="1109">
          <cell r="G1109">
            <v>0</v>
          </cell>
        </row>
        <row r="1110">
          <cell r="G1110">
            <v>0</v>
          </cell>
        </row>
        <row r="1111">
          <cell r="G1111">
            <v>0</v>
          </cell>
        </row>
        <row r="1112">
          <cell r="G1112">
            <v>0</v>
          </cell>
        </row>
        <row r="1113">
          <cell r="G1113">
            <v>0</v>
          </cell>
        </row>
        <row r="1114">
          <cell r="G1114">
            <v>0</v>
          </cell>
        </row>
        <row r="1115">
          <cell r="G1115">
            <v>0</v>
          </cell>
        </row>
        <row r="1116">
          <cell r="G1116">
            <v>0</v>
          </cell>
        </row>
        <row r="1117">
          <cell r="G1117">
            <v>0</v>
          </cell>
        </row>
        <row r="1118">
          <cell r="G1118">
            <v>0</v>
          </cell>
        </row>
        <row r="1119">
          <cell r="G1119">
            <v>0</v>
          </cell>
        </row>
        <row r="1120">
          <cell r="G1120">
            <v>0</v>
          </cell>
        </row>
        <row r="1126">
          <cell r="G1126">
            <v>0</v>
          </cell>
        </row>
        <row r="1127">
          <cell r="G1127">
            <v>0</v>
          </cell>
        </row>
        <row r="1128">
          <cell r="G1128">
            <v>0</v>
          </cell>
        </row>
        <row r="1129">
          <cell r="G1129">
            <v>0</v>
          </cell>
        </row>
        <row r="1130">
          <cell r="G1130">
            <v>0</v>
          </cell>
        </row>
        <row r="1131">
          <cell r="G1131">
            <v>0</v>
          </cell>
        </row>
        <row r="1132">
          <cell r="G1132">
            <v>0</v>
          </cell>
        </row>
        <row r="1133">
          <cell r="G1133">
            <v>0</v>
          </cell>
        </row>
        <row r="1134">
          <cell r="G1134">
            <v>0</v>
          </cell>
        </row>
        <row r="1135">
          <cell r="G1135">
            <v>0</v>
          </cell>
        </row>
        <row r="1136">
          <cell r="G1136">
            <v>0</v>
          </cell>
        </row>
        <row r="1137">
          <cell r="G1137">
            <v>0</v>
          </cell>
        </row>
        <row r="1138">
          <cell r="G1138">
            <v>0</v>
          </cell>
        </row>
        <row r="1139">
          <cell r="G1139">
            <v>0</v>
          </cell>
        </row>
        <row r="1140">
          <cell r="G1140">
            <v>0</v>
          </cell>
        </row>
        <row r="1141">
          <cell r="G1141">
            <v>0</v>
          </cell>
        </row>
        <row r="1142">
          <cell r="G1142">
            <v>0</v>
          </cell>
        </row>
        <row r="1143">
          <cell r="G1143">
            <v>0</v>
          </cell>
        </row>
        <row r="1144">
          <cell r="G1144">
            <v>0</v>
          </cell>
        </row>
        <row r="1145">
          <cell r="G1145">
            <v>0</v>
          </cell>
        </row>
        <row r="1146">
          <cell r="G1146">
            <v>0</v>
          </cell>
        </row>
        <row r="1147">
          <cell r="G1147">
            <v>0</v>
          </cell>
        </row>
        <row r="1148">
          <cell r="G1148">
            <v>0</v>
          </cell>
        </row>
        <row r="1149">
          <cell r="G1149">
            <v>0</v>
          </cell>
        </row>
        <row r="1150">
          <cell r="G1150">
            <v>0</v>
          </cell>
        </row>
        <row r="1151">
          <cell r="G1151">
            <v>0</v>
          </cell>
        </row>
        <row r="1152">
          <cell r="G1152">
            <v>0</v>
          </cell>
        </row>
        <row r="1153">
          <cell r="G1153">
            <v>0</v>
          </cell>
        </row>
        <row r="1154">
          <cell r="G1154">
            <v>0</v>
          </cell>
        </row>
        <row r="1155">
          <cell r="G1155">
            <v>0</v>
          </cell>
        </row>
        <row r="1161">
          <cell r="G1161">
            <v>0</v>
          </cell>
        </row>
        <row r="1162">
          <cell r="G1162">
            <v>0</v>
          </cell>
        </row>
        <row r="1163">
          <cell r="G1163">
            <v>0</v>
          </cell>
        </row>
        <row r="1164">
          <cell r="G1164">
            <v>0</v>
          </cell>
        </row>
        <row r="1165">
          <cell r="G1165">
            <v>0</v>
          </cell>
        </row>
        <row r="1166">
          <cell r="G1166">
            <v>0</v>
          </cell>
        </row>
        <row r="1167">
          <cell r="G1167">
            <v>0</v>
          </cell>
        </row>
        <row r="1168">
          <cell r="G1168">
            <v>0</v>
          </cell>
        </row>
        <row r="1169">
          <cell r="G1169">
            <v>0</v>
          </cell>
        </row>
        <row r="1170">
          <cell r="G1170">
            <v>0</v>
          </cell>
        </row>
        <row r="1171">
          <cell r="G1171">
            <v>0</v>
          </cell>
        </row>
        <row r="1172">
          <cell r="G1172">
            <v>0</v>
          </cell>
        </row>
        <row r="1173">
          <cell r="G1173">
            <v>0</v>
          </cell>
        </row>
        <row r="1174">
          <cell r="G1174">
            <v>0</v>
          </cell>
        </row>
        <row r="1175">
          <cell r="G1175">
            <v>0</v>
          </cell>
        </row>
        <row r="1176">
          <cell r="G1176">
            <v>0</v>
          </cell>
        </row>
        <row r="1177">
          <cell r="G1177">
            <v>0</v>
          </cell>
        </row>
        <row r="1178">
          <cell r="G1178">
            <v>0</v>
          </cell>
        </row>
        <row r="1179">
          <cell r="G1179">
            <v>0</v>
          </cell>
        </row>
        <row r="1180">
          <cell r="G1180">
            <v>0</v>
          </cell>
        </row>
        <row r="1181">
          <cell r="G1181">
            <v>0</v>
          </cell>
        </row>
        <row r="1182">
          <cell r="G1182">
            <v>0</v>
          </cell>
        </row>
        <row r="1183">
          <cell r="G1183">
            <v>0</v>
          </cell>
        </row>
        <row r="1184">
          <cell r="G1184">
            <v>0</v>
          </cell>
        </row>
        <row r="1185">
          <cell r="G1185">
            <v>0</v>
          </cell>
        </row>
        <row r="1186">
          <cell r="G1186">
            <v>0</v>
          </cell>
        </row>
        <row r="1187">
          <cell r="G1187">
            <v>0</v>
          </cell>
        </row>
        <row r="1188">
          <cell r="G1188">
            <v>0</v>
          </cell>
        </row>
        <row r="1189">
          <cell r="G1189">
            <v>0</v>
          </cell>
        </row>
        <row r="1190">
          <cell r="G1190">
            <v>0</v>
          </cell>
        </row>
        <row r="1196">
          <cell r="G1196">
            <v>0</v>
          </cell>
        </row>
        <row r="1197">
          <cell r="G1197">
            <v>0</v>
          </cell>
        </row>
        <row r="1198">
          <cell r="G1198">
            <v>0</v>
          </cell>
        </row>
        <row r="1199">
          <cell r="G1199">
            <v>0</v>
          </cell>
        </row>
        <row r="1200">
          <cell r="G1200">
            <v>0</v>
          </cell>
        </row>
        <row r="1201">
          <cell r="G1201">
            <v>0</v>
          </cell>
        </row>
        <row r="1202">
          <cell r="G1202">
            <v>0</v>
          </cell>
        </row>
        <row r="1203">
          <cell r="G1203">
            <v>0</v>
          </cell>
        </row>
        <row r="1204">
          <cell r="G1204">
            <v>0</v>
          </cell>
        </row>
        <row r="1205">
          <cell r="G1205">
            <v>0</v>
          </cell>
        </row>
        <row r="1206">
          <cell r="G1206">
            <v>0</v>
          </cell>
        </row>
        <row r="1207">
          <cell r="G1207">
            <v>0</v>
          </cell>
        </row>
        <row r="1208">
          <cell r="G1208">
            <v>0</v>
          </cell>
        </row>
        <row r="1209">
          <cell r="G1209">
            <v>0</v>
          </cell>
        </row>
        <row r="1210">
          <cell r="G1210">
            <v>0</v>
          </cell>
        </row>
        <row r="1211">
          <cell r="G1211">
            <v>0</v>
          </cell>
        </row>
        <row r="1212">
          <cell r="G1212">
            <v>0</v>
          </cell>
        </row>
        <row r="1213">
          <cell r="G1213">
            <v>0</v>
          </cell>
        </row>
        <row r="1214">
          <cell r="G1214">
            <v>0</v>
          </cell>
        </row>
        <row r="1215">
          <cell r="G1215">
            <v>0</v>
          </cell>
        </row>
        <row r="1216">
          <cell r="G1216">
            <v>0</v>
          </cell>
        </row>
        <row r="1217">
          <cell r="G1217">
            <v>0</v>
          </cell>
        </row>
        <row r="1218">
          <cell r="G1218">
            <v>0</v>
          </cell>
        </row>
        <row r="1219">
          <cell r="G1219">
            <v>0</v>
          </cell>
        </row>
        <row r="1220">
          <cell r="G1220">
            <v>0</v>
          </cell>
        </row>
        <row r="1221">
          <cell r="G1221">
            <v>0</v>
          </cell>
        </row>
        <row r="1222">
          <cell r="G1222">
            <v>0</v>
          </cell>
        </row>
        <row r="1223">
          <cell r="G1223">
            <v>0</v>
          </cell>
        </row>
        <row r="1224">
          <cell r="G1224">
            <v>0</v>
          </cell>
        </row>
        <row r="1225">
          <cell r="G1225">
            <v>0</v>
          </cell>
        </row>
        <row r="1231">
          <cell r="G1231">
            <v>0</v>
          </cell>
        </row>
        <row r="1232">
          <cell r="G1232">
            <v>0</v>
          </cell>
        </row>
        <row r="1233">
          <cell r="G1233">
            <v>0</v>
          </cell>
        </row>
        <row r="1234">
          <cell r="G1234">
            <v>0</v>
          </cell>
        </row>
        <row r="1235">
          <cell r="G1235">
            <v>0</v>
          </cell>
        </row>
        <row r="1236">
          <cell r="G1236">
            <v>0</v>
          </cell>
        </row>
        <row r="1237">
          <cell r="G1237">
            <v>0</v>
          </cell>
        </row>
        <row r="1238">
          <cell r="G1238">
            <v>0</v>
          </cell>
        </row>
        <row r="1239">
          <cell r="G1239">
            <v>0</v>
          </cell>
        </row>
        <row r="1240">
          <cell r="G1240">
            <v>0</v>
          </cell>
        </row>
        <row r="1241">
          <cell r="G1241">
            <v>0</v>
          </cell>
        </row>
        <row r="1242">
          <cell r="G1242">
            <v>0</v>
          </cell>
        </row>
        <row r="1243">
          <cell r="G1243">
            <v>0</v>
          </cell>
        </row>
        <row r="1244">
          <cell r="G1244">
            <v>0</v>
          </cell>
        </row>
        <row r="1245">
          <cell r="G1245">
            <v>0</v>
          </cell>
        </row>
        <row r="1246">
          <cell r="G1246">
            <v>0</v>
          </cell>
        </row>
        <row r="1247">
          <cell r="G1247">
            <v>0</v>
          </cell>
        </row>
        <row r="1248">
          <cell r="G1248">
            <v>0</v>
          </cell>
        </row>
        <row r="1249">
          <cell r="G1249">
            <v>0</v>
          </cell>
        </row>
        <row r="1250">
          <cell r="G1250">
            <v>0</v>
          </cell>
        </row>
        <row r="1251">
          <cell r="G1251">
            <v>0</v>
          </cell>
        </row>
        <row r="1252">
          <cell r="G1252">
            <v>0</v>
          </cell>
        </row>
        <row r="1253">
          <cell r="G1253">
            <v>0</v>
          </cell>
        </row>
        <row r="1254">
          <cell r="G1254">
            <v>0</v>
          </cell>
        </row>
        <row r="1255">
          <cell r="G1255">
            <v>0</v>
          </cell>
        </row>
        <row r="1256">
          <cell r="G1256">
            <v>0</v>
          </cell>
        </row>
        <row r="1257">
          <cell r="G1257">
            <v>0</v>
          </cell>
        </row>
        <row r="1258">
          <cell r="G1258">
            <v>0</v>
          </cell>
        </row>
        <row r="1259">
          <cell r="G1259">
            <v>0</v>
          </cell>
        </row>
        <row r="1260">
          <cell r="G1260">
            <v>0</v>
          </cell>
        </row>
        <row r="1266">
          <cell r="G1266">
            <v>0</v>
          </cell>
        </row>
        <row r="1267">
          <cell r="G1267">
            <v>0</v>
          </cell>
        </row>
        <row r="1268">
          <cell r="G1268">
            <v>0</v>
          </cell>
        </row>
        <row r="1269">
          <cell r="G1269">
            <v>0</v>
          </cell>
        </row>
        <row r="1270">
          <cell r="G1270">
            <v>0</v>
          </cell>
        </row>
        <row r="1271">
          <cell r="G1271">
            <v>0</v>
          </cell>
        </row>
        <row r="1272">
          <cell r="G1272">
            <v>0</v>
          </cell>
        </row>
        <row r="1273">
          <cell r="G1273">
            <v>0</v>
          </cell>
        </row>
        <row r="1274">
          <cell r="G1274">
            <v>0</v>
          </cell>
        </row>
        <row r="1275">
          <cell r="G1275">
            <v>0</v>
          </cell>
        </row>
        <row r="1276">
          <cell r="G1276">
            <v>0</v>
          </cell>
        </row>
        <row r="1277">
          <cell r="G1277">
            <v>0</v>
          </cell>
        </row>
        <row r="1278">
          <cell r="G1278">
            <v>0</v>
          </cell>
        </row>
        <row r="1279">
          <cell r="G1279">
            <v>0</v>
          </cell>
        </row>
        <row r="1280">
          <cell r="G1280">
            <v>0</v>
          </cell>
        </row>
        <row r="1281">
          <cell r="G1281">
            <v>0</v>
          </cell>
        </row>
        <row r="1282">
          <cell r="G1282">
            <v>0</v>
          </cell>
        </row>
        <row r="1283">
          <cell r="G1283">
            <v>0</v>
          </cell>
        </row>
        <row r="1284">
          <cell r="G1284">
            <v>0</v>
          </cell>
        </row>
        <row r="1285">
          <cell r="G1285">
            <v>0</v>
          </cell>
        </row>
        <row r="1286">
          <cell r="G1286">
            <v>0</v>
          </cell>
        </row>
        <row r="1287">
          <cell r="G1287">
            <v>0</v>
          </cell>
        </row>
        <row r="1288">
          <cell r="G1288">
            <v>0</v>
          </cell>
        </row>
        <row r="1289">
          <cell r="G1289">
            <v>0</v>
          </cell>
        </row>
        <row r="1290">
          <cell r="G1290">
            <v>0</v>
          </cell>
        </row>
        <row r="1291">
          <cell r="G1291">
            <v>0</v>
          </cell>
        </row>
        <row r="1292">
          <cell r="G1292">
            <v>0</v>
          </cell>
        </row>
        <row r="1293">
          <cell r="G1293">
            <v>0</v>
          </cell>
        </row>
        <row r="1294">
          <cell r="G1294">
            <v>0</v>
          </cell>
        </row>
        <row r="1295">
          <cell r="G1295">
            <v>0</v>
          </cell>
        </row>
        <row r="1301">
          <cell r="G1301">
            <v>0</v>
          </cell>
        </row>
        <row r="1302">
          <cell r="G1302">
            <v>0</v>
          </cell>
        </row>
        <row r="1303">
          <cell r="G1303">
            <v>0</v>
          </cell>
        </row>
        <row r="1304">
          <cell r="G1304">
            <v>0</v>
          </cell>
        </row>
        <row r="1305">
          <cell r="G1305">
            <v>0</v>
          </cell>
        </row>
        <row r="1306">
          <cell r="G1306">
            <v>0</v>
          </cell>
        </row>
        <row r="1307">
          <cell r="G1307">
            <v>0</v>
          </cell>
        </row>
        <row r="1308">
          <cell r="G1308">
            <v>0</v>
          </cell>
        </row>
        <row r="1309">
          <cell r="G1309">
            <v>0</v>
          </cell>
        </row>
        <row r="1310">
          <cell r="G1310">
            <v>0</v>
          </cell>
        </row>
        <row r="1311">
          <cell r="G1311">
            <v>0</v>
          </cell>
        </row>
        <row r="1312">
          <cell r="G1312">
            <v>0</v>
          </cell>
        </row>
        <row r="1313">
          <cell r="G1313">
            <v>0</v>
          </cell>
        </row>
        <row r="1314">
          <cell r="G1314">
            <v>0</v>
          </cell>
        </row>
        <row r="1315">
          <cell r="G1315">
            <v>0</v>
          </cell>
        </row>
        <row r="1316">
          <cell r="G1316">
            <v>0</v>
          </cell>
        </row>
        <row r="1317">
          <cell r="G1317">
            <v>0</v>
          </cell>
        </row>
        <row r="1318">
          <cell r="G1318">
            <v>0</v>
          </cell>
        </row>
        <row r="1319">
          <cell r="G1319">
            <v>0</v>
          </cell>
        </row>
        <row r="1320">
          <cell r="G1320">
            <v>0</v>
          </cell>
        </row>
        <row r="1321">
          <cell r="G1321">
            <v>0</v>
          </cell>
        </row>
        <row r="1322">
          <cell r="G1322">
            <v>0</v>
          </cell>
        </row>
        <row r="1323">
          <cell r="G1323">
            <v>0</v>
          </cell>
        </row>
        <row r="1324">
          <cell r="G1324">
            <v>0</v>
          </cell>
        </row>
        <row r="1325">
          <cell r="G1325">
            <v>0</v>
          </cell>
        </row>
        <row r="1326">
          <cell r="G1326">
            <v>0</v>
          </cell>
        </row>
        <row r="1327">
          <cell r="G1327">
            <v>0</v>
          </cell>
        </row>
        <row r="1328">
          <cell r="G1328">
            <v>0</v>
          </cell>
        </row>
        <row r="1329">
          <cell r="G1329">
            <v>0</v>
          </cell>
        </row>
        <row r="1330">
          <cell r="G1330">
            <v>0</v>
          </cell>
        </row>
        <row r="1336">
          <cell r="G1336">
            <v>0</v>
          </cell>
        </row>
        <row r="1337">
          <cell r="G1337">
            <v>0</v>
          </cell>
        </row>
        <row r="1338">
          <cell r="G1338">
            <v>0</v>
          </cell>
        </row>
        <row r="1339">
          <cell r="G1339">
            <v>0</v>
          </cell>
        </row>
        <row r="1340">
          <cell r="G1340">
            <v>0</v>
          </cell>
        </row>
        <row r="1341">
          <cell r="G1341">
            <v>0</v>
          </cell>
        </row>
        <row r="1342">
          <cell r="G1342">
            <v>0</v>
          </cell>
        </row>
        <row r="1343">
          <cell r="G1343">
            <v>0</v>
          </cell>
        </row>
        <row r="1344">
          <cell r="G1344">
            <v>0</v>
          </cell>
        </row>
        <row r="1345">
          <cell r="G1345">
            <v>0</v>
          </cell>
        </row>
        <row r="1346">
          <cell r="G1346">
            <v>0</v>
          </cell>
        </row>
        <row r="1347">
          <cell r="G1347">
            <v>0</v>
          </cell>
        </row>
        <row r="1348">
          <cell r="G1348">
            <v>0</v>
          </cell>
        </row>
        <row r="1349">
          <cell r="G1349">
            <v>0</v>
          </cell>
        </row>
        <row r="1350">
          <cell r="G1350">
            <v>0</v>
          </cell>
        </row>
        <row r="1351">
          <cell r="G1351">
            <v>0</v>
          </cell>
        </row>
        <row r="1352">
          <cell r="G1352">
            <v>0</v>
          </cell>
        </row>
        <row r="1353">
          <cell r="G1353">
            <v>0</v>
          </cell>
        </row>
        <row r="1354">
          <cell r="G1354">
            <v>0</v>
          </cell>
        </row>
        <row r="1355">
          <cell r="G1355">
            <v>0</v>
          </cell>
        </row>
        <row r="1356">
          <cell r="G1356">
            <v>0</v>
          </cell>
        </row>
        <row r="1357">
          <cell r="G1357">
            <v>0</v>
          </cell>
        </row>
        <row r="1358">
          <cell r="G1358">
            <v>0</v>
          </cell>
        </row>
        <row r="1359">
          <cell r="G1359">
            <v>0</v>
          </cell>
        </row>
        <row r="1360">
          <cell r="G1360">
            <v>0</v>
          </cell>
        </row>
        <row r="1361">
          <cell r="G1361">
            <v>0</v>
          </cell>
        </row>
        <row r="1362">
          <cell r="G1362">
            <v>0</v>
          </cell>
        </row>
        <row r="1363">
          <cell r="G1363">
            <v>0</v>
          </cell>
        </row>
        <row r="1364">
          <cell r="G1364">
            <v>0</v>
          </cell>
        </row>
        <row r="1365">
          <cell r="G1365">
            <v>0</v>
          </cell>
        </row>
        <row r="1371">
          <cell r="G1371">
            <v>0</v>
          </cell>
        </row>
        <row r="1372">
          <cell r="G1372">
            <v>0</v>
          </cell>
        </row>
        <row r="1373">
          <cell r="G1373">
            <v>0</v>
          </cell>
        </row>
        <row r="1374">
          <cell r="G1374">
            <v>0</v>
          </cell>
        </row>
        <row r="1375">
          <cell r="G1375">
            <v>0</v>
          </cell>
        </row>
        <row r="1376">
          <cell r="G1376">
            <v>0</v>
          </cell>
        </row>
        <row r="1377">
          <cell r="G1377">
            <v>0</v>
          </cell>
        </row>
        <row r="1378">
          <cell r="G1378">
            <v>0</v>
          </cell>
        </row>
        <row r="1379">
          <cell r="G1379">
            <v>0</v>
          </cell>
        </row>
        <row r="1380">
          <cell r="G1380">
            <v>0</v>
          </cell>
        </row>
        <row r="1381">
          <cell r="G1381">
            <v>0</v>
          </cell>
        </row>
        <row r="1382">
          <cell r="G1382">
            <v>0</v>
          </cell>
        </row>
        <row r="1383">
          <cell r="G1383">
            <v>0</v>
          </cell>
        </row>
        <row r="1384">
          <cell r="G1384">
            <v>0</v>
          </cell>
        </row>
        <row r="1385">
          <cell r="G1385">
            <v>0</v>
          </cell>
        </row>
        <row r="1386">
          <cell r="G1386">
            <v>0</v>
          </cell>
        </row>
        <row r="1387">
          <cell r="G1387">
            <v>0</v>
          </cell>
        </row>
        <row r="1388">
          <cell r="G1388">
            <v>0</v>
          </cell>
        </row>
        <row r="1389">
          <cell r="G1389">
            <v>0</v>
          </cell>
        </row>
        <row r="1390">
          <cell r="G1390">
            <v>0</v>
          </cell>
        </row>
        <row r="1391">
          <cell r="G1391">
            <v>0</v>
          </cell>
        </row>
        <row r="1392">
          <cell r="G1392">
            <v>0</v>
          </cell>
        </row>
        <row r="1393">
          <cell r="G1393">
            <v>0</v>
          </cell>
        </row>
        <row r="1394">
          <cell r="G1394">
            <v>0</v>
          </cell>
        </row>
        <row r="1395">
          <cell r="G1395">
            <v>0</v>
          </cell>
        </row>
        <row r="1396">
          <cell r="G1396">
            <v>0</v>
          </cell>
        </row>
        <row r="1397">
          <cell r="G1397">
            <v>0</v>
          </cell>
        </row>
        <row r="1398">
          <cell r="G1398">
            <v>0</v>
          </cell>
        </row>
        <row r="1399">
          <cell r="G1399">
            <v>0</v>
          </cell>
        </row>
        <row r="1400">
          <cell r="G1400">
            <v>0</v>
          </cell>
        </row>
        <row r="1406">
          <cell r="G1406">
            <v>0</v>
          </cell>
        </row>
        <row r="1407">
          <cell r="G1407">
            <v>0</v>
          </cell>
        </row>
        <row r="1408">
          <cell r="G1408">
            <v>0</v>
          </cell>
        </row>
        <row r="1409">
          <cell r="G1409">
            <v>0</v>
          </cell>
        </row>
        <row r="1410">
          <cell r="G1410">
            <v>0</v>
          </cell>
        </row>
        <row r="1411">
          <cell r="G1411">
            <v>0</v>
          </cell>
        </row>
        <row r="1412">
          <cell r="G1412">
            <v>0</v>
          </cell>
        </row>
        <row r="1413">
          <cell r="G1413">
            <v>0</v>
          </cell>
        </row>
        <row r="1414">
          <cell r="G1414">
            <v>0</v>
          </cell>
        </row>
        <row r="1415">
          <cell r="G1415">
            <v>0</v>
          </cell>
        </row>
        <row r="1416">
          <cell r="G1416">
            <v>0</v>
          </cell>
        </row>
        <row r="1417">
          <cell r="G1417">
            <v>0</v>
          </cell>
        </row>
        <row r="1418">
          <cell r="G1418">
            <v>0</v>
          </cell>
        </row>
        <row r="1419">
          <cell r="G1419">
            <v>0</v>
          </cell>
        </row>
        <row r="1420">
          <cell r="G1420">
            <v>0</v>
          </cell>
        </row>
        <row r="1421">
          <cell r="G1421">
            <v>0</v>
          </cell>
        </row>
        <row r="1422">
          <cell r="G1422">
            <v>0</v>
          </cell>
        </row>
        <row r="1423">
          <cell r="G1423">
            <v>0</v>
          </cell>
        </row>
        <row r="1424">
          <cell r="G1424">
            <v>0</v>
          </cell>
        </row>
        <row r="1425">
          <cell r="G1425">
            <v>0</v>
          </cell>
        </row>
        <row r="1426">
          <cell r="G1426">
            <v>0</v>
          </cell>
        </row>
        <row r="1427">
          <cell r="G1427">
            <v>0</v>
          </cell>
        </row>
        <row r="1428">
          <cell r="G1428">
            <v>0</v>
          </cell>
        </row>
        <row r="1429">
          <cell r="G1429">
            <v>0</v>
          </cell>
        </row>
        <row r="1430">
          <cell r="G1430">
            <v>0</v>
          </cell>
        </row>
        <row r="1431">
          <cell r="G1431">
            <v>0</v>
          </cell>
        </row>
        <row r="1432">
          <cell r="G1432">
            <v>0</v>
          </cell>
        </row>
        <row r="1433">
          <cell r="G1433">
            <v>0</v>
          </cell>
        </row>
        <row r="1434">
          <cell r="G1434">
            <v>0</v>
          </cell>
        </row>
        <row r="1435">
          <cell r="G1435">
            <v>0</v>
          </cell>
        </row>
        <row r="1441">
          <cell r="G1441">
            <v>0</v>
          </cell>
        </row>
        <row r="1442">
          <cell r="G1442">
            <v>0</v>
          </cell>
        </row>
        <row r="1443">
          <cell r="G1443">
            <v>0</v>
          </cell>
        </row>
        <row r="1444">
          <cell r="G1444">
            <v>0</v>
          </cell>
        </row>
        <row r="1445">
          <cell r="G1445">
            <v>0</v>
          </cell>
        </row>
        <row r="1446">
          <cell r="G1446">
            <v>0</v>
          </cell>
        </row>
        <row r="1447">
          <cell r="G1447">
            <v>0</v>
          </cell>
        </row>
        <row r="1448">
          <cell r="G1448">
            <v>0</v>
          </cell>
        </row>
        <row r="1449">
          <cell r="G1449">
            <v>0</v>
          </cell>
        </row>
        <row r="1450">
          <cell r="G1450">
            <v>0</v>
          </cell>
        </row>
        <row r="1451">
          <cell r="G1451">
            <v>0</v>
          </cell>
        </row>
        <row r="1452">
          <cell r="G1452">
            <v>0</v>
          </cell>
        </row>
        <row r="1453">
          <cell r="G1453">
            <v>0</v>
          </cell>
        </row>
        <row r="1454">
          <cell r="G1454">
            <v>0</v>
          </cell>
        </row>
        <row r="1455">
          <cell r="G1455">
            <v>0</v>
          </cell>
        </row>
        <row r="1456">
          <cell r="G1456">
            <v>0</v>
          </cell>
        </row>
        <row r="1457">
          <cell r="G1457">
            <v>0</v>
          </cell>
        </row>
        <row r="1458">
          <cell r="G1458">
            <v>0</v>
          </cell>
        </row>
        <row r="1459">
          <cell r="G1459">
            <v>0</v>
          </cell>
        </row>
        <row r="1460">
          <cell r="G1460">
            <v>0</v>
          </cell>
        </row>
        <row r="1461">
          <cell r="G1461">
            <v>0</v>
          </cell>
        </row>
        <row r="1462">
          <cell r="G1462">
            <v>0</v>
          </cell>
        </row>
        <row r="1463">
          <cell r="G1463">
            <v>0</v>
          </cell>
        </row>
        <row r="1464">
          <cell r="G1464">
            <v>0</v>
          </cell>
        </row>
        <row r="1465">
          <cell r="G1465">
            <v>0</v>
          </cell>
        </row>
        <row r="1466">
          <cell r="G1466">
            <v>0</v>
          </cell>
        </row>
        <row r="1467">
          <cell r="G1467">
            <v>0</v>
          </cell>
        </row>
        <row r="1468">
          <cell r="G1468">
            <v>0</v>
          </cell>
        </row>
        <row r="1469">
          <cell r="G1469">
            <v>0</v>
          </cell>
        </row>
        <row r="1470">
          <cell r="G1470">
            <v>0</v>
          </cell>
        </row>
        <row r="1476">
          <cell r="G1476">
            <v>0</v>
          </cell>
        </row>
        <row r="1477">
          <cell r="G1477">
            <v>0</v>
          </cell>
        </row>
        <row r="1478">
          <cell r="G1478">
            <v>0</v>
          </cell>
        </row>
        <row r="1479">
          <cell r="G1479">
            <v>0</v>
          </cell>
        </row>
        <row r="1480">
          <cell r="G1480">
            <v>0</v>
          </cell>
        </row>
        <row r="1481">
          <cell r="G1481">
            <v>0</v>
          </cell>
        </row>
        <row r="1482">
          <cell r="G1482">
            <v>0</v>
          </cell>
        </row>
        <row r="1483">
          <cell r="G1483">
            <v>0</v>
          </cell>
        </row>
        <row r="1484">
          <cell r="G1484">
            <v>0</v>
          </cell>
        </row>
        <row r="1485">
          <cell r="G1485">
            <v>0</v>
          </cell>
        </row>
        <row r="1486">
          <cell r="G1486">
            <v>0</v>
          </cell>
        </row>
        <row r="1487">
          <cell r="G1487">
            <v>0</v>
          </cell>
        </row>
        <row r="1488">
          <cell r="G1488">
            <v>0</v>
          </cell>
        </row>
        <row r="1489">
          <cell r="G1489">
            <v>0</v>
          </cell>
        </row>
        <row r="1490">
          <cell r="G1490">
            <v>0</v>
          </cell>
        </row>
        <row r="1491">
          <cell r="G1491">
            <v>0</v>
          </cell>
        </row>
        <row r="1492">
          <cell r="G1492">
            <v>0</v>
          </cell>
        </row>
        <row r="1493">
          <cell r="G1493">
            <v>0</v>
          </cell>
        </row>
        <row r="1494">
          <cell r="G1494">
            <v>0</v>
          </cell>
        </row>
        <row r="1495">
          <cell r="G1495">
            <v>0</v>
          </cell>
        </row>
        <row r="1496">
          <cell r="G1496">
            <v>0</v>
          </cell>
        </row>
        <row r="1497">
          <cell r="G1497">
            <v>0</v>
          </cell>
        </row>
        <row r="1498">
          <cell r="G1498">
            <v>0</v>
          </cell>
        </row>
        <row r="1499">
          <cell r="G1499">
            <v>0</v>
          </cell>
        </row>
        <row r="1500">
          <cell r="G1500">
            <v>0</v>
          </cell>
        </row>
        <row r="1501">
          <cell r="G1501">
            <v>0</v>
          </cell>
        </row>
        <row r="1502">
          <cell r="G1502">
            <v>0</v>
          </cell>
        </row>
        <row r="1503">
          <cell r="G1503">
            <v>0</v>
          </cell>
        </row>
        <row r="1504">
          <cell r="G1504">
            <v>0</v>
          </cell>
        </row>
        <row r="1505">
          <cell r="G1505">
            <v>0</v>
          </cell>
        </row>
        <row r="1511">
          <cell r="G1511">
            <v>0</v>
          </cell>
        </row>
        <row r="1512">
          <cell r="G1512">
            <v>0</v>
          </cell>
        </row>
        <row r="1513">
          <cell r="G1513">
            <v>0</v>
          </cell>
        </row>
        <row r="1514">
          <cell r="G1514">
            <v>0</v>
          </cell>
        </row>
        <row r="1515">
          <cell r="G1515">
            <v>0</v>
          </cell>
        </row>
        <row r="1516">
          <cell r="G1516">
            <v>0</v>
          </cell>
        </row>
        <row r="1517">
          <cell r="G1517">
            <v>0</v>
          </cell>
        </row>
        <row r="1518">
          <cell r="G1518">
            <v>0</v>
          </cell>
        </row>
        <row r="1519">
          <cell r="G1519">
            <v>0</v>
          </cell>
        </row>
        <row r="1520">
          <cell r="G1520">
            <v>0</v>
          </cell>
        </row>
        <row r="1521">
          <cell r="G1521">
            <v>0</v>
          </cell>
        </row>
        <row r="1522">
          <cell r="G1522">
            <v>0</v>
          </cell>
        </row>
        <row r="1523">
          <cell r="G1523">
            <v>0</v>
          </cell>
        </row>
        <row r="1524">
          <cell r="G1524">
            <v>0</v>
          </cell>
        </row>
        <row r="1525">
          <cell r="G1525">
            <v>0</v>
          </cell>
        </row>
        <row r="1526">
          <cell r="G1526">
            <v>0</v>
          </cell>
        </row>
        <row r="1527">
          <cell r="G1527">
            <v>0</v>
          </cell>
        </row>
        <row r="1528">
          <cell r="G1528">
            <v>0</v>
          </cell>
        </row>
        <row r="1529">
          <cell r="G1529">
            <v>0</v>
          </cell>
        </row>
        <row r="1530">
          <cell r="G1530">
            <v>0</v>
          </cell>
        </row>
        <row r="1531">
          <cell r="G1531">
            <v>0</v>
          </cell>
        </row>
        <row r="1532">
          <cell r="G1532">
            <v>0</v>
          </cell>
        </row>
        <row r="1533">
          <cell r="G1533">
            <v>0</v>
          </cell>
        </row>
        <row r="1534">
          <cell r="G1534">
            <v>0</v>
          </cell>
        </row>
        <row r="1535">
          <cell r="G1535">
            <v>0</v>
          </cell>
        </row>
        <row r="1536">
          <cell r="G1536">
            <v>0</v>
          </cell>
        </row>
        <row r="1537">
          <cell r="G1537">
            <v>0</v>
          </cell>
        </row>
        <row r="1538">
          <cell r="G1538">
            <v>0</v>
          </cell>
        </row>
        <row r="1539">
          <cell r="G1539">
            <v>0</v>
          </cell>
        </row>
        <row r="1540">
          <cell r="G1540">
            <v>0</v>
          </cell>
        </row>
        <row r="1546">
          <cell r="G1546" t="e">
            <v>#VALUE!</v>
          </cell>
        </row>
        <row r="1547">
          <cell r="G1547" t="e">
            <v>#VALUE!</v>
          </cell>
        </row>
        <row r="1548">
          <cell r="G1548" t="e">
            <v>#VALUE!</v>
          </cell>
        </row>
        <row r="1549">
          <cell r="G1549" t="e">
            <v>#VALUE!</v>
          </cell>
        </row>
        <row r="1550">
          <cell r="G1550" t="e">
            <v>#VALUE!</v>
          </cell>
        </row>
        <row r="1551">
          <cell r="G1551" t="e">
            <v>#VALUE!</v>
          </cell>
        </row>
        <row r="1552">
          <cell r="G1552" t="e">
            <v>#VALUE!</v>
          </cell>
        </row>
        <row r="1553">
          <cell r="G1553" t="e">
            <v>#VALUE!</v>
          </cell>
        </row>
        <row r="1554">
          <cell r="G1554" t="e">
            <v>#VALUE!</v>
          </cell>
        </row>
        <row r="1555">
          <cell r="G1555" t="e">
            <v>#VALUE!</v>
          </cell>
        </row>
        <row r="1556">
          <cell r="G1556" t="e">
            <v>#VALUE!</v>
          </cell>
        </row>
        <row r="1557">
          <cell r="G1557" t="e">
            <v>#VALUE!</v>
          </cell>
        </row>
        <row r="1558">
          <cell r="G1558" t="e">
            <v>#VALUE!</v>
          </cell>
        </row>
        <row r="1559">
          <cell r="G1559" t="e">
            <v>#VALUE!</v>
          </cell>
        </row>
        <row r="1560">
          <cell r="G1560" t="e">
            <v>#VALUE!</v>
          </cell>
        </row>
        <row r="1561">
          <cell r="G1561" t="e">
            <v>#VALUE!</v>
          </cell>
        </row>
        <row r="1562">
          <cell r="G1562" t="e">
            <v>#VALUE!</v>
          </cell>
        </row>
        <row r="1563">
          <cell r="G1563" t="e">
            <v>#VALUE!</v>
          </cell>
        </row>
        <row r="1564">
          <cell r="G1564" t="e">
            <v>#VALUE!</v>
          </cell>
        </row>
        <row r="1565">
          <cell r="G1565" t="e">
            <v>#VALUE!</v>
          </cell>
        </row>
        <row r="1566">
          <cell r="G1566" t="e">
            <v>#VALUE!</v>
          </cell>
        </row>
        <row r="1567">
          <cell r="G1567" t="e">
            <v>#VALUE!</v>
          </cell>
        </row>
        <row r="1568">
          <cell r="G1568" t="e">
            <v>#VALUE!</v>
          </cell>
        </row>
        <row r="1569">
          <cell r="G1569">
            <v>0</v>
          </cell>
        </row>
        <row r="1570">
          <cell r="G1570">
            <v>0</v>
          </cell>
        </row>
        <row r="1571">
          <cell r="G1571">
            <v>0</v>
          </cell>
        </row>
        <row r="1572">
          <cell r="G1572">
            <v>0</v>
          </cell>
        </row>
        <row r="1573">
          <cell r="G1573">
            <v>0</v>
          </cell>
        </row>
        <row r="1574">
          <cell r="G1574">
            <v>0</v>
          </cell>
        </row>
        <row r="1575">
          <cell r="G1575">
            <v>0</v>
          </cell>
        </row>
        <row r="1581">
          <cell r="G1581" t="e">
            <v>#VALUE!</v>
          </cell>
        </row>
        <row r="1582">
          <cell r="G1582" t="e">
            <v>#VALUE!</v>
          </cell>
        </row>
        <row r="1583">
          <cell r="G1583" t="e">
            <v>#VALUE!</v>
          </cell>
        </row>
        <row r="1584">
          <cell r="G1584" t="e">
            <v>#VALUE!</v>
          </cell>
        </row>
        <row r="1585">
          <cell r="G1585" t="e">
            <v>#VALUE!</v>
          </cell>
        </row>
        <row r="1586">
          <cell r="G1586" t="e">
            <v>#VALUE!</v>
          </cell>
        </row>
        <row r="1587">
          <cell r="G1587" t="e">
            <v>#VALUE!</v>
          </cell>
        </row>
        <row r="1588">
          <cell r="G1588" t="e">
            <v>#VALUE!</v>
          </cell>
        </row>
        <row r="1589">
          <cell r="G1589" t="e">
            <v>#VALUE!</v>
          </cell>
        </row>
        <row r="1590">
          <cell r="G1590" t="e">
            <v>#VALUE!</v>
          </cell>
        </row>
        <row r="1591">
          <cell r="G1591" t="e">
            <v>#VALUE!</v>
          </cell>
        </row>
        <row r="1592">
          <cell r="G1592" t="e">
            <v>#VALUE!</v>
          </cell>
        </row>
        <row r="1593">
          <cell r="G1593" t="e">
            <v>#VALUE!</v>
          </cell>
        </row>
        <row r="1594">
          <cell r="G1594" t="e">
            <v>#VALUE!</v>
          </cell>
        </row>
        <row r="1595">
          <cell r="G1595" t="e">
            <v>#VALUE!</v>
          </cell>
        </row>
        <row r="1596">
          <cell r="G1596" t="e">
            <v>#VALUE!</v>
          </cell>
        </row>
        <row r="1597">
          <cell r="G1597" t="e">
            <v>#VALUE!</v>
          </cell>
        </row>
        <row r="1598">
          <cell r="G1598" t="e">
            <v>#VALUE!</v>
          </cell>
        </row>
        <row r="1599">
          <cell r="G1599" t="e">
            <v>#VALUE!</v>
          </cell>
        </row>
        <row r="1600">
          <cell r="G1600" t="e">
            <v>#VALUE!</v>
          </cell>
        </row>
        <row r="1601">
          <cell r="G1601" t="e">
            <v>#VALUE!</v>
          </cell>
        </row>
        <row r="1602">
          <cell r="G1602" t="e">
            <v>#VALUE!</v>
          </cell>
        </row>
        <row r="1603">
          <cell r="G1603" t="e">
            <v>#VALUE!</v>
          </cell>
        </row>
        <row r="1604">
          <cell r="G1604">
            <v>0</v>
          </cell>
        </row>
        <row r="1605">
          <cell r="G1605">
            <v>0</v>
          </cell>
        </row>
        <row r="1606">
          <cell r="G1606">
            <v>0</v>
          </cell>
        </row>
        <row r="1607">
          <cell r="G1607">
            <v>0</v>
          </cell>
        </row>
        <row r="1608">
          <cell r="G1608">
            <v>0</v>
          </cell>
        </row>
        <row r="1609">
          <cell r="G1609">
            <v>0</v>
          </cell>
        </row>
        <row r="1610">
          <cell r="G1610">
            <v>0</v>
          </cell>
        </row>
        <row r="1616">
          <cell r="G1616" t="e">
            <v>#VALUE!</v>
          </cell>
        </row>
        <row r="1617">
          <cell r="G1617" t="e">
            <v>#VALUE!</v>
          </cell>
        </row>
        <row r="1618">
          <cell r="G1618" t="e">
            <v>#VALUE!</v>
          </cell>
        </row>
        <row r="1619">
          <cell r="G1619" t="e">
            <v>#VALUE!</v>
          </cell>
        </row>
        <row r="1620">
          <cell r="G1620" t="e">
            <v>#VALUE!</v>
          </cell>
        </row>
        <row r="1621">
          <cell r="G1621" t="e">
            <v>#VALUE!</v>
          </cell>
        </row>
        <row r="1622">
          <cell r="G1622" t="e">
            <v>#VALUE!</v>
          </cell>
        </row>
        <row r="1623">
          <cell r="G1623" t="e">
            <v>#VALUE!</v>
          </cell>
        </row>
        <row r="1624">
          <cell r="G1624" t="e">
            <v>#VALUE!</v>
          </cell>
        </row>
        <row r="1625">
          <cell r="G1625" t="e">
            <v>#VALUE!</v>
          </cell>
        </row>
        <row r="1626">
          <cell r="G1626" t="e">
            <v>#VALUE!</v>
          </cell>
        </row>
        <row r="1627">
          <cell r="G1627" t="e">
            <v>#VALUE!</v>
          </cell>
        </row>
        <row r="1628">
          <cell r="G1628" t="e">
            <v>#VALUE!</v>
          </cell>
        </row>
        <row r="1629">
          <cell r="G1629" t="e">
            <v>#VALUE!</v>
          </cell>
        </row>
        <row r="1630">
          <cell r="G1630" t="e">
            <v>#VALUE!</v>
          </cell>
        </row>
        <row r="1631">
          <cell r="G1631" t="e">
            <v>#VALUE!</v>
          </cell>
        </row>
        <row r="1632">
          <cell r="G1632" t="e">
            <v>#VALUE!</v>
          </cell>
        </row>
        <row r="1633">
          <cell r="G1633" t="e">
            <v>#VALUE!</v>
          </cell>
        </row>
        <row r="1634">
          <cell r="G1634" t="e">
            <v>#VALUE!</v>
          </cell>
        </row>
        <row r="1635">
          <cell r="G1635" t="e">
            <v>#VALUE!</v>
          </cell>
        </row>
        <row r="1636">
          <cell r="G1636" t="e">
            <v>#VALUE!</v>
          </cell>
        </row>
        <row r="1637">
          <cell r="G1637" t="e">
            <v>#VALUE!</v>
          </cell>
        </row>
        <row r="1638">
          <cell r="G1638" t="e">
            <v>#VALUE!</v>
          </cell>
        </row>
        <row r="1639">
          <cell r="G1639">
            <v>0</v>
          </cell>
        </row>
        <row r="1640">
          <cell r="G1640">
            <v>0</v>
          </cell>
        </row>
        <row r="1641">
          <cell r="G1641">
            <v>0</v>
          </cell>
        </row>
        <row r="1642">
          <cell r="G1642">
            <v>0</v>
          </cell>
        </row>
        <row r="1643">
          <cell r="G1643">
            <v>0</v>
          </cell>
        </row>
        <row r="1644">
          <cell r="G1644">
            <v>0</v>
          </cell>
        </row>
        <row r="1645">
          <cell r="G1645">
            <v>0</v>
          </cell>
        </row>
        <row r="1651">
          <cell r="G1651" t="e">
            <v>#VALUE!</v>
          </cell>
        </row>
        <row r="1652">
          <cell r="G1652" t="e">
            <v>#VALUE!</v>
          </cell>
        </row>
        <row r="1653">
          <cell r="G1653" t="e">
            <v>#VALUE!</v>
          </cell>
        </row>
        <row r="1654">
          <cell r="G1654" t="e">
            <v>#VALUE!</v>
          </cell>
        </row>
        <row r="1655">
          <cell r="G1655" t="e">
            <v>#VALUE!</v>
          </cell>
        </row>
        <row r="1656">
          <cell r="G1656" t="e">
            <v>#VALUE!</v>
          </cell>
        </row>
        <row r="1657">
          <cell r="G1657" t="e">
            <v>#VALUE!</v>
          </cell>
        </row>
        <row r="1658">
          <cell r="G1658" t="e">
            <v>#VALUE!</v>
          </cell>
        </row>
        <row r="1659">
          <cell r="G1659" t="e">
            <v>#VALUE!</v>
          </cell>
        </row>
        <row r="1660">
          <cell r="G1660" t="e">
            <v>#VALUE!</v>
          </cell>
        </row>
        <row r="1661">
          <cell r="G1661" t="e">
            <v>#VALUE!</v>
          </cell>
        </row>
        <row r="1662">
          <cell r="G1662" t="e">
            <v>#VALUE!</v>
          </cell>
        </row>
        <row r="1663">
          <cell r="G1663" t="e">
            <v>#VALUE!</v>
          </cell>
        </row>
        <row r="1664">
          <cell r="G1664" t="e">
            <v>#VALUE!</v>
          </cell>
        </row>
        <row r="1665">
          <cell r="G1665" t="e">
            <v>#VALUE!</v>
          </cell>
        </row>
        <row r="1666">
          <cell r="G1666" t="e">
            <v>#VALUE!</v>
          </cell>
        </row>
        <row r="1667">
          <cell r="G1667" t="e">
            <v>#VALUE!</v>
          </cell>
        </row>
        <row r="1668">
          <cell r="G1668" t="e">
            <v>#VALUE!</v>
          </cell>
        </row>
        <row r="1669">
          <cell r="G1669" t="e">
            <v>#VALUE!</v>
          </cell>
        </row>
        <row r="1670">
          <cell r="G1670" t="e">
            <v>#VALUE!</v>
          </cell>
        </row>
        <row r="1671">
          <cell r="G1671" t="e">
            <v>#VALUE!</v>
          </cell>
        </row>
        <row r="1672">
          <cell r="G1672" t="e">
            <v>#VALUE!</v>
          </cell>
        </row>
        <row r="1673">
          <cell r="G1673" t="e">
            <v>#VALUE!</v>
          </cell>
        </row>
        <row r="1674">
          <cell r="G1674">
            <v>0</v>
          </cell>
        </row>
        <row r="1675">
          <cell r="G1675">
            <v>0</v>
          </cell>
        </row>
        <row r="1676">
          <cell r="G1676">
            <v>0</v>
          </cell>
        </row>
        <row r="1677">
          <cell r="G1677">
            <v>0</v>
          </cell>
        </row>
        <row r="1678">
          <cell r="G1678">
            <v>0</v>
          </cell>
        </row>
        <row r="1679">
          <cell r="G1679">
            <v>0</v>
          </cell>
        </row>
        <row r="1680">
          <cell r="G1680">
            <v>0</v>
          </cell>
        </row>
      </sheetData>
      <sheetData sheetId="19"/>
      <sheetData sheetId="20"/>
      <sheetData sheetId="21"/>
      <sheetData sheetId="22"/>
      <sheetData sheetId="23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rra Copyright"/>
      <sheetName val="Inputs"/>
      <sheetName val="0. Drivers and parameters"/>
      <sheetName val="1a. Workplan"/>
      <sheetName val="1b. Relative DF and DG rates"/>
      <sheetName val="1c. Pie Chart Effect of Actions"/>
      <sheetName val="2a. RR - Transition rates"/>
      <sheetName val="2b. RR - Histogram"/>
      <sheetName val="2c. RR - DF, RF, DG, RG"/>
      <sheetName val="3a. LUC Model Input"/>
      <sheetName val="3b. LUC Model Output"/>
      <sheetName val="4a. Project - Transition rates"/>
      <sheetName val="4b. Project - Histogram"/>
      <sheetName val="4c. Project - DF, RF, DG, RG"/>
      <sheetName val="6a. Leakage - Transition rates"/>
      <sheetName val="6b. Leakage - Histogram"/>
      <sheetName val="6c. Leakage - DF, RF, DG, RG"/>
      <sheetName val="7. Net"/>
      <sheetName val="8. Emission Factor"/>
      <sheetName val="9. Emissions Reductions"/>
      <sheetName val="10. Gross Emission Reductions"/>
      <sheetName val="5a. ANR - Transition rates"/>
      <sheetName val="5b. ANR - Histogram"/>
      <sheetName val="5c. ANR - DF, RF, DG, RG"/>
      <sheetName val="DV-IDENTITY-0"/>
    </sheetNames>
    <sheetDataSet>
      <sheetData sheetId="0" refreshError="1"/>
      <sheetData sheetId="1">
        <row r="83">
          <cell r="C83" t="str">
            <v>PRI</v>
          </cell>
          <cell r="D83" t="str">
            <v>BAR</v>
          </cell>
        </row>
        <row r="84">
          <cell r="C84" t="str">
            <v>DGS</v>
          </cell>
          <cell r="D84" t="str">
            <v>BAR</v>
          </cell>
        </row>
        <row r="85">
          <cell r="C85" t="str">
            <v>FWL</v>
          </cell>
          <cell r="D85" t="str">
            <v>BAR</v>
          </cell>
        </row>
        <row r="86">
          <cell r="C86" t="str">
            <v>DEC</v>
          </cell>
          <cell r="D86" t="str">
            <v>BAR</v>
          </cell>
        </row>
        <row r="87">
          <cell r="C87" t="str">
            <v>PRI</v>
          </cell>
          <cell r="D87" t="str">
            <v>AGR</v>
          </cell>
        </row>
        <row r="88">
          <cell r="C88" t="str">
            <v>DGS</v>
          </cell>
          <cell r="D88" t="str">
            <v>AGR</v>
          </cell>
        </row>
        <row r="89">
          <cell r="C89" t="str">
            <v>FWL</v>
          </cell>
          <cell r="D89" t="str">
            <v>AGR</v>
          </cell>
        </row>
        <row r="90">
          <cell r="C90" t="str">
            <v>DEC</v>
          </cell>
          <cell r="D90" t="str">
            <v>AGR</v>
          </cell>
        </row>
        <row r="91">
          <cell r="C91" t="str">
            <v>PRI</v>
          </cell>
          <cell r="D91" t="str">
            <v>DGS</v>
          </cell>
        </row>
        <row r="92">
          <cell r="C92" t="str">
            <v>FWL</v>
          </cell>
          <cell r="D92" t="str">
            <v>DGS</v>
          </cell>
        </row>
        <row r="93">
          <cell r="C93" t="str">
            <v>DEC</v>
          </cell>
          <cell r="D93" t="str">
            <v>DGS</v>
          </cell>
        </row>
        <row r="94">
          <cell r="C94" t="str">
            <v>BAR</v>
          </cell>
          <cell r="D94" t="str">
            <v>DGS</v>
          </cell>
        </row>
        <row r="95">
          <cell r="C95" t="str">
            <v>AGR</v>
          </cell>
          <cell r="D95" t="str">
            <v>DGS</v>
          </cell>
        </row>
      </sheetData>
      <sheetData sheetId="2" refreshError="1"/>
      <sheetData sheetId="3" refreshError="1"/>
      <sheetData sheetId="4">
        <row r="13">
          <cell r="C13">
            <v>3.1932894742615334E-2</v>
          </cell>
          <cell r="D13">
            <v>0.57257436805647288</v>
          </cell>
        </row>
        <row r="14">
          <cell r="C14">
            <v>0.86365214872478169</v>
          </cell>
          <cell r="D14">
            <v>0</v>
          </cell>
        </row>
        <row r="15">
          <cell r="C15">
            <v>4.9870096147910633E-3</v>
          </cell>
          <cell r="D15">
            <v>0</v>
          </cell>
        </row>
        <row r="16">
          <cell r="C16">
            <v>7.033191671032113E-2</v>
          </cell>
          <cell r="D16">
            <v>0</v>
          </cell>
        </row>
        <row r="17">
          <cell r="C17">
            <v>5.1891856802555661E-3</v>
          </cell>
          <cell r="D17">
            <v>0</v>
          </cell>
        </row>
        <row r="18">
          <cell r="C18">
            <v>2.3837842691907404E-2</v>
          </cell>
          <cell r="D18">
            <v>0.42742563194352706</v>
          </cell>
        </row>
        <row r="19">
          <cell r="C19">
            <v>6.9001835327649416E-5</v>
          </cell>
          <cell r="D19">
            <v>0</v>
          </cell>
        </row>
        <row r="20">
          <cell r="C20">
            <v>0</v>
          </cell>
          <cell r="D20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0</v>
          </cell>
          <cell r="D24">
            <v>0</v>
          </cell>
        </row>
        <row r="25">
          <cell r="C25">
            <v>0</v>
          </cell>
          <cell r="D25">
            <v>0</v>
          </cell>
        </row>
        <row r="26">
          <cell r="C26">
            <v>0</v>
          </cell>
          <cell r="D26">
            <v>0</v>
          </cell>
        </row>
        <row r="27">
          <cell r="C27">
            <v>0</v>
          </cell>
          <cell r="D27">
            <v>0</v>
          </cell>
        </row>
        <row r="28">
          <cell r="C28">
            <v>0</v>
          </cell>
          <cell r="D28">
            <v>0</v>
          </cell>
        </row>
        <row r="34">
          <cell r="C34">
            <v>0.1</v>
          </cell>
          <cell r="D34">
            <v>0.1</v>
          </cell>
          <cell r="E34">
            <v>0.25</v>
          </cell>
          <cell r="F34">
            <v>0</v>
          </cell>
          <cell r="G34">
            <v>0.2</v>
          </cell>
          <cell r="H34">
            <v>0.25</v>
          </cell>
          <cell r="I34">
            <v>0</v>
          </cell>
          <cell r="J34">
            <v>0.05</v>
          </cell>
        </row>
        <row r="35">
          <cell r="C35">
            <v>0.1</v>
          </cell>
          <cell r="D35">
            <v>0.1</v>
          </cell>
          <cell r="E35">
            <v>0.4</v>
          </cell>
          <cell r="F35">
            <v>0</v>
          </cell>
          <cell r="G35">
            <v>0</v>
          </cell>
          <cell r="H35">
            <v>0.3</v>
          </cell>
          <cell r="I35">
            <v>0</v>
          </cell>
          <cell r="J35">
            <v>0</v>
          </cell>
        </row>
        <row r="36">
          <cell r="C36">
            <v>0</v>
          </cell>
          <cell r="D36">
            <v>0</v>
          </cell>
          <cell r="E36">
            <v>0.5</v>
          </cell>
          <cell r="F36">
            <v>0.25</v>
          </cell>
          <cell r="G36">
            <v>0</v>
          </cell>
          <cell r="H36">
            <v>0</v>
          </cell>
          <cell r="I36">
            <v>0</v>
          </cell>
          <cell r="J36">
            <v>0.1</v>
          </cell>
        </row>
        <row r="37">
          <cell r="C37">
            <v>0.1</v>
          </cell>
          <cell r="D37">
            <v>0.1</v>
          </cell>
          <cell r="E37">
            <v>0.2</v>
          </cell>
          <cell r="F37">
            <v>0</v>
          </cell>
          <cell r="G37">
            <v>0</v>
          </cell>
          <cell r="H37">
            <v>0</v>
          </cell>
          <cell r="I37">
            <v>0.5</v>
          </cell>
          <cell r="J37">
            <v>0.1</v>
          </cell>
        </row>
        <row r="38">
          <cell r="C38">
            <v>0.05</v>
          </cell>
          <cell r="D38">
            <v>0.05</v>
          </cell>
          <cell r="E38">
            <v>0.4</v>
          </cell>
          <cell r="F38">
            <v>0.25</v>
          </cell>
          <cell r="G38">
            <v>0</v>
          </cell>
          <cell r="H38">
            <v>0</v>
          </cell>
          <cell r="I38">
            <v>0</v>
          </cell>
          <cell r="J38">
            <v>0.2</v>
          </cell>
        </row>
        <row r="39">
          <cell r="C39">
            <v>0.1</v>
          </cell>
          <cell r="D39">
            <v>0.1</v>
          </cell>
          <cell r="E39">
            <v>0.4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0.2</v>
          </cell>
        </row>
        <row r="40">
          <cell r="C40">
            <v>0.05</v>
          </cell>
          <cell r="D40">
            <v>0.05</v>
          </cell>
          <cell r="E40">
            <v>0.4</v>
          </cell>
          <cell r="F40">
            <v>0.25</v>
          </cell>
          <cell r="G40">
            <v>0</v>
          </cell>
          <cell r="H40">
            <v>0</v>
          </cell>
          <cell r="I40">
            <v>0</v>
          </cell>
          <cell r="J40">
            <v>0.2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</sheetData>
      <sheetData sheetId="5" refreshError="1"/>
      <sheetData sheetId="6" refreshError="1"/>
      <sheetData sheetId="7">
        <row r="47">
          <cell r="C47">
            <v>0.09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9">
          <cell r="B49">
            <v>2013.6012763810011</v>
          </cell>
          <cell r="C49">
            <v>689.76232361899883</v>
          </cell>
          <cell r="D49">
            <v>0</v>
          </cell>
          <cell r="E49">
            <v>0</v>
          </cell>
        </row>
        <row r="50">
          <cell r="B50">
            <v>2013.6012763810011</v>
          </cell>
          <cell r="C50">
            <v>689.76232361899883</v>
          </cell>
          <cell r="D50">
            <v>0</v>
          </cell>
          <cell r="E50">
            <v>0</v>
          </cell>
        </row>
        <row r="51">
          <cell r="B51">
            <v>2013.6012763810011</v>
          </cell>
          <cell r="C51">
            <v>689.76232361899883</v>
          </cell>
          <cell r="D51">
            <v>0</v>
          </cell>
          <cell r="E51">
            <v>0</v>
          </cell>
        </row>
        <row r="52">
          <cell r="B52">
            <v>2013.6012763810011</v>
          </cell>
          <cell r="C52">
            <v>689.76232361899883</v>
          </cell>
          <cell r="D52">
            <v>0</v>
          </cell>
          <cell r="E52">
            <v>0</v>
          </cell>
        </row>
        <row r="53">
          <cell r="B53">
            <v>2013.6012763810011</v>
          </cell>
          <cell r="C53">
            <v>689.76232361899883</v>
          </cell>
          <cell r="D53">
            <v>0</v>
          </cell>
          <cell r="E53">
            <v>0</v>
          </cell>
        </row>
        <row r="54">
          <cell r="B54">
            <v>0</v>
          </cell>
          <cell r="C54">
            <v>0</v>
          </cell>
          <cell r="D54">
            <v>0</v>
          </cell>
          <cell r="E54">
            <v>0</v>
          </cell>
        </row>
        <row r="55">
          <cell r="B55">
            <v>0</v>
          </cell>
          <cell r="C55">
            <v>0</v>
          </cell>
          <cell r="D55">
            <v>0</v>
          </cell>
          <cell r="E55">
            <v>0</v>
          </cell>
        </row>
        <row r="56">
          <cell r="B56">
            <v>0</v>
          </cell>
          <cell r="C56">
            <v>0</v>
          </cell>
          <cell r="D56">
            <v>0</v>
          </cell>
          <cell r="E56">
            <v>0</v>
          </cell>
        </row>
        <row r="57">
          <cell r="B57">
            <v>0</v>
          </cell>
          <cell r="C57">
            <v>0</v>
          </cell>
          <cell r="D57">
            <v>0</v>
          </cell>
          <cell r="E57">
            <v>0</v>
          </cell>
        </row>
        <row r="58">
          <cell r="B58">
            <v>0</v>
          </cell>
          <cell r="C58">
            <v>0</v>
          </cell>
          <cell r="D58">
            <v>0</v>
          </cell>
          <cell r="E58">
            <v>0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</row>
        <row r="62">
          <cell r="B62">
            <v>0</v>
          </cell>
          <cell r="C62">
            <v>0</v>
          </cell>
          <cell r="D62">
            <v>0</v>
          </cell>
          <cell r="E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0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</row>
        <row r="71">
          <cell r="B71">
            <v>0</v>
          </cell>
          <cell r="C71">
            <v>0</v>
          </cell>
          <cell r="D71">
            <v>0</v>
          </cell>
          <cell r="E71">
            <v>0</v>
          </cell>
        </row>
        <row r="72">
          <cell r="B72">
            <v>0</v>
          </cell>
          <cell r="C72">
            <v>0</v>
          </cell>
          <cell r="D72">
            <v>0</v>
          </cell>
          <cell r="E72">
            <v>0</v>
          </cell>
        </row>
        <row r="73">
          <cell r="B73">
            <v>0</v>
          </cell>
          <cell r="C73">
            <v>0</v>
          </cell>
          <cell r="D73">
            <v>0</v>
          </cell>
          <cell r="E73">
            <v>0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</row>
        <row r="75">
          <cell r="B75">
            <v>0</v>
          </cell>
          <cell r="C75">
            <v>0</v>
          </cell>
          <cell r="D75">
            <v>0</v>
          </cell>
          <cell r="E75">
            <v>0</v>
          </cell>
        </row>
        <row r="76">
          <cell r="B76">
            <v>0</v>
          </cell>
          <cell r="C76">
            <v>0</v>
          </cell>
          <cell r="D76">
            <v>0</v>
          </cell>
          <cell r="E76">
            <v>0</v>
          </cell>
        </row>
        <row r="77">
          <cell r="B77">
            <v>0</v>
          </cell>
          <cell r="C77">
            <v>0</v>
          </cell>
          <cell r="D77">
            <v>0</v>
          </cell>
          <cell r="E77">
            <v>0</v>
          </cell>
        </row>
        <row r="78">
          <cell r="B78">
            <v>0</v>
          </cell>
          <cell r="C78">
            <v>0</v>
          </cell>
          <cell r="D78">
            <v>0</v>
          </cell>
          <cell r="E78">
            <v>0</v>
          </cell>
        </row>
        <row r="86">
          <cell r="B86">
            <v>0</v>
          </cell>
          <cell r="C86">
            <v>0</v>
          </cell>
          <cell r="D86">
            <v>0</v>
          </cell>
          <cell r="E86">
            <v>0</v>
          </cell>
        </row>
        <row r="87">
          <cell r="B87">
            <v>0</v>
          </cell>
          <cell r="C87">
            <v>0</v>
          </cell>
          <cell r="D87">
            <v>0</v>
          </cell>
          <cell r="E87">
            <v>0</v>
          </cell>
        </row>
        <row r="88">
          <cell r="B88">
            <v>3983.3888700661428</v>
          </cell>
          <cell r="C88">
            <v>407.9951299338573</v>
          </cell>
          <cell r="D88">
            <v>0</v>
          </cell>
          <cell r="E88">
            <v>0</v>
          </cell>
        </row>
        <row r="89">
          <cell r="B89">
            <v>3983.3888700661428</v>
          </cell>
          <cell r="C89">
            <v>407.9951299338573</v>
          </cell>
          <cell r="D89">
            <v>0</v>
          </cell>
          <cell r="E89">
            <v>0</v>
          </cell>
        </row>
        <row r="90">
          <cell r="B90">
            <v>3983.3888700661428</v>
          </cell>
          <cell r="C90">
            <v>407.9951299338573</v>
          </cell>
          <cell r="D90">
            <v>0</v>
          </cell>
          <cell r="E90">
            <v>0</v>
          </cell>
        </row>
        <row r="91">
          <cell r="B91">
            <v>3983.3888700661428</v>
          </cell>
          <cell r="C91">
            <v>407.9951299338573</v>
          </cell>
          <cell r="D91">
            <v>0</v>
          </cell>
          <cell r="E91">
            <v>0</v>
          </cell>
        </row>
        <row r="92">
          <cell r="B92">
            <v>3983.3888700661428</v>
          </cell>
          <cell r="C92">
            <v>407.9951299338573</v>
          </cell>
          <cell r="D92">
            <v>0</v>
          </cell>
          <cell r="E92">
            <v>0</v>
          </cell>
        </row>
        <row r="93">
          <cell r="B93">
            <v>3983.3888700661428</v>
          </cell>
          <cell r="C93">
            <v>407.9951299338573</v>
          </cell>
          <cell r="D93">
            <v>0</v>
          </cell>
          <cell r="E93">
            <v>0</v>
          </cell>
        </row>
        <row r="94">
          <cell r="B94">
            <v>3983.3888700661428</v>
          </cell>
          <cell r="C94">
            <v>407.9951299338573</v>
          </cell>
          <cell r="D94">
            <v>0</v>
          </cell>
          <cell r="E94">
            <v>0</v>
          </cell>
        </row>
        <row r="95">
          <cell r="B95">
            <v>3983.3888700661428</v>
          </cell>
          <cell r="C95">
            <v>407.9951299338573</v>
          </cell>
          <cell r="D95">
            <v>0</v>
          </cell>
          <cell r="E95">
            <v>0</v>
          </cell>
        </row>
        <row r="96">
          <cell r="B96">
            <v>0</v>
          </cell>
          <cell r="C96">
            <v>0</v>
          </cell>
          <cell r="D96">
            <v>0</v>
          </cell>
          <cell r="E96">
            <v>0</v>
          </cell>
        </row>
        <row r="97">
          <cell r="B97">
            <v>0</v>
          </cell>
          <cell r="C97">
            <v>0</v>
          </cell>
          <cell r="D97">
            <v>0</v>
          </cell>
          <cell r="E97">
            <v>0</v>
          </cell>
        </row>
        <row r="98">
          <cell r="B98">
            <v>0</v>
          </cell>
          <cell r="C98">
            <v>0</v>
          </cell>
          <cell r="D98">
            <v>0</v>
          </cell>
          <cell r="E98">
            <v>0</v>
          </cell>
        </row>
        <row r="99">
          <cell r="B99">
            <v>0</v>
          </cell>
          <cell r="C99">
            <v>0</v>
          </cell>
          <cell r="D99">
            <v>0</v>
          </cell>
          <cell r="E99">
            <v>0</v>
          </cell>
        </row>
        <row r="100">
          <cell r="B100">
            <v>0</v>
          </cell>
          <cell r="C100">
            <v>0</v>
          </cell>
          <cell r="D100">
            <v>0</v>
          </cell>
          <cell r="E100">
            <v>0</v>
          </cell>
        </row>
        <row r="101">
          <cell r="B101">
            <v>0</v>
          </cell>
          <cell r="C101">
            <v>0</v>
          </cell>
          <cell r="D101">
            <v>0</v>
          </cell>
          <cell r="E101">
            <v>0</v>
          </cell>
        </row>
        <row r="102">
          <cell r="B102">
            <v>0</v>
          </cell>
          <cell r="C102">
            <v>0</v>
          </cell>
          <cell r="D102">
            <v>0</v>
          </cell>
          <cell r="E102">
            <v>0</v>
          </cell>
        </row>
        <row r="103">
          <cell r="B103">
            <v>0</v>
          </cell>
          <cell r="C103">
            <v>0</v>
          </cell>
          <cell r="D103">
            <v>0</v>
          </cell>
          <cell r="E103">
            <v>0</v>
          </cell>
        </row>
        <row r="104">
          <cell r="B104">
            <v>0</v>
          </cell>
          <cell r="C104">
            <v>0</v>
          </cell>
          <cell r="D104">
            <v>0</v>
          </cell>
          <cell r="E104">
            <v>0</v>
          </cell>
        </row>
        <row r="105">
          <cell r="B105">
            <v>0</v>
          </cell>
          <cell r="C105">
            <v>0</v>
          </cell>
          <cell r="D105">
            <v>0</v>
          </cell>
          <cell r="E105">
            <v>0</v>
          </cell>
        </row>
        <row r="106">
          <cell r="B106">
            <v>0</v>
          </cell>
          <cell r="C106">
            <v>0</v>
          </cell>
          <cell r="D106">
            <v>0</v>
          </cell>
          <cell r="E106">
            <v>0</v>
          </cell>
        </row>
        <row r="107">
          <cell r="B107">
            <v>0</v>
          </cell>
          <cell r="C107">
            <v>0</v>
          </cell>
          <cell r="D107">
            <v>0</v>
          </cell>
          <cell r="E107">
            <v>0</v>
          </cell>
        </row>
        <row r="108">
          <cell r="B108">
            <v>0</v>
          </cell>
          <cell r="C108">
            <v>0</v>
          </cell>
          <cell r="D108">
            <v>0</v>
          </cell>
          <cell r="E108">
            <v>0</v>
          </cell>
        </row>
        <row r="109">
          <cell r="B109">
            <v>0</v>
          </cell>
          <cell r="C109">
            <v>0</v>
          </cell>
          <cell r="D109">
            <v>0</v>
          </cell>
          <cell r="E109">
            <v>0</v>
          </cell>
        </row>
        <row r="110">
          <cell r="B110">
            <v>0</v>
          </cell>
          <cell r="C110">
            <v>0</v>
          </cell>
          <cell r="D110">
            <v>0</v>
          </cell>
          <cell r="E110">
            <v>0</v>
          </cell>
        </row>
        <row r="111">
          <cell r="B111">
            <v>0</v>
          </cell>
          <cell r="C111">
            <v>0</v>
          </cell>
          <cell r="D111">
            <v>0</v>
          </cell>
          <cell r="E111">
            <v>0</v>
          </cell>
        </row>
        <row r="112">
          <cell r="B112">
            <v>0</v>
          </cell>
          <cell r="C112">
            <v>0</v>
          </cell>
          <cell r="D112">
            <v>0</v>
          </cell>
          <cell r="E112">
            <v>0</v>
          </cell>
        </row>
        <row r="113">
          <cell r="B113">
            <v>0</v>
          </cell>
          <cell r="C113">
            <v>0</v>
          </cell>
          <cell r="D113">
            <v>0</v>
          </cell>
          <cell r="E113">
            <v>0</v>
          </cell>
        </row>
        <row r="114">
          <cell r="B114">
            <v>0</v>
          </cell>
          <cell r="C114">
            <v>0</v>
          </cell>
          <cell r="D114">
            <v>0</v>
          </cell>
          <cell r="E114">
            <v>0</v>
          </cell>
        </row>
        <row r="115">
          <cell r="B115">
            <v>0</v>
          </cell>
          <cell r="C115">
            <v>0</v>
          </cell>
          <cell r="D115">
            <v>0</v>
          </cell>
          <cell r="E115">
            <v>0</v>
          </cell>
        </row>
        <row r="126">
          <cell r="B126">
            <v>0</v>
          </cell>
          <cell r="C126">
            <v>0</v>
          </cell>
          <cell r="D126">
            <v>0</v>
          </cell>
          <cell r="E126">
            <v>0</v>
          </cell>
        </row>
        <row r="127">
          <cell r="B127">
            <v>0</v>
          </cell>
          <cell r="C127">
            <v>0</v>
          </cell>
          <cell r="D127">
            <v>0</v>
          </cell>
          <cell r="E127">
            <v>0</v>
          </cell>
        </row>
        <row r="128">
          <cell r="B128">
            <v>0</v>
          </cell>
          <cell r="C128">
            <v>0</v>
          </cell>
          <cell r="D128">
            <v>0</v>
          </cell>
          <cell r="E128">
            <v>0</v>
          </cell>
        </row>
        <row r="129">
          <cell r="B129">
            <v>9383.8556615924263</v>
          </cell>
          <cell r="C129">
            <v>1319.5260108982341</v>
          </cell>
          <cell r="D129">
            <v>0</v>
          </cell>
          <cell r="E129">
            <v>1768.8683275093383</v>
          </cell>
        </row>
        <row r="130">
          <cell r="B130">
            <v>9383.8556615924263</v>
          </cell>
          <cell r="C130">
            <v>1319.5260108982341</v>
          </cell>
          <cell r="D130">
            <v>0</v>
          </cell>
          <cell r="E130">
            <v>1768.8683275093383</v>
          </cell>
        </row>
        <row r="131">
          <cell r="B131">
            <v>9383.8556615924263</v>
          </cell>
          <cell r="C131">
            <v>1319.5260108982341</v>
          </cell>
          <cell r="D131">
            <v>0</v>
          </cell>
          <cell r="E131">
            <v>1768.8683275093383</v>
          </cell>
        </row>
        <row r="132">
          <cell r="B132">
            <v>9383.8556615924263</v>
          </cell>
          <cell r="C132">
            <v>1319.5260108982341</v>
          </cell>
          <cell r="D132">
            <v>0</v>
          </cell>
          <cell r="E132">
            <v>1768.8683275093383</v>
          </cell>
        </row>
        <row r="133">
          <cell r="B133">
            <v>9383.8556615924263</v>
          </cell>
          <cell r="C133">
            <v>1319.5260108982341</v>
          </cell>
          <cell r="D133">
            <v>0</v>
          </cell>
          <cell r="E133">
            <v>1768.8683275093383</v>
          </cell>
        </row>
        <row r="134">
          <cell r="B134">
            <v>9383.8556615924263</v>
          </cell>
          <cell r="C134">
            <v>1319.5260108982341</v>
          </cell>
          <cell r="D134">
            <v>0</v>
          </cell>
          <cell r="E134">
            <v>1768.8683275093383</v>
          </cell>
        </row>
        <row r="135">
          <cell r="B135">
            <v>9383.8556615924263</v>
          </cell>
          <cell r="C135">
            <v>1319.5260108982341</v>
          </cell>
          <cell r="D135">
            <v>0</v>
          </cell>
          <cell r="E135">
            <v>1768.8683275093383</v>
          </cell>
        </row>
        <row r="136">
          <cell r="B136">
            <v>9383.8556615924263</v>
          </cell>
          <cell r="C136">
            <v>1319.5260108982341</v>
          </cell>
          <cell r="D136">
            <v>0</v>
          </cell>
          <cell r="E136">
            <v>1768.8683275093383</v>
          </cell>
        </row>
        <row r="137">
          <cell r="B137">
            <v>9383.8556615924263</v>
          </cell>
          <cell r="C137">
            <v>1319.5260108982341</v>
          </cell>
          <cell r="D137">
            <v>0</v>
          </cell>
          <cell r="E137">
            <v>1768.8683275093383</v>
          </cell>
        </row>
        <row r="138">
          <cell r="B138">
            <v>9383.8556615924263</v>
          </cell>
          <cell r="C138">
            <v>1319.5260108982341</v>
          </cell>
          <cell r="D138">
            <v>0</v>
          </cell>
          <cell r="E138">
            <v>1768.8683275093383</v>
          </cell>
        </row>
        <row r="139">
          <cell r="B139">
            <v>9383.8556615924263</v>
          </cell>
          <cell r="C139">
            <v>1319.5260108982341</v>
          </cell>
          <cell r="D139">
            <v>0</v>
          </cell>
          <cell r="E139">
            <v>1768.8683275093383</v>
          </cell>
        </row>
        <row r="140">
          <cell r="B140">
            <v>9383.8556615924263</v>
          </cell>
          <cell r="C140">
            <v>1319.5260108982341</v>
          </cell>
          <cell r="D140">
            <v>0</v>
          </cell>
          <cell r="E140">
            <v>1768.8683275093383</v>
          </cell>
        </row>
        <row r="141">
          <cell r="B141">
            <v>9383.8556615924263</v>
          </cell>
          <cell r="C141">
            <v>1319.5260108982341</v>
          </cell>
          <cell r="D141">
            <v>0</v>
          </cell>
          <cell r="E141">
            <v>1768.8683275093383</v>
          </cell>
        </row>
        <row r="142">
          <cell r="B142">
            <v>9383.8556615924263</v>
          </cell>
          <cell r="C142">
            <v>1319.5260108982341</v>
          </cell>
          <cell r="D142">
            <v>0</v>
          </cell>
          <cell r="E142">
            <v>1768.8683275093383</v>
          </cell>
        </row>
        <row r="143">
          <cell r="B143">
            <v>9383.8556615924263</v>
          </cell>
          <cell r="C143">
            <v>1319.5260108982341</v>
          </cell>
          <cell r="D143">
            <v>0</v>
          </cell>
          <cell r="E143">
            <v>1768.8683275093383</v>
          </cell>
        </row>
        <row r="144">
          <cell r="B144">
            <v>9383.8556615924263</v>
          </cell>
          <cell r="C144">
            <v>1319.5260108982341</v>
          </cell>
          <cell r="D144">
            <v>0</v>
          </cell>
          <cell r="E144">
            <v>1768.8683275093383</v>
          </cell>
        </row>
        <row r="145">
          <cell r="B145">
            <v>9383.8556615924263</v>
          </cell>
          <cell r="C145">
            <v>1319.5260108982341</v>
          </cell>
          <cell r="D145">
            <v>0</v>
          </cell>
          <cell r="E145">
            <v>1768.8683275093383</v>
          </cell>
        </row>
        <row r="146">
          <cell r="B146">
            <v>0</v>
          </cell>
          <cell r="C146">
            <v>0</v>
          </cell>
          <cell r="D146">
            <v>0</v>
          </cell>
          <cell r="E146">
            <v>0</v>
          </cell>
        </row>
        <row r="147">
          <cell r="B147">
            <v>0</v>
          </cell>
          <cell r="C147">
            <v>0</v>
          </cell>
          <cell r="D147">
            <v>0</v>
          </cell>
          <cell r="E147">
            <v>0</v>
          </cell>
        </row>
        <row r="148">
          <cell r="B148">
            <v>0</v>
          </cell>
          <cell r="C148">
            <v>0</v>
          </cell>
          <cell r="D148">
            <v>0</v>
          </cell>
          <cell r="E148">
            <v>0</v>
          </cell>
        </row>
        <row r="149">
          <cell r="B149">
            <v>0</v>
          </cell>
          <cell r="C149">
            <v>0</v>
          </cell>
          <cell r="D149">
            <v>0</v>
          </cell>
          <cell r="E149">
            <v>0</v>
          </cell>
        </row>
        <row r="150">
          <cell r="B150">
            <v>0</v>
          </cell>
          <cell r="C150">
            <v>0</v>
          </cell>
          <cell r="D150">
            <v>0</v>
          </cell>
          <cell r="E150">
            <v>0</v>
          </cell>
        </row>
        <row r="151">
          <cell r="B151">
            <v>0</v>
          </cell>
          <cell r="C151">
            <v>0</v>
          </cell>
          <cell r="D151">
            <v>0</v>
          </cell>
          <cell r="E151">
            <v>0</v>
          </cell>
        </row>
        <row r="152">
          <cell r="B152">
            <v>0</v>
          </cell>
          <cell r="C152">
            <v>0</v>
          </cell>
          <cell r="D152">
            <v>0</v>
          </cell>
          <cell r="E152">
            <v>0</v>
          </cell>
        </row>
        <row r="153">
          <cell r="B153">
            <v>0</v>
          </cell>
          <cell r="C153">
            <v>0</v>
          </cell>
          <cell r="D153">
            <v>0</v>
          </cell>
          <cell r="E153">
            <v>0</v>
          </cell>
        </row>
        <row r="154">
          <cell r="B154">
            <v>0</v>
          </cell>
          <cell r="C154">
            <v>0</v>
          </cell>
          <cell r="D154">
            <v>0</v>
          </cell>
          <cell r="E154">
            <v>0</v>
          </cell>
        </row>
        <row r="155">
          <cell r="B155">
            <v>0</v>
          </cell>
          <cell r="C155">
            <v>0</v>
          </cell>
          <cell r="D155">
            <v>0</v>
          </cell>
          <cell r="E155">
            <v>0</v>
          </cell>
        </row>
      </sheetData>
      <sheetData sheetId="18"/>
      <sheetData sheetId="19">
        <row r="6">
          <cell r="G6">
            <v>0</v>
          </cell>
        </row>
        <row r="7">
          <cell r="G7">
            <v>0</v>
          </cell>
        </row>
        <row r="8">
          <cell r="G8">
            <v>0</v>
          </cell>
        </row>
        <row r="9">
          <cell r="G9">
            <v>0</v>
          </cell>
        </row>
        <row r="10">
          <cell r="G10">
            <v>0</v>
          </cell>
        </row>
        <row r="11">
          <cell r="G11">
            <v>0</v>
          </cell>
        </row>
        <row r="12">
          <cell r="G12">
            <v>0</v>
          </cell>
        </row>
        <row r="13">
          <cell r="G13">
            <v>0</v>
          </cell>
        </row>
        <row r="14">
          <cell r="G14">
            <v>0</v>
          </cell>
        </row>
        <row r="15">
          <cell r="G15">
            <v>0</v>
          </cell>
        </row>
        <row r="16">
          <cell r="G16">
            <v>0</v>
          </cell>
        </row>
        <row r="17">
          <cell r="G17">
            <v>0</v>
          </cell>
        </row>
        <row r="18">
          <cell r="G18">
            <v>0</v>
          </cell>
        </row>
        <row r="19">
          <cell r="G19">
            <v>0</v>
          </cell>
        </row>
        <row r="20">
          <cell r="G20">
            <v>0</v>
          </cell>
        </row>
        <row r="21">
          <cell r="G21">
            <v>0</v>
          </cell>
        </row>
        <row r="22">
          <cell r="G22">
            <v>0</v>
          </cell>
        </row>
        <row r="23">
          <cell r="G23">
            <v>0</v>
          </cell>
        </row>
        <row r="24">
          <cell r="G24">
            <v>0</v>
          </cell>
        </row>
        <row r="25">
          <cell r="G25">
            <v>0</v>
          </cell>
        </row>
        <row r="26">
          <cell r="G26">
            <v>0</v>
          </cell>
        </row>
        <row r="27">
          <cell r="G27">
            <v>0</v>
          </cell>
        </row>
        <row r="28">
          <cell r="G28">
            <v>0</v>
          </cell>
        </row>
        <row r="29">
          <cell r="G29">
            <v>0</v>
          </cell>
        </row>
        <row r="30">
          <cell r="G30">
            <v>0</v>
          </cell>
        </row>
        <row r="31">
          <cell r="G31">
            <v>0</v>
          </cell>
        </row>
        <row r="32">
          <cell r="G32">
            <v>0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0</v>
          </cell>
        </row>
        <row r="41">
          <cell r="G41">
            <v>0</v>
          </cell>
        </row>
        <row r="42">
          <cell r="G42">
            <v>0</v>
          </cell>
        </row>
        <row r="43">
          <cell r="G43">
            <v>0</v>
          </cell>
        </row>
        <row r="44">
          <cell r="G44">
            <v>0</v>
          </cell>
        </row>
        <row r="45">
          <cell r="G45">
            <v>0</v>
          </cell>
        </row>
        <row r="46">
          <cell r="G46">
            <v>0</v>
          </cell>
        </row>
        <row r="47">
          <cell r="G47">
            <v>0</v>
          </cell>
        </row>
        <row r="48">
          <cell r="G48">
            <v>0</v>
          </cell>
        </row>
        <row r="49">
          <cell r="G49">
            <v>0</v>
          </cell>
        </row>
        <row r="50">
          <cell r="G50">
            <v>0</v>
          </cell>
        </row>
        <row r="51">
          <cell r="G51">
            <v>0</v>
          </cell>
        </row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6">
          <cell r="G56">
            <v>0</v>
          </cell>
        </row>
        <row r="57">
          <cell r="G57">
            <v>0</v>
          </cell>
        </row>
        <row r="58">
          <cell r="G58">
            <v>0</v>
          </cell>
        </row>
        <row r="59">
          <cell r="G59">
            <v>0</v>
          </cell>
        </row>
        <row r="60">
          <cell r="G60">
            <v>0</v>
          </cell>
        </row>
        <row r="61">
          <cell r="G61">
            <v>0</v>
          </cell>
        </row>
        <row r="62">
          <cell r="G62">
            <v>0</v>
          </cell>
        </row>
        <row r="63">
          <cell r="G63">
            <v>0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8">
          <cell r="G68">
            <v>0</v>
          </cell>
        </row>
        <row r="69">
          <cell r="G69">
            <v>0</v>
          </cell>
        </row>
        <row r="70">
          <cell r="G70">
            <v>0</v>
          </cell>
        </row>
        <row r="76">
          <cell r="G76">
            <v>0</v>
          </cell>
        </row>
        <row r="77">
          <cell r="G77">
            <v>0</v>
          </cell>
        </row>
        <row r="78">
          <cell r="G78">
            <v>0</v>
          </cell>
        </row>
        <row r="79">
          <cell r="G79">
            <v>0</v>
          </cell>
        </row>
        <row r="80">
          <cell r="G80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4">
          <cell r="G84">
            <v>0</v>
          </cell>
        </row>
        <row r="85">
          <cell r="G85">
            <v>0</v>
          </cell>
        </row>
        <row r="86">
          <cell r="G86">
            <v>0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  <row r="92">
          <cell r="G92">
            <v>0</v>
          </cell>
        </row>
        <row r="93">
          <cell r="G93">
            <v>0</v>
          </cell>
        </row>
        <row r="94">
          <cell r="G94">
            <v>0</v>
          </cell>
        </row>
        <row r="95">
          <cell r="G95">
            <v>0</v>
          </cell>
        </row>
        <row r="96">
          <cell r="G96">
            <v>0</v>
          </cell>
        </row>
        <row r="97">
          <cell r="G97">
            <v>0</v>
          </cell>
        </row>
        <row r="98">
          <cell r="G98">
            <v>0</v>
          </cell>
        </row>
        <row r="99">
          <cell r="G99">
            <v>0</v>
          </cell>
        </row>
        <row r="100">
          <cell r="G100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4">
          <cell r="G104">
            <v>0</v>
          </cell>
        </row>
        <row r="105">
          <cell r="G105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6">
          <cell r="G116">
            <v>0</v>
          </cell>
        </row>
        <row r="117">
          <cell r="G117">
            <v>0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4">
          <cell r="G124">
            <v>0</v>
          </cell>
        </row>
        <row r="125">
          <cell r="G125">
            <v>0</v>
          </cell>
        </row>
        <row r="126">
          <cell r="G126">
            <v>0</v>
          </cell>
        </row>
        <row r="127">
          <cell r="G127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2">
          <cell r="G132">
            <v>0</v>
          </cell>
        </row>
        <row r="133">
          <cell r="G133">
            <v>0</v>
          </cell>
        </row>
        <row r="134">
          <cell r="G134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0">
          <cell r="G140">
            <v>0</v>
          </cell>
        </row>
        <row r="146">
          <cell r="G146">
            <v>1020868.3279077236</v>
          </cell>
        </row>
        <row r="147">
          <cell r="G147">
            <v>1044766.2848161537</v>
          </cell>
        </row>
        <row r="148">
          <cell r="G148">
            <v>1068664.2417245838</v>
          </cell>
        </row>
        <row r="149">
          <cell r="G149">
            <v>1092562.1986330138</v>
          </cell>
        </row>
        <row r="150">
          <cell r="G150">
            <v>1116460.155541444</v>
          </cell>
        </row>
        <row r="151">
          <cell r="G151">
            <v>119489.78454215043</v>
          </cell>
        </row>
        <row r="152">
          <cell r="G152">
            <v>119489.78454215043</v>
          </cell>
        </row>
        <row r="153">
          <cell r="G153">
            <v>119489.78454215043</v>
          </cell>
        </row>
        <row r="154">
          <cell r="G154">
            <v>119489.78454215043</v>
          </cell>
        </row>
        <row r="155">
          <cell r="G155">
            <v>119489.78454215043</v>
          </cell>
        </row>
        <row r="156">
          <cell r="G156">
            <v>95591.827633720342</v>
          </cell>
        </row>
        <row r="157">
          <cell r="G157">
            <v>71693.870725290253</v>
          </cell>
        </row>
        <row r="158">
          <cell r="G158">
            <v>47795.913816860171</v>
          </cell>
        </row>
        <row r="159">
          <cell r="G159">
            <v>23897.956908430086</v>
          </cell>
        </row>
        <row r="160">
          <cell r="G160">
            <v>0</v>
          </cell>
        </row>
        <row r="161">
          <cell r="G161">
            <v>0</v>
          </cell>
        </row>
        <row r="162">
          <cell r="G162">
            <v>0</v>
          </cell>
        </row>
        <row r="163">
          <cell r="G163">
            <v>0</v>
          </cell>
        </row>
        <row r="164">
          <cell r="G164">
            <v>0</v>
          </cell>
        </row>
        <row r="165">
          <cell r="G165">
            <v>0</v>
          </cell>
        </row>
        <row r="166">
          <cell r="G166">
            <v>0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3">
          <cell r="G173">
            <v>0</v>
          </cell>
        </row>
        <row r="174">
          <cell r="G174">
            <v>0</v>
          </cell>
        </row>
        <row r="175">
          <cell r="G175">
            <v>0</v>
          </cell>
        </row>
        <row r="181">
          <cell r="G181">
            <v>211224.97368667036</v>
          </cell>
        </row>
        <row r="182">
          <cell r="G182">
            <v>216316.6152230062</v>
          </cell>
        </row>
        <row r="183">
          <cell r="G183">
            <v>221408.25675934201</v>
          </cell>
        </row>
        <row r="184">
          <cell r="G184">
            <v>226499.89829567782</v>
          </cell>
        </row>
        <row r="185">
          <cell r="G185">
            <v>231591.53983201363</v>
          </cell>
        </row>
        <row r="186">
          <cell r="G186">
            <v>25458.20768167909</v>
          </cell>
        </row>
        <row r="187">
          <cell r="G187">
            <v>25458.20768167909</v>
          </cell>
        </row>
        <row r="188">
          <cell r="G188">
            <v>25458.20768167909</v>
          </cell>
        </row>
        <row r="189">
          <cell r="G189">
            <v>25458.20768167909</v>
          </cell>
        </row>
        <row r="190">
          <cell r="G190">
            <v>25458.20768167909</v>
          </cell>
        </row>
        <row r="191">
          <cell r="G191">
            <v>20366.566145343273</v>
          </cell>
        </row>
        <row r="192">
          <cell r="G192">
            <v>15274.924609007456</v>
          </cell>
        </row>
        <row r="193">
          <cell r="G193">
            <v>10183.283072671637</v>
          </cell>
        </row>
        <row r="194">
          <cell r="G194">
            <v>5091.6415363358183</v>
          </cell>
        </row>
        <row r="195">
          <cell r="G195">
            <v>0</v>
          </cell>
        </row>
        <row r="196">
          <cell r="G196">
            <v>0</v>
          </cell>
        </row>
        <row r="197">
          <cell r="G197">
            <v>0</v>
          </cell>
        </row>
        <row r="198">
          <cell r="G198">
            <v>0</v>
          </cell>
        </row>
        <row r="199">
          <cell r="G199">
            <v>0</v>
          </cell>
        </row>
        <row r="200">
          <cell r="G200">
            <v>0</v>
          </cell>
        </row>
        <row r="201">
          <cell r="G201">
            <v>0</v>
          </cell>
        </row>
        <row r="202">
          <cell r="G202">
            <v>0</v>
          </cell>
        </row>
        <row r="203">
          <cell r="G203">
            <v>0</v>
          </cell>
        </row>
        <row r="204">
          <cell r="G204">
            <v>0</v>
          </cell>
        </row>
        <row r="205">
          <cell r="G205">
            <v>0</v>
          </cell>
        </row>
        <row r="206">
          <cell r="G206">
            <v>0</v>
          </cell>
        </row>
        <row r="207">
          <cell r="G207">
            <v>0</v>
          </cell>
        </row>
        <row r="208">
          <cell r="G208">
            <v>0</v>
          </cell>
        </row>
        <row r="209">
          <cell r="G209">
            <v>0</v>
          </cell>
        </row>
        <row r="210">
          <cell r="G210">
            <v>0</v>
          </cell>
        </row>
        <row r="216">
          <cell r="G216">
            <v>0</v>
          </cell>
        </row>
        <row r="217">
          <cell r="G217">
            <v>0</v>
          </cell>
        </row>
        <row r="218">
          <cell r="G218">
            <v>0</v>
          </cell>
        </row>
        <row r="219">
          <cell r="G219">
            <v>0</v>
          </cell>
        </row>
        <row r="220">
          <cell r="G220">
            <v>0</v>
          </cell>
        </row>
        <row r="221">
          <cell r="G221">
            <v>0</v>
          </cell>
        </row>
        <row r="222">
          <cell r="G222">
            <v>0</v>
          </cell>
        </row>
        <row r="223">
          <cell r="G223">
            <v>0</v>
          </cell>
        </row>
        <row r="224">
          <cell r="G224">
            <v>0</v>
          </cell>
        </row>
        <row r="225">
          <cell r="G225">
            <v>0</v>
          </cell>
        </row>
        <row r="226">
          <cell r="G226">
            <v>0</v>
          </cell>
        </row>
        <row r="227">
          <cell r="G227">
            <v>0</v>
          </cell>
        </row>
        <row r="228">
          <cell r="G228">
            <v>0</v>
          </cell>
        </row>
        <row r="229">
          <cell r="G229">
            <v>0</v>
          </cell>
        </row>
        <row r="230">
          <cell r="G230">
            <v>0</v>
          </cell>
        </row>
        <row r="231">
          <cell r="G231">
            <v>0</v>
          </cell>
        </row>
        <row r="232">
          <cell r="G232">
            <v>0</v>
          </cell>
        </row>
        <row r="233">
          <cell r="G233">
            <v>0</v>
          </cell>
        </row>
        <row r="234">
          <cell r="G234">
            <v>0</v>
          </cell>
        </row>
        <row r="235">
          <cell r="G235">
            <v>0</v>
          </cell>
        </row>
        <row r="236">
          <cell r="G236">
            <v>0</v>
          </cell>
        </row>
        <row r="237">
          <cell r="G237">
            <v>0</v>
          </cell>
        </row>
        <row r="238">
          <cell r="G238">
            <v>0</v>
          </cell>
        </row>
        <row r="239">
          <cell r="G239">
            <v>0</v>
          </cell>
        </row>
        <row r="240">
          <cell r="G240">
            <v>0</v>
          </cell>
        </row>
        <row r="241">
          <cell r="G241">
            <v>0</v>
          </cell>
        </row>
        <row r="242">
          <cell r="G242">
            <v>0</v>
          </cell>
        </row>
        <row r="243">
          <cell r="G243">
            <v>0</v>
          </cell>
        </row>
        <row r="244">
          <cell r="G244">
            <v>0</v>
          </cell>
        </row>
        <row r="245">
          <cell r="G245">
            <v>0</v>
          </cell>
        </row>
        <row r="251">
          <cell r="G251">
            <v>0</v>
          </cell>
        </row>
        <row r="252">
          <cell r="G252">
            <v>0</v>
          </cell>
        </row>
        <row r="253">
          <cell r="G253">
            <v>0</v>
          </cell>
        </row>
        <row r="254">
          <cell r="G254">
            <v>0</v>
          </cell>
        </row>
        <row r="255">
          <cell r="G255">
            <v>0</v>
          </cell>
        </row>
        <row r="256">
          <cell r="G256">
            <v>0</v>
          </cell>
        </row>
        <row r="257">
          <cell r="G257">
            <v>0</v>
          </cell>
        </row>
        <row r="258">
          <cell r="G258">
            <v>0</v>
          </cell>
        </row>
        <row r="259">
          <cell r="G259">
            <v>0</v>
          </cell>
        </row>
        <row r="260">
          <cell r="G260">
            <v>0</v>
          </cell>
        </row>
        <row r="261">
          <cell r="G261">
            <v>0</v>
          </cell>
        </row>
        <row r="262">
          <cell r="G262">
            <v>0</v>
          </cell>
        </row>
        <row r="263">
          <cell r="G263">
            <v>0</v>
          </cell>
        </row>
        <row r="264">
          <cell r="G264">
            <v>0</v>
          </cell>
        </row>
        <row r="265">
          <cell r="G265">
            <v>0</v>
          </cell>
        </row>
        <row r="266">
          <cell r="G266">
            <v>0</v>
          </cell>
        </row>
        <row r="267">
          <cell r="G267">
            <v>0</v>
          </cell>
        </row>
        <row r="268">
          <cell r="G268">
            <v>0</v>
          </cell>
        </row>
        <row r="269">
          <cell r="G269">
            <v>0</v>
          </cell>
        </row>
        <row r="270">
          <cell r="G270">
            <v>0</v>
          </cell>
        </row>
        <row r="271">
          <cell r="G271">
            <v>0</v>
          </cell>
        </row>
        <row r="272">
          <cell r="G272">
            <v>0</v>
          </cell>
        </row>
        <row r="273">
          <cell r="G273">
            <v>0</v>
          </cell>
        </row>
        <row r="274">
          <cell r="G274">
            <v>0</v>
          </cell>
        </row>
        <row r="275">
          <cell r="G275">
            <v>0</v>
          </cell>
        </row>
        <row r="276">
          <cell r="G276">
            <v>0</v>
          </cell>
        </row>
        <row r="277">
          <cell r="G277">
            <v>0</v>
          </cell>
        </row>
        <row r="278">
          <cell r="G278">
            <v>0</v>
          </cell>
        </row>
        <row r="279">
          <cell r="G279">
            <v>0</v>
          </cell>
        </row>
        <row r="280">
          <cell r="G280">
            <v>0</v>
          </cell>
        </row>
        <row r="286">
          <cell r="G286">
            <v>0</v>
          </cell>
        </row>
        <row r="287">
          <cell r="G287">
            <v>0</v>
          </cell>
        </row>
        <row r="288">
          <cell r="G288">
            <v>2019523.7174756431</v>
          </cell>
        </row>
        <row r="289">
          <cell r="G289">
            <v>2066799.6388226203</v>
          </cell>
        </row>
        <row r="290">
          <cell r="G290">
            <v>2114075.5601695972</v>
          </cell>
        </row>
        <row r="291">
          <cell r="G291">
            <v>2161351.481516574</v>
          </cell>
        </row>
        <row r="292">
          <cell r="G292">
            <v>2208627.4028635514</v>
          </cell>
        </row>
        <row r="293">
          <cell r="G293">
            <v>2255903.3242105283</v>
          </cell>
        </row>
        <row r="294">
          <cell r="G294">
            <v>2303179.2455575052</v>
          </cell>
        </row>
        <row r="295">
          <cell r="G295">
            <v>2350455.1669044821</v>
          </cell>
        </row>
        <row r="296">
          <cell r="G296">
            <v>378207.37077581597</v>
          </cell>
        </row>
        <row r="297">
          <cell r="G297">
            <v>378207.37077581597</v>
          </cell>
        </row>
        <row r="298">
          <cell r="G298">
            <v>330931.44942883897</v>
          </cell>
        </row>
        <row r="299">
          <cell r="G299">
            <v>283655.52808186196</v>
          </cell>
        </row>
        <row r="300">
          <cell r="G300">
            <v>236379.60673488499</v>
          </cell>
        </row>
        <row r="301">
          <cell r="G301">
            <v>189103.68538790799</v>
          </cell>
        </row>
        <row r="302">
          <cell r="G302">
            <v>141827.76404093098</v>
          </cell>
        </row>
        <row r="303">
          <cell r="G303">
            <v>94551.842693953993</v>
          </cell>
        </row>
        <row r="304">
          <cell r="G304">
            <v>47275.921346976997</v>
          </cell>
        </row>
        <row r="305">
          <cell r="G305">
            <v>0</v>
          </cell>
        </row>
        <row r="306">
          <cell r="G306">
            <v>0</v>
          </cell>
        </row>
        <row r="307">
          <cell r="G307">
            <v>0</v>
          </cell>
        </row>
        <row r="308">
          <cell r="G308">
            <v>0</v>
          </cell>
        </row>
        <row r="309">
          <cell r="G309">
            <v>0</v>
          </cell>
        </row>
        <row r="310">
          <cell r="G310">
            <v>0</v>
          </cell>
        </row>
        <row r="311">
          <cell r="G311">
            <v>0</v>
          </cell>
        </row>
        <row r="312">
          <cell r="G312">
            <v>0</v>
          </cell>
        </row>
        <row r="313">
          <cell r="G313">
            <v>0</v>
          </cell>
        </row>
        <row r="314">
          <cell r="G314">
            <v>0</v>
          </cell>
        </row>
        <row r="315">
          <cell r="G315">
            <v>0</v>
          </cell>
        </row>
        <row r="321">
          <cell r="G321">
            <v>0</v>
          </cell>
        </row>
        <row r="322">
          <cell r="G322">
            <v>0</v>
          </cell>
        </row>
        <row r="323">
          <cell r="G323">
            <v>124939.79104630084</v>
          </cell>
        </row>
        <row r="324">
          <cell r="G324">
            <v>127951.50229677127</v>
          </cell>
        </row>
        <row r="325">
          <cell r="G325">
            <v>130963.21354724168</v>
          </cell>
        </row>
        <row r="326">
          <cell r="G326">
            <v>133974.9247977121</v>
          </cell>
        </row>
        <row r="327">
          <cell r="G327">
            <v>136986.63604818252</v>
          </cell>
        </row>
        <row r="328">
          <cell r="G328">
            <v>139998.34729865295</v>
          </cell>
        </row>
        <row r="329">
          <cell r="G329">
            <v>143010.05854912338</v>
          </cell>
        </row>
        <row r="330">
          <cell r="G330">
            <v>146021.76979959378</v>
          </cell>
        </row>
        <row r="331">
          <cell r="G331">
            <v>24093.690003763357</v>
          </cell>
        </row>
        <row r="332">
          <cell r="G332">
            <v>24093.690003763357</v>
          </cell>
        </row>
        <row r="333">
          <cell r="G333">
            <v>21081.978753292937</v>
          </cell>
        </row>
        <row r="334">
          <cell r="G334">
            <v>18070.267502822517</v>
          </cell>
        </row>
        <row r="335">
          <cell r="G335">
            <v>15058.556252352097</v>
          </cell>
        </row>
        <row r="336">
          <cell r="G336">
            <v>12046.845001881677</v>
          </cell>
        </row>
        <row r="337">
          <cell r="G337">
            <v>9035.1337514112565</v>
          </cell>
        </row>
        <row r="338">
          <cell r="G338">
            <v>6023.4225009408383</v>
          </cell>
        </row>
        <row r="339">
          <cell r="G339">
            <v>3011.7112504704191</v>
          </cell>
        </row>
        <row r="340">
          <cell r="G340">
            <v>0</v>
          </cell>
        </row>
        <row r="341">
          <cell r="G341">
            <v>0</v>
          </cell>
        </row>
        <row r="342">
          <cell r="G342">
            <v>0</v>
          </cell>
        </row>
        <row r="343">
          <cell r="G343">
            <v>0</v>
          </cell>
        </row>
        <row r="344">
          <cell r="G344">
            <v>0</v>
          </cell>
        </row>
        <row r="345">
          <cell r="G345">
            <v>0</v>
          </cell>
        </row>
        <row r="346">
          <cell r="G346">
            <v>0</v>
          </cell>
        </row>
        <row r="347">
          <cell r="G347">
            <v>0</v>
          </cell>
        </row>
        <row r="348">
          <cell r="G348">
            <v>0</v>
          </cell>
        </row>
        <row r="349">
          <cell r="G349">
            <v>0</v>
          </cell>
        </row>
        <row r="350">
          <cell r="G350">
            <v>0</v>
          </cell>
        </row>
        <row r="356">
          <cell r="G356">
            <v>0</v>
          </cell>
        </row>
        <row r="357">
          <cell r="G357">
            <v>0</v>
          </cell>
        </row>
        <row r="358">
          <cell r="G358">
            <v>0</v>
          </cell>
        </row>
        <row r="359">
          <cell r="G359">
            <v>0</v>
          </cell>
        </row>
        <row r="360">
          <cell r="G360">
            <v>0</v>
          </cell>
        </row>
        <row r="361">
          <cell r="G361">
            <v>0</v>
          </cell>
        </row>
        <row r="362">
          <cell r="G362">
            <v>0</v>
          </cell>
        </row>
        <row r="363">
          <cell r="G363">
            <v>0</v>
          </cell>
        </row>
        <row r="364">
          <cell r="G364">
            <v>0</v>
          </cell>
        </row>
        <row r="365">
          <cell r="G365">
            <v>0</v>
          </cell>
        </row>
        <row r="366">
          <cell r="G366">
            <v>0</v>
          </cell>
        </row>
        <row r="367">
          <cell r="G367">
            <v>0</v>
          </cell>
        </row>
        <row r="368">
          <cell r="G368">
            <v>0</v>
          </cell>
        </row>
        <row r="369">
          <cell r="G369">
            <v>0</v>
          </cell>
        </row>
        <row r="370">
          <cell r="G370">
            <v>0</v>
          </cell>
        </row>
        <row r="371">
          <cell r="G371">
            <v>0</v>
          </cell>
        </row>
        <row r="372">
          <cell r="G372">
            <v>0</v>
          </cell>
        </row>
        <row r="373">
          <cell r="G373">
            <v>0</v>
          </cell>
        </row>
        <row r="374">
          <cell r="G374">
            <v>0</v>
          </cell>
        </row>
        <row r="375">
          <cell r="G375">
            <v>0</v>
          </cell>
        </row>
        <row r="376">
          <cell r="G376">
            <v>0</v>
          </cell>
        </row>
        <row r="377">
          <cell r="G377">
            <v>0</v>
          </cell>
        </row>
        <row r="378">
          <cell r="G378">
            <v>0</v>
          </cell>
        </row>
        <row r="379">
          <cell r="G379">
            <v>0</v>
          </cell>
        </row>
        <row r="380">
          <cell r="G380">
            <v>0</v>
          </cell>
        </row>
        <row r="381">
          <cell r="G381">
            <v>0</v>
          </cell>
        </row>
        <row r="382">
          <cell r="G382">
            <v>0</v>
          </cell>
        </row>
        <row r="383">
          <cell r="G383">
            <v>0</v>
          </cell>
        </row>
        <row r="384">
          <cell r="G384">
            <v>0</v>
          </cell>
        </row>
        <row r="385">
          <cell r="G385">
            <v>0</v>
          </cell>
        </row>
        <row r="391">
          <cell r="G391">
            <v>0</v>
          </cell>
        </row>
        <row r="392">
          <cell r="G392">
            <v>0</v>
          </cell>
        </row>
        <row r="393">
          <cell r="G393">
            <v>0</v>
          </cell>
        </row>
        <row r="394">
          <cell r="G394">
            <v>0</v>
          </cell>
        </row>
        <row r="395">
          <cell r="G395">
            <v>0</v>
          </cell>
        </row>
        <row r="396">
          <cell r="G396">
            <v>0</v>
          </cell>
        </row>
        <row r="397">
          <cell r="G397">
            <v>0</v>
          </cell>
        </row>
        <row r="398">
          <cell r="G398">
            <v>0</v>
          </cell>
        </row>
        <row r="399">
          <cell r="G399">
            <v>0</v>
          </cell>
        </row>
        <row r="400">
          <cell r="G400">
            <v>0</v>
          </cell>
        </row>
        <row r="401">
          <cell r="G401">
            <v>0</v>
          </cell>
        </row>
        <row r="402">
          <cell r="G402">
            <v>0</v>
          </cell>
        </row>
        <row r="403">
          <cell r="G403">
            <v>0</v>
          </cell>
        </row>
        <row r="404">
          <cell r="G404">
            <v>0</v>
          </cell>
        </row>
        <row r="405">
          <cell r="G405">
            <v>0</v>
          </cell>
        </row>
        <row r="406">
          <cell r="G406">
            <v>0</v>
          </cell>
        </row>
        <row r="407">
          <cell r="G407">
            <v>0</v>
          </cell>
        </row>
        <row r="408">
          <cell r="G408">
            <v>0</v>
          </cell>
        </row>
        <row r="409">
          <cell r="G409">
            <v>0</v>
          </cell>
        </row>
        <row r="410">
          <cell r="G410">
            <v>0</v>
          </cell>
        </row>
        <row r="411">
          <cell r="G411">
            <v>0</v>
          </cell>
        </row>
        <row r="412">
          <cell r="G412">
            <v>0</v>
          </cell>
        </row>
        <row r="413">
          <cell r="G413">
            <v>0</v>
          </cell>
        </row>
        <row r="414">
          <cell r="G414">
            <v>0</v>
          </cell>
        </row>
        <row r="415">
          <cell r="G415">
            <v>0</v>
          </cell>
        </row>
        <row r="416">
          <cell r="G416">
            <v>0</v>
          </cell>
        </row>
        <row r="417">
          <cell r="G417">
            <v>0</v>
          </cell>
        </row>
        <row r="418">
          <cell r="G418">
            <v>0</v>
          </cell>
        </row>
        <row r="419">
          <cell r="G419">
            <v>0</v>
          </cell>
        </row>
        <row r="420">
          <cell r="G420">
            <v>0</v>
          </cell>
        </row>
        <row r="426">
          <cell r="G426">
            <v>0</v>
          </cell>
        </row>
        <row r="427">
          <cell r="G427">
            <v>0</v>
          </cell>
        </row>
        <row r="428">
          <cell r="G428">
            <v>0</v>
          </cell>
        </row>
        <row r="429">
          <cell r="G429">
            <v>4757486.5743999844</v>
          </cell>
        </row>
        <row r="430">
          <cell r="G430">
            <v>4868856.6757532731</v>
          </cell>
        </row>
        <row r="431">
          <cell r="G431">
            <v>4980226.7771065617</v>
          </cell>
        </row>
        <row r="432">
          <cell r="G432">
            <v>5091596.8784598503</v>
          </cell>
        </row>
        <row r="433">
          <cell r="G433">
            <v>5202966.979813139</v>
          </cell>
        </row>
        <row r="434">
          <cell r="G434">
            <v>5314337.0811664276</v>
          </cell>
        </row>
        <row r="435">
          <cell r="G435">
            <v>5425707.1825197162</v>
          </cell>
        </row>
        <row r="436">
          <cell r="G436">
            <v>5537077.2838730048</v>
          </cell>
        </row>
        <row r="437">
          <cell r="G437">
            <v>5648447.3852262935</v>
          </cell>
        </row>
        <row r="438">
          <cell r="G438">
            <v>5759817.4865795821</v>
          </cell>
        </row>
        <row r="439">
          <cell r="G439">
            <v>5759817.4865795821</v>
          </cell>
        </row>
        <row r="440">
          <cell r="G440">
            <v>5759817.4865795821</v>
          </cell>
        </row>
        <row r="441">
          <cell r="G441">
            <v>5759817.4865795821</v>
          </cell>
        </row>
        <row r="442">
          <cell r="G442">
            <v>5759817.4865795821</v>
          </cell>
        </row>
        <row r="443">
          <cell r="G443">
            <v>5759817.4865795821</v>
          </cell>
        </row>
        <row r="444">
          <cell r="G444">
            <v>5759817.4865795821</v>
          </cell>
        </row>
        <row r="445">
          <cell r="G445">
            <v>5759817.4865795821</v>
          </cell>
        </row>
        <row r="446">
          <cell r="G446">
            <v>1002330.9121795978</v>
          </cell>
        </row>
        <row r="447">
          <cell r="G447">
            <v>890960.81082630914</v>
          </cell>
        </row>
        <row r="448">
          <cell r="G448">
            <v>779590.70947302051</v>
          </cell>
        </row>
        <row r="449">
          <cell r="G449">
            <v>668220.60811973189</v>
          </cell>
        </row>
        <row r="450">
          <cell r="G450">
            <v>556850.50676644326</v>
          </cell>
        </row>
        <row r="451">
          <cell r="G451">
            <v>445480.40541315463</v>
          </cell>
        </row>
        <row r="452">
          <cell r="G452">
            <v>334110.304059866</v>
          </cell>
        </row>
        <row r="453">
          <cell r="G453">
            <v>222740.20270657731</v>
          </cell>
        </row>
        <row r="454">
          <cell r="G454">
            <v>111370.10135328866</v>
          </cell>
        </row>
        <row r="455">
          <cell r="G455">
            <v>0</v>
          </cell>
        </row>
        <row r="461">
          <cell r="G461">
            <v>0</v>
          </cell>
        </row>
        <row r="462">
          <cell r="G462">
            <v>0</v>
          </cell>
        </row>
        <row r="463">
          <cell r="G463">
            <v>0</v>
          </cell>
        </row>
        <row r="464">
          <cell r="G464">
            <v>404076.6469651513</v>
          </cell>
        </row>
        <row r="465">
          <cell r="G465">
            <v>413817.03610399913</v>
          </cell>
        </row>
        <row r="466">
          <cell r="G466">
            <v>423557.42524284701</v>
          </cell>
        </row>
        <row r="467">
          <cell r="G467">
            <v>433297.81438169489</v>
          </cell>
        </row>
        <row r="468">
          <cell r="G468">
            <v>443038.20352054271</v>
          </cell>
        </row>
        <row r="469">
          <cell r="G469">
            <v>452778.59265939059</v>
          </cell>
        </row>
        <row r="470">
          <cell r="G470">
            <v>462518.98179823847</v>
          </cell>
        </row>
        <row r="471">
          <cell r="G471">
            <v>472259.37093708629</v>
          </cell>
        </row>
        <row r="472">
          <cell r="G472">
            <v>481999.76007593411</v>
          </cell>
        </row>
        <row r="473">
          <cell r="G473">
            <v>491740.149214782</v>
          </cell>
        </row>
        <row r="474">
          <cell r="G474">
            <v>491740.149214782</v>
          </cell>
        </row>
        <row r="475">
          <cell r="G475">
            <v>491740.149214782</v>
          </cell>
        </row>
        <row r="476">
          <cell r="G476">
            <v>491740.149214782</v>
          </cell>
        </row>
        <row r="477">
          <cell r="G477">
            <v>491740.149214782</v>
          </cell>
        </row>
        <row r="478">
          <cell r="G478">
            <v>491740.149214782</v>
          </cell>
        </row>
        <row r="479">
          <cell r="G479">
            <v>491740.149214782</v>
          </cell>
        </row>
        <row r="480">
          <cell r="G480">
            <v>491740.149214782</v>
          </cell>
        </row>
        <row r="481">
          <cell r="G481">
            <v>87663.502249630721</v>
          </cell>
        </row>
        <row r="482">
          <cell r="G482">
            <v>77923.11311078287</v>
          </cell>
        </row>
        <row r="483">
          <cell r="G483">
            <v>68182.723971935018</v>
          </cell>
        </row>
        <row r="484">
          <cell r="G484">
            <v>58442.334833087152</v>
          </cell>
        </row>
        <row r="485">
          <cell r="G485">
            <v>48701.945694239294</v>
          </cell>
        </row>
        <row r="486">
          <cell r="G486">
            <v>38961.556555391435</v>
          </cell>
        </row>
        <row r="487">
          <cell r="G487">
            <v>29221.167416543576</v>
          </cell>
        </row>
        <row r="488">
          <cell r="G488">
            <v>19480.778277695717</v>
          </cell>
        </row>
        <row r="489">
          <cell r="G489">
            <v>9740.3891388478587</v>
          </cell>
        </row>
        <row r="490">
          <cell r="G490">
            <v>0</v>
          </cell>
        </row>
        <row r="496">
          <cell r="G496">
            <v>0</v>
          </cell>
        </row>
        <row r="497">
          <cell r="G497">
            <v>0</v>
          </cell>
        </row>
        <row r="498">
          <cell r="G498">
            <v>0</v>
          </cell>
        </row>
        <row r="499">
          <cell r="G499">
            <v>0</v>
          </cell>
        </row>
        <row r="500">
          <cell r="G500">
            <v>0</v>
          </cell>
        </row>
        <row r="501">
          <cell r="G501">
            <v>0</v>
          </cell>
        </row>
        <row r="502">
          <cell r="G502">
            <v>0</v>
          </cell>
        </row>
        <row r="503">
          <cell r="G503">
            <v>0</v>
          </cell>
        </row>
        <row r="504">
          <cell r="G504">
            <v>0</v>
          </cell>
        </row>
        <row r="505">
          <cell r="G505">
            <v>0</v>
          </cell>
        </row>
        <row r="506">
          <cell r="G506">
            <v>0</v>
          </cell>
        </row>
        <row r="507">
          <cell r="G507">
            <v>0</v>
          </cell>
        </row>
        <row r="508">
          <cell r="G508">
            <v>0</v>
          </cell>
        </row>
        <row r="509">
          <cell r="G509">
            <v>0</v>
          </cell>
        </row>
        <row r="510">
          <cell r="G510">
            <v>0</v>
          </cell>
        </row>
        <row r="511">
          <cell r="G511">
            <v>0</v>
          </cell>
        </row>
        <row r="512">
          <cell r="G512">
            <v>0</v>
          </cell>
        </row>
        <row r="513">
          <cell r="G513">
            <v>0</v>
          </cell>
        </row>
        <row r="514">
          <cell r="G514">
            <v>0</v>
          </cell>
        </row>
        <row r="515">
          <cell r="G515">
            <v>0</v>
          </cell>
        </row>
        <row r="516">
          <cell r="G516">
            <v>0</v>
          </cell>
        </row>
        <row r="517">
          <cell r="G517">
            <v>0</v>
          </cell>
        </row>
        <row r="518">
          <cell r="G518">
            <v>0</v>
          </cell>
        </row>
        <row r="519">
          <cell r="G519">
            <v>0</v>
          </cell>
        </row>
        <row r="520">
          <cell r="G520">
            <v>0</v>
          </cell>
        </row>
        <row r="521">
          <cell r="G521">
            <v>0</v>
          </cell>
        </row>
        <row r="522">
          <cell r="G522">
            <v>0</v>
          </cell>
        </row>
        <row r="523">
          <cell r="G523">
            <v>0</v>
          </cell>
        </row>
        <row r="524">
          <cell r="G524">
            <v>0</v>
          </cell>
        </row>
        <row r="525">
          <cell r="G525">
            <v>0</v>
          </cell>
        </row>
        <row r="531">
          <cell r="G531">
            <v>0</v>
          </cell>
        </row>
        <row r="532">
          <cell r="G532">
            <v>0</v>
          </cell>
        </row>
        <row r="533">
          <cell r="G533">
            <v>0</v>
          </cell>
        </row>
        <row r="534">
          <cell r="G534">
            <v>417546.73427583947</v>
          </cell>
        </row>
        <row r="535">
          <cell r="G535">
            <v>427534.29551345541</v>
          </cell>
        </row>
        <row r="536">
          <cell r="G536">
            <v>437521.85675107141</v>
          </cell>
        </row>
        <row r="537">
          <cell r="G537">
            <v>447509.4179886874</v>
          </cell>
        </row>
        <row r="538">
          <cell r="G538">
            <v>457496.97922630335</v>
          </cell>
        </row>
        <row r="539">
          <cell r="G539">
            <v>467484.54046391934</v>
          </cell>
        </row>
        <row r="540">
          <cell r="G540">
            <v>477472.10170153528</v>
          </cell>
        </row>
        <row r="541">
          <cell r="G541">
            <v>487459.66293915128</v>
          </cell>
        </row>
        <row r="542">
          <cell r="G542">
            <v>497447.22417676728</v>
          </cell>
        </row>
        <row r="543">
          <cell r="G543">
            <v>507434.78541438322</v>
          </cell>
        </row>
        <row r="544">
          <cell r="G544">
            <v>507434.78541438322</v>
          </cell>
        </row>
        <row r="545">
          <cell r="G545">
            <v>507434.78541438322</v>
          </cell>
        </row>
        <row r="546">
          <cell r="G546">
            <v>507434.78541438322</v>
          </cell>
        </row>
        <row r="547">
          <cell r="G547">
            <v>507434.78541438322</v>
          </cell>
        </row>
        <row r="548">
          <cell r="G548">
            <v>507434.78541438322</v>
          </cell>
        </row>
        <row r="549">
          <cell r="G549">
            <v>507434.78541438322</v>
          </cell>
        </row>
        <row r="550">
          <cell r="G550">
            <v>507434.78541438322</v>
          </cell>
        </row>
        <row r="551">
          <cell r="G551">
            <v>89888.051138543786</v>
          </cell>
        </row>
        <row r="552">
          <cell r="G552">
            <v>79900.489900927816</v>
          </cell>
        </row>
        <row r="553">
          <cell r="G553">
            <v>69912.928663311846</v>
          </cell>
        </row>
        <row r="554">
          <cell r="G554">
            <v>59925.367425695862</v>
          </cell>
        </row>
        <row r="555">
          <cell r="G555">
            <v>49937.806188079885</v>
          </cell>
        </row>
        <row r="556">
          <cell r="G556">
            <v>39950.244950463908</v>
          </cell>
        </row>
        <row r="557">
          <cell r="G557">
            <v>29962.683712847931</v>
          </cell>
        </row>
        <row r="558">
          <cell r="G558">
            <v>19975.122475231954</v>
          </cell>
        </row>
        <row r="559">
          <cell r="G559">
            <v>9987.561237615977</v>
          </cell>
        </row>
        <row r="560">
          <cell r="G560">
            <v>0</v>
          </cell>
        </row>
        <row r="566">
          <cell r="G566">
            <v>0</v>
          </cell>
        </row>
        <row r="567">
          <cell r="G567">
            <v>0</v>
          </cell>
        </row>
        <row r="568">
          <cell r="G568">
            <v>0</v>
          </cell>
        </row>
        <row r="569">
          <cell r="G569">
            <v>0</v>
          </cell>
        </row>
        <row r="570">
          <cell r="G570">
            <v>0</v>
          </cell>
        </row>
        <row r="571">
          <cell r="G571">
            <v>0</v>
          </cell>
        </row>
        <row r="572">
          <cell r="G572">
            <v>0</v>
          </cell>
        </row>
        <row r="573">
          <cell r="G573">
            <v>0</v>
          </cell>
        </row>
        <row r="574">
          <cell r="G574">
            <v>0</v>
          </cell>
        </row>
        <row r="575">
          <cell r="G575">
            <v>0</v>
          </cell>
        </row>
        <row r="576">
          <cell r="G576">
            <v>0</v>
          </cell>
        </row>
        <row r="577">
          <cell r="G577">
            <v>0</v>
          </cell>
        </row>
        <row r="578">
          <cell r="G578">
            <v>0</v>
          </cell>
        </row>
        <row r="579">
          <cell r="G579">
            <v>0</v>
          </cell>
        </row>
        <row r="580">
          <cell r="G580">
            <v>0</v>
          </cell>
        </row>
        <row r="581">
          <cell r="G581">
            <v>0</v>
          </cell>
        </row>
        <row r="582">
          <cell r="G582">
            <v>0</v>
          </cell>
        </row>
        <row r="583">
          <cell r="G583">
            <v>0</v>
          </cell>
        </row>
        <row r="584">
          <cell r="G584">
            <v>0</v>
          </cell>
        </row>
        <row r="585">
          <cell r="G585">
            <v>0</v>
          </cell>
        </row>
        <row r="586">
          <cell r="G586">
            <v>0</v>
          </cell>
        </row>
        <row r="587">
          <cell r="G587">
            <v>0</v>
          </cell>
        </row>
        <row r="588">
          <cell r="G588">
            <v>0</v>
          </cell>
        </row>
        <row r="589">
          <cell r="G589">
            <v>0</v>
          </cell>
        </row>
        <row r="590">
          <cell r="G590">
            <v>0</v>
          </cell>
        </row>
        <row r="591">
          <cell r="G591">
            <v>0</v>
          </cell>
        </row>
        <row r="592">
          <cell r="G592">
            <v>0</v>
          </cell>
        </row>
        <row r="593">
          <cell r="G593">
            <v>0</v>
          </cell>
        </row>
        <row r="594">
          <cell r="G594">
            <v>0</v>
          </cell>
        </row>
        <row r="595">
          <cell r="G595">
            <v>0</v>
          </cell>
        </row>
        <row r="601">
          <cell r="G601">
            <v>0</v>
          </cell>
        </row>
        <row r="602">
          <cell r="G602">
            <v>0</v>
          </cell>
        </row>
        <row r="603">
          <cell r="G603">
            <v>0</v>
          </cell>
        </row>
        <row r="604">
          <cell r="G604">
            <v>0</v>
          </cell>
        </row>
        <row r="605">
          <cell r="G605">
            <v>0</v>
          </cell>
        </row>
        <row r="606">
          <cell r="G606">
            <v>0</v>
          </cell>
        </row>
        <row r="607">
          <cell r="G607">
            <v>0</v>
          </cell>
        </row>
        <row r="608">
          <cell r="G608">
            <v>0</v>
          </cell>
        </row>
        <row r="609">
          <cell r="G609">
            <v>0</v>
          </cell>
        </row>
        <row r="610">
          <cell r="G610">
            <v>0</v>
          </cell>
        </row>
        <row r="611">
          <cell r="G611">
            <v>0</v>
          </cell>
        </row>
        <row r="612">
          <cell r="G612">
            <v>0</v>
          </cell>
        </row>
        <row r="613">
          <cell r="G613">
            <v>0</v>
          </cell>
        </row>
        <row r="614">
          <cell r="G614">
            <v>0</v>
          </cell>
        </row>
        <row r="615">
          <cell r="G615">
            <v>0</v>
          </cell>
        </row>
        <row r="616">
          <cell r="G616">
            <v>0</v>
          </cell>
        </row>
        <row r="617">
          <cell r="G617">
            <v>0</v>
          </cell>
        </row>
        <row r="618">
          <cell r="G618">
            <v>0</v>
          </cell>
        </row>
        <row r="619">
          <cell r="G619">
            <v>0</v>
          </cell>
        </row>
        <row r="620">
          <cell r="G620">
            <v>0</v>
          </cell>
        </row>
        <row r="621">
          <cell r="G621">
            <v>0</v>
          </cell>
        </row>
        <row r="622">
          <cell r="G622">
            <v>0</v>
          </cell>
        </row>
        <row r="623">
          <cell r="G623">
            <v>0</v>
          </cell>
        </row>
        <row r="624">
          <cell r="G624">
            <v>0</v>
          </cell>
        </row>
        <row r="625">
          <cell r="G625">
            <v>0</v>
          </cell>
        </row>
        <row r="626">
          <cell r="G626">
            <v>0</v>
          </cell>
        </row>
        <row r="627">
          <cell r="G627">
            <v>0</v>
          </cell>
        </row>
        <row r="628">
          <cell r="G628">
            <v>0</v>
          </cell>
        </row>
        <row r="629">
          <cell r="G629">
            <v>0</v>
          </cell>
        </row>
        <row r="630">
          <cell r="G630">
            <v>0</v>
          </cell>
        </row>
        <row r="636">
          <cell r="G636">
            <v>0</v>
          </cell>
        </row>
        <row r="637">
          <cell r="G637">
            <v>0</v>
          </cell>
        </row>
        <row r="638">
          <cell r="G638">
            <v>0</v>
          </cell>
        </row>
        <row r="639">
          <cell r="G639">
            <v>0</v>
          </cell>
        </row>
        <row r="640">
          <cell r="G640">
            <v>0</v>
          </cell>
        </row>
        <row r="641">
          <cell r="G641">
            <v>0</v>
          </cell>
        </row>
        <row r="642">
          <cell r="G642">
            <v>0</v>
          </cell>
        </row>
        <row r="643">
          <cell r="G643">
            <v>0</v>
          </cell>
        </row>
        <row r="644">
          <cell r="G644">
            <v>0</v>
          </cell>
        </row>
        <row r="645">
          <cell r="G645">
            <v>0</v>
          </cell>
        </row>
        <row r="646">
          <cell r="G646">
            <v>0</v>
          </cell>
        </row>
        <row r="647">
          <cell r="G647">
            <v>0</v>
          </cell>
        </row>
        <row r="648">
          <cell r="G648">
            <v>0</v>
          </cell>
        </row>
        <row r="649">
          <cell r="G649">
            <v>0</v>
          </cell>
        </row>
        <row r="650">
          <cell r="G650">
            <v>0</v>
          </cell>
        </row>
        <row r="651">
          <cell r="G651">
            <v>0</v>
          </cell>
        </row>
        <row r="652">
          <cell r="G652">
            <v>0</v>
          </cell>
        </row>
        <row r="653">
          <cell r="G653">
            <v>0</v>
          </cell>
        </row>
        <row r="654">
          <cell r="G654">
            <v>0</v>
          </cell>
        </row>
        <row r="655">
          <cell r="G655">
            <v>0</v>
          </cell>
        </row>
        <row r="656">
          <cell r="G656">
            <v>0</v>
          </cell>
        </row>
        <row r="657">
          <cell r="G657">
            <v>0</v>
          </cell>
        </row>
        <row r="658">
          <cell r="G658">
            <v>0</v>
          </cell>
        </row>
        <row r="659">
          <cell r="G659">
            <v>0</v>
          </cell>
        </row>
        <row r="660">
          <cell r="G660">
            <v>0</v>
          </cell>
        </row>
        <row r="661">
          <cell r="G661">
            <v>0</v>
          </cell>
        </row>
        <row r="662">
          <cell r="G662">
            <v>0</v>
          </cell>
        </row>
        <row r="663">
          <cell r="G663">
            <v>0</v>
          </cell>
        </row>
        <row r="664">
          <cell r="G664">
            <v>0</v>
          </cell>
        </row>
        <row r="665">
          <cell r="G665">
            <v>0</v>
          </cell>
        </row>
        <row r="671">
          <cell r="G671">
            <v>0</v>
          </cell>
        </row>
        <row r="672">
          <cell r="G672">
            <v>0</v>
          </cell>
        </row>
        <row r="673">
          <cell r="G673">
            <v>0</v>
          </cell>
        </row>
        <row r="674">
          <cell r="G674">
            <v>0</v>
          </cell>
        </row>
        <row r="675">
          <cell r="G675">
            <v>0</v>
          </cell>
        </row>
        <row r="676">
          <cell r="G676">
            <v>0</v>
          </cell>
        </row>
        <row r="677">
          <cell r="G677">
            <v>0</v>
          </cell>
        </row>
        <row r="678">
          <cell r="G678">
            <v>0</v>
          </cell>
        </row>
        <row r="679">
          <cell r="G679">
            <v>0</v>
          </cell>
        </row>
        <row r="680">
          <cell r="G680">
            <v>0</v>
          </cell>
        </row>
        <row r="681">
          <cell r="G681">
            <v>0</v>
          </cell>
        </row>
        <row r="682">
          <cell r="G682">
            <v>0</v>
          </cell>
        </row>
        <row r="683">
          <cell r="G683">
            <v>0</v>
          </cell>
        </row>
        <row r="684">
          <cell r="G684">
            <v>0</v>
          </cell>
        </row>
        <row r="685">
          <cell r="G685">
            <v>0</v>
          </cell>
        </row>
        <row r="686">
          <cell r="G686">
            <v>0</v>
          </cell>
        </row>
        <row r="687">
          <cell r="G687">
            <v>0</v>
          </cell>
        </row>
        <row r="688">
          <cell r="G688">
            <v>0</v>
          </cell>
        </row>
        <row r="689">
          <cell r="G689">
            <v>0</v>
          </cell>
        </row>
        <row r="690">
          <cell r="G690">
            <v>0</v>
          </cell>
        </row>
        <row r="691">
          <cell r="G691">
            <v>0</v>
          </cell>
        </row>
        <row r="692">
          <cell r="G692">
            <v>0</v>
          </cell>
        </row>
        <row r="693">
          <cell r="G693">
            <v>0</v>
          </cell>
        </row>
        <row r="694">
          <cell r="G694">
            <v>0</v>
          </cell>
        </row>
        <row r="695">
          <cell r="G695">
            <v>0</v>
          </cell>
        </row>
        <row r="696">
          <cell r="G696">
            <v>0</v>
          </cell>
        </row>
        <row r="697">
          <cell r="G697">
            <v>0</v>
          </cell>
        </row>
        <row r="698">
          <cell r="G698">
            <v>0</v>
          </cell>
        </row>
        <row r="699">
          <cell r="G699">
            <v>0</v>
          </cell>
        </row>
        <row r="700">
          <cell r="G700">
            <v>0</v>
          </cell>
        </row>
        <row r="706">
          <cell r="G706">
            <v>0</v>
          </cell>
        </row>
        <row r="707">
          <cell r="G707">
            <v>0</v>
          </cell>
        </row>
        <row r="708">
          <cell r="G708">
            <v>0</v>
          </cell>
        </row>
        <row r="709">
          <cell r="G709">
            <v>0</v>
          </cell>
        </row>
        <row r="710">
          <cell r="G710">
            <v>0</v>
          </cell>
        </row>
        <row r="711">
          <cell r="G711">
            <v>0</v>
          </cell>
        </row>
        <row r="712">
          <cell r="G712">
            <v>0</v>
          </cell>
        </row>
        <row r="713">
          <cell r="G713">
            <v>0</v>
          </cell>
        </row>
        <row r="714">
          <cell r="G714">
            <v>0</v>
          </cell>
        </row>
        <row r="715">
          <cell r="G715">
            <v>0</v>
          </cell>
        </row>
        <row r="716">
          <cell r="G716">
            <v>0</v>
          </cell>
        </row>
        <row r="717">
          <cell r="G717">
            <v>0</v>
          </cell>
        </row>
        <row r="718">
          <cell r="G718">
            <v>0</v>
          </cell>
        </row>
        <row r="719">
          <cell r="G719">
            <v>0</v>
          </cell>
        </row>
        <row r="720">
          <cell r="G720">
            <v>0</v>
          </cell>
        </row>
        <row r="721">
          <cell r="G721">
            <v>0</v>
          </cell>
        </row>
        <row r="722">
          <cell r="G722">
            <v>0</v>
          </cell>
        </row>
        <row r="723">
          <cell r="G723">
            <v>0</v>
          </cell>
        </row>
        <row r="724">
          <cell r="G724">
            <v>0</v>
          </cell>
        </row>
        <row r="725">
          <cell r="G725">
            <v>0</v>
          </cell>
        </row>
        <row r="726">
          <cell r="G726">
            <v>0</v>
          </cell>
        </row>
        <row r="727">
          <cell r="G727">
            <v>0</v>
          </cell>
        </row>
        <row r="728">
          <cell r="G728">
            <v>0</v>
          </cell>
        </row>
        <row r="729">
          <cell r="G729">
            <v>0</v>
          </cell>
        </row>
        <row r="730">
          <cell r="G730">
            <v>0</v>
          </cell>
        </row>
        <row r="731">
          <cell r="G731">
            <v>0</v>
          </cell>
        </row>
        <row r="732">
          <cell r="G732">
            <v>0</v>
          </cell>
        </row>
        <row r="733">
          <cell r="G733">
            <v>0</v>
          </cell>
        </row>
        <row r="734">
          <cell r="G734">
            <v>0</v>
          </cell>
        </row>
        <row r="735">
          <cell r="G735">
            <v>0</v>
          </cell>
        </row>
        <row r="741">
          <cell r="G741">
            <v>0</v>
          </cell>
        </row>
        <row r="742">
          <cell r="G742">
            <v>0</v>
          </cell>
        </row>
        <row r="743">
          <cell r="G743">
            <v>0</v>
          </cell>
        </row>
        <row r="744">
          <cell r="G744">
            <v>0</v>
          </cell>
        </row>
        <row r="745">
          <cell r="G745">
            <v>0</v>
          </cell>
        </row>
        <row r="746">
          <cell r="G746">
            <v>0</v>
          </cell>
        </row>
        <row r="747">
          <cell r="G747">
            <v>0</v>
          </cell>
        </row>
        <row r="748">
          <cell r="G748">
            <v>0</v>
          </cell>
        </row>
        <row r="749">
          <cell r="G749">
            <v>0</v>
          </cell>
        </row>
        <row r="750">
          <cell r="G750">
            <v>0</v>
          </cell>
        </row>
        <row r="751">
          <cell r="G751">
            <v>0</v>
          </cell>
        </row>
        <row r="752">
          <cell r="G752">
            <v>0</v>
          </cell>
        </row>
        <row r="753">
          <cell r="G753">
            <v>0</v>
          </cell>
        </row>
        <row r="754">
          <cell r="G754">
            <v>0</v>
          </cell>
        </row>
        <row r="755">
          <cell r="G755">
            <v>0</v>
          </cell>
        </row>
        <row r="756">
          <cell r="G756">
            <v>0</v>
          </cell>
        </row>
        <row r="757">
          <cell r="G757">
            <v>0</v>
          </cell>
        </row>
        <row r="758">
          <cell r="G758">
            <v>0</v>
          </cell>
        </row>
        <row r="759">
          <cell r="G759">
            <v>0</v>
          </cell>
        </row>
        <row r="760">
          <cell r="G760">
            <v>0</v>
          </cell>
        </row>
        <row r="761">
          <cell r="G761">
            <v>0</v>
          </cell>
        </row>
        <row r="762">
          <cell r="G762">
            <v>0</v>
          </cell>
        </row>
        <row r="763">
          <cell r="G763">
            <v>0</v>
          </cell>
        </row>
        <row r="764">
          <cell r="G764">
            <v>0</v>
          </cell>
        </row>
        <row r="765">
          <cell r="G765">
            <v>0</v>
          </cell>
        </row>
        <row r="766">
          <cell r="G766">
            <v>0</v>
          </cell>
        </row>
        <row r="767">
          <cell r="G767">
            <v>0</v>
          </cell>
        </row>
        <row r="768">
          <cell r="G768">
            <v>0</v>
          </cell>
        </row>
        <row r="769">
          <cell r="G769">
            <v>0</v>
          </cell>
        </row>
        <row r="770">
          <cell r="G770">
            <v>0</v>
          </cell>
        </row>
        <row r="776">
          <cell r="G776">
            <v>0</v>
          </cell>
        </row>
        <row r="777">
          <cell r="G777">
            <v>0</v>
          </cell>
        </row>
        <row r="778">
          <cell r="G778">
            <v>0</v>
          </cell>
        </row>
        <row r="779">
          <cell r="G779">
            <v>0</v>
          </cell>
        </row>
        <row r="780">
          <cell r="G780">
            <v>0</v>
          </cell>
        </row>
        <row r="781">
          <cell r="G781">
            <v>0</v>
          </cell>
        </row>
        <row r="782">
          <cell r="G782">
            <v>0</v>
          </cell>
        </row>
        <row r="783">
          <cell r="G783">
            <v>0</v>
          </cell>
        </row>
        <row r="784">
          <cell r="G784">
            <v>0</v>
          </cell>
        </row>
        <row r="785">
          <cell r="G785">
            <v>0</v>
          </cell>
        </row>
        <row r="786">
          <cell r="G786">
            <v>0</v>
          </cell>
        </row>
        <row r="787">
          <cell r="G787">
            <v>0</v>
          </cell>
        </row>
        <row r="788">
          <cell r="G788">
            <v>0</v>
          </cell>
        </row>
        <row r="789">
          <cell r="G789">
            <v>0</v>
          </cell>
        </row>
        <row r="790">
          <cell r="G790">
            <v>0</v>
          </cell>
        </row>
        <row r="791">
          <cell r="G791">
            <v>0</v>
          </cell>
        </row>
        <row r="792">
          <cell r="G792">
            <v>0</v>
          </cell>
        </row>
        <row r="793">
          <cell r="G793">
            <v>0</v>
          </cell>
        </row>
        <row r="794">
          <cell r="G794">
            <v>0</v>
          </cell>
        </row>
        <row r="795">
          <cell r="G795">
            <v>0</v>
          </cell>
        </row>
        <row r="796">
          <cell r="G796">
            <v>0</v>
          </cell>
        </row>
        <row r="797">
          <cell r="G797">
            <v>0</v>
          </cell>
        </row>
        <row r="798">
          <cell r="G798">
            <v>0</v>
          </cell>
        </row>
        <row r="799">
          <cell r="G799">
            <v>0</v>
          </cell>
        </row>
        <row r="800">
          <cell r="G800">
            <v>0</v>
          </cell>
        </row>
        <row r="801">
          <cell r="G801">
            <v>0</v>
          </cell>
        </row>
        <row r="802">
          <cell r="G802">
            <v>0</v>
          </cell>
        </row>
        <row r="803">
          <cell r="G803">
            <v>0</v>
          </cell>
        </row>
        <row r="804">
          <cell r="G804">
            <v>0</v>
          </cell>
        </row>
        <row r="805">
          <cell r="G805">
            <v>0</v>
          </cell>
        </row>
        <row r="811">
          <cell r="G811">
            <v>0</v>
          </cell>
        </row>
        <row r="812">
          <cell r="G812">
            <v>0</v>
          </cell>
        </row>
        <row r="813">
          <cell r="G813">
            <v>0</v>
          </cell>
        </row>
        <row r="814">
          <cell r="G814">
            <v>0</v>
          </cell>
        </row>
        <row r="815">
          <cell r="G815">
            <v>0</v>
          </cell>
        </row>
        <row r="816">
          <cell r="G816">
            <v>0</v>
          </cell>
        </row>
        <row r="817">
          <cell r="G817">
            <v>0</v>
          </cell>
        </row>
        <row r="818">
          <cell r="G818">
            <v>0</v>
          </cell>
        </row>
        <row r="819">
          <cell r="G819">
            <v>0</v>
          </cell>
        </row>
        <row r="820">
          <cell r="G820">
            <v>0</v>
          </cell>
        </row>
        <row r="821">
          <cell r="G821">
            <v>0</v>
          </cell>
        </row>
        <row r="822">
          <cell r="G822">
            <v>0</v>
          </cell>
        </row>
        <row r="823">
          <cell r="G823">
            <v>0</v>
          </cell>
        </row>
        <row r="824">
          <cell r="G824">
            <v>0</v>
          </cell>
        </row>
        <row r="825">
          <cell r="G825">
            <v>0</v>
          </cell>
        </row>
        <row r="826">
          <cell r="G826">
            <v>0</v>
          </cell>
        </row>
        <row r="827">
          <cell r="G827">
            <v>0</v>
          </cell>
        </row>
        <row r="828">
          <cell r="G828">
            <v>0</v>
          </cell>
        </row>
        <row r="829">
          <cell r="G829">
            <v>0</v>
          </cell>
        </row>
        <row r="830">
          <cell r="G830">
            <v>0</v>
          </cell>
        </row>
        <row r="831">
          <cell r="G831">
            <v>0</v>
          </cell>
        </row>
        <row r="832">
          <cell r="G832">
            <v>0</v>
          </cell>
        </row>
        <row r="833">
          <cell r="G833">
            <v>0</v>
          </cell>
        </row>
        <row r="834">
          <cell r="G834">
            <v>0</v>
          </cell>
        </row>
        <row r="835">
          <cell r="G835">
            <v>0</v>
          </cell>
        </row>
        <row r="836">
          <cell r="G836">
            <v>0</v>
          </cell>
        </row>
        <row r="837">
          <cell r="G837">
            <v>0</v>
          </cell>
        </row>
        <row r="838">
          <cell r="G838">
            <v>0</v>
          </cell>
        </row>
        <row r="839">
          <cell r="G839">
            <v>0</v>
          </cell>
        </row>
        <row r="840">
          <cell r="G840">
            <v>0</v>
          </cell>
        </row>
        <row r="846">
          <cell r="G846">
            <v>0</v>
          </cell>
        </row>
        <row r="847">
          <cell r="G847">
            <v>0</v>
          </cell>
        </row>
        <row r="848">
          <cell r="G848">
            <v>0</v>
          </cell>
        </row>
        <row r="849">
          <cell r="G849">
            <v>0</v>
          </cell>
        </row>
        <row r="850">
          <cell r="G850">
            <v>0</v>
          </cell>
        </row>
        <row r="851">
          <cell r="G851">
            <v>0</v>
          </cell>
        </row>
        <row r="852">
          <cell r="G852">
            <v>0</v>
          </cell>
        </row>
        <row r="853">
          <cell r="G853">
            <v>0</v>
          </cell>
        </row>
        <row r="854">
          <cell r="G854">
            <v>0</v>
          </cell>
        </row>
        <row r="855">
          <cell r="G855">
            <v>0</v>
          </cell>
        </row>
        <row r="856">
          <cell r="G856">
            <v>0</v>
          </cell>
        </row>
        <row r="857">
          <cell r="G857">
            <v>0</v>
          </cell>
        </row>
        <row r="858">
          <cell r="G858">
            <v>0</v>
          </cell>
        </row>
        <row r="859">
          <cell r="G859">
            <v>0</v>
          </cell>
        </row>
        <row r="860">
          <cell r="G860">
            <v>0</v>
          </cell>
        </row>
        <row r="861">
          <cell r="G861">
            <v>0</v>
          </cell>
        </row>
        <row r="862">
          <cell r="G862">
            <v>0</v>
          </cell>
        </row>
        <row r="863">
          <cell r="G863">
            <v>0</v>
          </cell>
        </row>
        <row r="864">
          <cell r="G864">
            <v>0</v>
          </cell>
        </row>
        <row r="865">
          <cell r="G865">
            <v>0</v>
          </cell>
        </row>
        <row r="866">
          <cell r="G866">
            <v>0</v>
          </cell>
        </row>
        <row r="867">
          <cell r="G867">
            <v>0</v>
          </cell>
        </row>
        <row r="868">
          <cell r="G868">
            <v>0</v>
          </cell>
        </row>
        <row r="869">
          <cell r="G869">
            <v>0</v>
          </cell>
        </row>
        <row r="870">
          <cell r="G870">
            <v>0</v>
          </cell>
        </row>
        <row r="871">
          <cell r="G871">
            <v>0</v>
          </cell>
        </row>
        <row r="872">
          <cell r="G872">
            <v>0</v>
          </cell>
        </row>
        <row r="873">
          <cell r="G873">
            <v>0</v>
          </cell>
        </row>
        <row r="874">
          <cell r="G874">
            <v>0</v>
          </cell>
        </row>
        <row r="875">
          <cell r="G875">
            <v>0</v>
          </cell>
        </row>
        <row r="881">
          <cell r="G881">
            <v>0</v>
          </cell>
        </row>
        <row r="882">
          <cell r="G882">
            <v>0</v>
          </cell>
        </row>
        <row r="883">
          <cell r="G883">
            <v>0</v>
          </cell>
        </row>
        <row r="884">
          <cell r="G884">
            <v>0</v>
          </cell>
        </row>
        <row r="885">
          <cell r="G885">
            <v>0</v>
          </cell>
        </row>
        <row r="886">
          <cell r="G886">
            <v>0</v>
          </cell>
        </row>
        <row r="887">
          <cell r="G887">
            <v>0</v>
          </cell>
        </row>
        <row r="888">
          <cell r="G888">
            <v>0</v>
          </cell>
        </row>
        <row r="889">
          <cell r="G889">
            <v>0</v>
          </cell>
        </row>
        <row r="890">
          <cell r="G890">
            <v>0</v>
          </cell>
        </row>
        <row r="891">
          <cell r="G891">
            <v>0</v>
          </cell>
        </row>
        <row r="892">
          <cell r="G892">
            <v>0</v>
          </cell>
        </row>
        <row r="893">
          <cell r="G893">
            <v>0</v>
          </cell>
        </row>
        <row r="894">
          <cell r="G894">
            <v>0</v>
          </cell>
        </row>
        <row r="895">
          <cell r="G895">
            <v>0</v>
          </cell>
        </row>
        <row r="896">
          <cell r="G896">
            <v>0</v>
          </cell>
        </row>
        <row r="897">
          <cell r="G897">
            <v>0</v>
          </cell>
        </row>
        <row r="898">
          <cell r="G898">
            <v>0</v>
          </cell>
        </row>
        <row r="899">
          <cell r="G899">
            <v>0</v>
          </cell>
        </row>
        <row r="900">
          <cell r="G900">
            <v>0</v>
          </cell>
        </row>
        <row r="901">
          <cell r="G901">
            <v>0</v>
          </cell>
        </row>
        <row r="902">
          <cell r="G902">
            <v>0</v>
          </cell>
        </row>
        <row r="903">
          <cell r="G903">
            <v>0</v>
          </cell>
        </row>
        <row r="904">
          <cell r="G904">
            <v>0</v>
          </cell>
        </row>
        <row r="905">
          <cell r="G905">
            <v>0</v>
          </cell>
        </row>
        <row r="906">
          <cell r="G906">
            <v>0</v>
          </cell>
        </row>
        <row r="907">
          <cell r="G907">
            <v>0</v>
          </cell>
        </row>
        <row r="908">
          <cell r="G908">
            <v>0</v>
          </cell>
        </row>
        <row r="909">
          <cell r="G909">
            <v>0</v>
          </cell>
        </row>
        <row r="910">
          <cell r="G910">
            <v>0</v>
          </cell>
        </row>
        <row r="916">
          <cell r="G916">
            <v>0</v>
          </cell>
        </row>
        <row r="917">
          <cell r="G917">
            <v>0</v>
          </cell>
        </row>
        <row r="918">
          <cell r="G918">
            <v>0</v>
          </cell>
        </row>
        <row r="919">
          <cell r="G919">
            <v>0</v>
          </cell>
        </row>
        <row r="920">
          <cell r="G920">
            <v>0</v>
          </cell>
        </row>
        <row r="921">
          <cell r="G921">
            <v>0</v>
          </cell>
        </row>
        <row r="922">
          <cell r="G922">
            <v>0</v>
          </cell>
        </row>
        <row r="923">
          <cell r="G923">
            <v>0</v>
          </cell>
        </row>
        <row r="924">
          <cell r="G924">
            <v>0</v>
          </cell>
        </row>
        <row r="925">
          <cell r="G925">
            <v>0</v>
          </cell>
        </row>
        <row r="926">
          <cell r="G926">
            <v>0</v>
          </cell>
        </row>
        <row r="927">
          <cell r="G927">
            <v>0</v>
          </cell>
        </row>
        <row r="928">
          <cell r="G928">
            <v>0</v>
          </cell>
        </row>
        <row r="929">
          <cell r="G929">
            <v>0</v>
          </cell>
        </row>
        <row r="930">
          <cell r="G930">
            <v>0</v>
          </cell>
        </row>
        <row r="931">
          <cell r="G931">
            <v>0</v>
          </cell>
        </row>
        <row r="932">
          <cell r="G932">
            <v>0</v>
          </cell>
        </row>
        <row r="933">
          <cell r="G933">
            <v>0</v>
          </cell>
        </row>
        <row r="934">
          <cell r="G934">
            <v>0</v>
          </cell>
        </row>
        <row r="935">
          <cell r="G935">
            <v>0</v>
          </cell>
        </row>
        <row r="936">
          <cell r="G936">
            <v>0</v>
          </cell>
        </row>
        <row r="937">
          <cell r="G937">
            <v>0</v>
          </cell>
        </row>
        <row r="938">
          <cell r="G938">
            <v>0</v>
          </cell>
        </row>
        <row r="939">
          <cell r="G939">
            <v>0</v>
          </cell>
        </row>
        <row r="940">
          <cell r="G940">
            <v>0</v>
          </cell>
        </row>
        <row r="941">
          <cell r="G941">
            <v>0</v>
          </cell>
        </row>
        <row r="942">
          <cell r="G942">
            <v>0</v>
          </cell>
        </row>
        <row r="943">
          <cell r="G943">
            <v>0</v>
          </cell>
        </row>
        <row r="944">
          <cell r="G944">
            <v>0</v>
          </cell>
        </row>
        <row r="945">
          <cell r="G945">
            <v>0</v>
          </cell>
        </row>
        <row r="951">
          <cell r="G951">
            <v>0</v>
          </cell>
        </row>
        <row r="952">
          <cell r="G952">
            <v>0</v>
          </cell>
        </row>
        <row r="953">
          <cell r="G953">
            <v>0</v>
          </cell>
        </row>
        <row r="954">
          <cell r="G954">
            <v>0</v>
          </cell>
        </row>
        <row r="955">
          <cell r="G955">
            <v>0</v>
          </cell>
        </row>
        <row r="956">
          <cell r="G956">
            <v>0</v>
          </cell>
        </row>
        <row r="957">
          <cell r="G957">
            <v>0</v>
          </cell>
        </row>
        <row r="958">
          <cell r="G958">
            <v>0</v>
          </cell>
        </row>
        <row r="959">
          <cell r="G959">
            <v>0</v>
          </cell>
        </row>
        <row r="960">
          <cell r="G960">
            <v>0</v>
          </cell>
        </row>
        <row r="961">
          <cell r="G961">
            <v>0</v>
          </cell>
        </row>
        <row r="962">
          <cell r="G962">
            <v>0</v>
          </cell>
        </row>
        <row r="963">
          <cell r="G963">
            <v>0</v>
          </cell>
        </row>
        <row r="964">
          <cell r="G964">
            <v>0</v>
          </cell>
        </row>
        <row r="965">
          <cell r="G965">
            <v>0</v>
          </cell>
        </row>
        <row r="966">
          <cell r="G966">
            <v>0</v>
          </cell>
        </row>
        <row r="967">
          <cell r="G967">
            <v>0</v>
          </cell>
        </row>
        <row r="968">
          <cell r="G968">
            <v>0</v>
          </cell>
        </row>
        <row r="969">
          <cell r="G969">
            <v>0</v>
          </cell>
        </row>
        <row r="970">
          <cell r="G970">
            <v>0</v>
          </cell>
        </row>
        <row r="971">
          <cell r="G971">
            <v>0</v>
          </cell>
        </row>
        <row r="972">
          <cell r="G972">
            <v>0</v>
          </cell>
        </row>
        <row r="973">
          <cell r="G973">
            <v>0</v>
          </cell>
        </row>
        <row r="974">
          <cell r="G974">
            <v>0</v>
          </cell>
        </row>
        <row r="975">
          <cell r="G975">
            <v>0</v>
          </cell>
        </row>
        <row r="976">
          <cell r="G976">
            <v>0</v>
          </cell>
        </row>
        <row r="977">
          <cell r="G977">
            <v>0</v>
          </cell>
        </row>
        <row r="978">
          <cell r="G978">
            <v>0</v>
          </cell>
        </row>
        <row r="979">
          <cell r="G979">
            <v>0</v>
          </cell>
        </row>
        <row r="980">
          <cell r="G980">
            <v>0</v>
          </cell>
        </row>
        <row r="986">
          <cell r="G986">
            <v>0</v>
          </cell>
        </row>
        <row r="987">
          <cell r="G987">
            <v>0</v>
          </cell>
        </row>
        <row r="988">
          <cell r="G988">
            <v>0</v>
          </cell>
        </row>
        <row r="989">
          <cell r="G989">
            <v>0</v>
          </cell>
        </row>
        <row r="990">
          <cell r="G990">
            <v>0</v>
          </cell>
        </row>
        <row r="991">
          <cell r="G991">
            <v>0</v>
          </cell>
        </row>
        <row r="992">
          <cell r="G992">
            <v>0</v>
          </cell>
        </row>
        <row r="993">
          <cell r="G993">
            <v>0</v>
          </cell>
        </row>
        <row r="994">
          <cell r="G994">
            <v>0</v>
          </cell>
        </row>
        <row r="995">
          <cell r="G995">
            <v>0</v>
          </cell>
        </row>
        <row r="996">
          <cell r="G996">
            <v>0</v>
          </cell>
        </row>
        <row r="997">
          <cell r="G997">
            <v>0</v>
          </cell>
        </row>
        <row r="998">
          <cell r="G998">
            <v>0</v>
          </cell>
        </row>
        <row r="999">
          <cell r="G999">
            <v>0</v>
          </cell>
        </row>
        <row r="1000">
          <cell r="G1000">
            <v>0</v>
          </cell>
        </row>
        <row r="1001">
          <cell r="G1001">
            <v>0</v>
          </cell>
        </row>
        <row r="1002">
          <cell r="G1002">
            <v>0</v>
          </cell>
        </row>
        <row r="1003">
          <cell r="G1003">
            <v>0</v>
          </cell>
        </row>
        <row r="1004">
          <cell r="G1004">
            <v>0</v>
          </cell>
        </row>
        <row r="1005">
          <cell r="G1005">
            <v>0</v>
          </cell>
        </row>
        <row r="1006">
          <cell r="G1006">
            <v>0</v>
          </cell>
        </row>
        <row r="1007">
          <cell r="G1007">
            <v>0</v>
          </cell>
        </row>
        <row r="1008">
          <cell r="G1008">
            <v>0</v>
          </cell>
        </row>
        <row r="1009">
          <cell r="G1009">
            <v>0</v>
          </cell>
        </row>
        <row r="1010">
          <cell r="G1010">
            <v>0</v>
          </cell>
        </row>
        <row r="1011">
          <cell r="G1011">
            <v>0</v>
          </cell>
        </row>
        <row r="1012">
          <cell r="G1012">
            <v>0</v>
          </cell>
        </row>
        <row r="1013">
          <cell r="G1013">
            <v>0</v>
          </cell>
        </row>
        <row r="1014">
          <cell r="G1014">
            <v>0</v>
          </cell>
        </row>
        <row r="1015">
          <cell r="G1015">
            <v>0</v>
          </cell>
        </row>
        <row r="1021">
          <cell r="G1021">
            <v>0</v>
          </cell>
        </row>
        <row r="1022">
          <cell r="G1022">
            <v>0</v>
          </cell>
        </row>
        <row r="1023">
          <cell r="G1023">
            <v>0</v>
          </cell>
        </row>
        <row r="1024">
          <cell r="G1024">
            <v>0</v>
          </cell>
        </row>
        <row r="1025">
          <cell r="G1025">
            <v>0</v>
          </cell>
        </row>
        <row r="1026">
          <cell r="G1026">
            <v>0</v>
          </cell>
        </row>
        <row r="1027">
          <cell r="G1027">
            <v>0</v>
          </cell>
        </row>
        <row r="1028">
          <cell r="G1028">
            <v>0</v>
          </cell>
        </row>
        <row r="1029">
          <cell r="G1029">
            <v>0</v>
          </cell>
        </row>
        <row r="1030">
          <cell r="G1030">
            <v>0</v>
          </cell>
        </row>
        <row r="1031">
          <cell r="G1031">
            <v>0</v>
          </cell>
        </row>
        <row r="1032">
          <cell r="G1032">
            <v>0</v>
          </cell>
        </row>
        <row r="1033">
          <cell r="G1033">
            <v>0</v>
          </cell>
        </row>
        <row r="1034">
          <cell r="G1034">
            <v>0</v>
          </cell>
        </row>
        <row r="1035">
          <cell r="G1035">
            <v>0</v>
          </cell>
        </row>
        <row r="1036">
          <cell r="G1036">
            <v>0</v>
          </cell>
        </row>
        <row r="1037">
          <cell r="G1037">
            <v>0</v>
          </cell>
        </row>
        <row r="1038">
          <cell r="G1038">
            <v>0</v>
          </cell>
        </row>
        <row r="1039">
          <cell r="G1039">
            <v>0</v>
          </cell>
        </row>
        <row r="1040">
          <cell r="G1040">
            <v>0</v>
          </cell>
        </row>
        <row r="1041">
          <cell r="G1041">
            <v>0</v>
          </cell>
        </row>
        <row r="1042">
          <cell r="G1042">
            <v>0</v>
          </cell>
        </row>
        <row r="1043">
          <cell r="G1043">
            <v>0</v>
          </cell>
        </row>
        <row r="1044">
          <cell r="G1044">
            <v>0</v>
          </cell>
        </row>
        <row r="1045">
          <cell r="G1045">
            <v>0</v>
          </cell>
        </row>
        <row r="1046">
          <cell r="G1046">
            <v>0</v>
          </cell>
        </row>
        <row r="1047">
          <cell r="G1047">
            <v>0</v>
          </cell>
        </row>
        <row r="1048">
          <cell r="G1048">
            <v>0</v>
          </cell>
        </row>
        <row r="1049">
          <cell r="G1049">
            <v>0</v>
          </cell>
        </row>
        <row r="1050">
          <cell r="G1050">
            <v>0</v>
          </cell>
        </row>
        <row r="1056">
          <cell r="G1056">
            <v>0</v>
          </cell>
        </row>
        <row r="1057">
          <cell r="G1057">
            <v>0</v>
          </cell>
        </row>
        <row r="1058">
          <cell r="G1058">
            <v>0</v>
          </cell>
        </row>
        <row r="1059">
          <cell r="G1059">
            <v>0</v>
          </cell>
        </row>
        <row r="1060">
          <cell r="G1060">
            <v>0</v>
          </cell>
        </row>
        <row r="1061">
          <cell r="G1061">
            <v>0</v>
          </cell>
        </row>
        <row r="1062">
          <cell r="G1062">
            <v>0</v>
          </cell>
        </row>
        <row r="1063">
          <cell r="G1063">
            <v>0</v>
          </cell>
        </row>
        <row r="1064">
          <cell r="G1064">
            <v>0</v>
          </cell>
        </row>
        <row r="1065">
          <cell r="G1065">
            <v>0</v>
          </cell>
        </row>
        <row r="1066">
          <cell r="G1066">
            <v>0</v>
          </cell>
        </row>
        <row r="1067">
          <cell r="G1067">
            <v>0</v>
          </cell>
        </row>
        <row r="1068">
          <cell r="G1068">
            <v>0</v>
          </cell>
        </row>
        <row r="1069">
          <cell r="G1069">
            <v>0</v>
          </cell>
        </row>
        <row r="1070">
          <cell r="G1070">
            <v>0</v>
          </cell>
        </row>
        <row r="1071">
          <cell r="G1071">
            <v>0</v>
          </cell>
        </row>
        <row r="1072">
          <cell r="G1072">
            <v>0</v>
          </cell>
        </row>
        <row r="1073">
          <cell r="G1073">
            <v>0</v>
          </cell>
        </row>
        <row r="1074">
          <cell r="G1074">
            <v>0</v>
          </cell>
        </row>
        <row r="1075">
          <cell r="G1075">
            <v>0</v>
          </cell>
        </row>
        <row r="1076">
          <cell r="G1076">
            <v>0</v>
          </cell>
        </row>
        <row r="1077">
          <cell r="G1077">
            <v>0</v>
          </cell>
        </row>
        <row r="1078">
          <cell r="G1078">
            <v>0</v>
          </cell>
        </row>
        <row r="1079">
          <cell r="G1079">
            <v>0</v>
          </cell>
        </row>
        <row r="1080">
          <cell r="G1080">
            <v>0</v>
          </cell>
        </row>
        <row r="1081">
          <cell r="G1081">
            <v>0</v>
          </cell>
        </row>
        <row r="1082">
          <cell r="G1082">
            <v>0</v>
          </cell>
        </row>
        <row r="1083">
          <cell r="G1083">
            <v>0</v>
          </cell>
        </row>
        <row r="1084">
          <cell r="G1084">
            <v>0</v>
          </cell>
        </row>
        <row r="1085">
          <cell r="G1085">
            <v>0</v>
          </cell>
        </row>
        <row r="1091">
          <cell r="G1091">
            <v>0</v>
          </cell>
        </row>
        <row r="1092">
          <cell r="G1092">
            <v>0</v>
          </cell>
        </row>
        <row r="1093">
          <cell r="G1093">
            <v>0</v>
          </cell>
        </row>
        <row r="1094">
          <cell r="G1094">
            <v>0</v>
          </cell>
        </row>
        <row r="1095">
          <cell r="G1095">
            <v>0</v>
          </cell>
        </row>
        <row r="1096">
          <cell r="G1096">
            <v>0</v>
          </cell>
        </row>
        <row r="1097">
          <cell r="G1097">
            <v>0</v>
          </cell>
        </row>
        <row r="1098">
          <cell r="G1098">
            <v>0</v>
          </cell>
        </row>
        <row r="1099">
          <cell r="G1099">
            <v>0</v>
          </cell>
        </row>
        <row r="1100">
          <cell r="G1100">
            <v>0</v>
          </cell>
        </row>
        <row r="1101">
          <cell r="G1101">
            <v>0</v>
          </cell>
        </row>
        <row r="1102">
          <cell r="G1102">
            <v>0</v>
          </cell>
        </row>
        <row r="1103">
          <cell r="G1103">
            <v>0</v>
          </cell>
        </row>
        <row r="1104">
          <cell r="G1104">
            <v>0</v>
          </cell>
        </row>
        <row r="1105">
          <cell r="G1105">
            <v>0</v>
          </cell>
        </row>
        <row r="1106">
          <cell r="G1106">
            <v>0</v>
          </cell>
        </row>
        <row r="1107">
          <cell r="G1107">
            <v>0</v>
          </cell>
        </row>
        <row r="1108">
          <cell r="G1108">
            <v>0</v>
          </cell>
        </row>
        <row r="1109">
          <cell r="G1109">
            <v>0</v>
          </cell>
        </row>
        <row r="1110">
          <cell r="G1110">
            <v>0</v>
          </cell>
        </row>
        <row r="1111">
          <cell r="G1111">
            <v>0</v>
          </cell>
        </row>
        <row r="1112">
          <cell r="G1112">
            <v>0</v>
          </cell>
        </row>
        <row r="1113">
          <cell r="G1113">
            <v>0</v>
          </cell>
        </row>
        <row r="1114">
          <cell r="G1114">
            <v>0</v>
          </cell>
        </row>
        <row r="1115">
          <cell r="G1115">
            <v>0</v>
          </cell>
        </row>
        <row r="1116">
          <cell r="G1116">
            <v>0</v>
          </cell>
        </row>
        <row r="1117">
          <cell r="G1117">
            <v>0</v>
          </cell>
        </row>
        <row r="1118">
          <cell r="G1118">
            <v>0</v>
          </cell>
        </row>
        <row r="1119">
          <cell r="G1119">
            <v>0</v>
          </cell>
        </row>
        <row r="1120">
          <cell r="G1120">
            <v>0</v>
          </cell>
        </row>
        <row r="1126">
          <cell r="G1126">
            <v>0</v>
          </cell>
        </row>
        <row r="1127">
          <cell r="G1127">
            <v>0</v>
          </cell>
        </row>
        <row r="1128">
          <cell r="G1128">
            <v>0</v>
          </cell>
        </row>
        <row r="1129">
          <cell r="G1129">
            <v>0</v>
          </cell>
        </row>
        <row r="1130">
          <cell r="G1130">
            <v>0</v>
          </cell>
        </row>
        <row r="1131">
          <cell r="G1131">
            <v>0</v>
          </cell>
        </row>
        <row r="1132">
          <cell r="G1132">
            <v>0</v>
          </cell>
        </row>
        <row r="1133">
          <cell r="G1133">
            <v>0</v>
          </cell>
        </row>
        <row r="1134">
          <cell r="G1134">
            <v>0</v>
          </cell>
        </row>
        <row r="1135">
          <cell r="G1135">
            <v>0</v>
          </cell>
        </row>
        <row r="1136">
          <cell r="G1136">
            <v>0</v>
          </cell>
        </row>
        <row r="1137">
          <cell r="G1137">
            <v>0</v>
          </cell>
        </row>
        <row r="1138">
          <cell r="G1138">
            <v>0</v>
          </cell>
        </row>
        <row r="1139">
          <cell r="G1139">
            <v>0</v>
          </cell>
        </row>
        <row r="1140">
          <cell r="G1140">
            <v>0</v>
          </cell>
        </row>
        <row r="1141">
          <cell r="G1141">
            <v>0</v>
          </cell>
        </row>
        <row r="1142">
          <cell r="G1142">
            <v>0</v>
          </cell>
        </row>
        <row r="1143">
          <cell r="G1143">
            <v>0</v>
          </cell>
        </row>
        <row r="1144">
          <cell r="G1144">
            <v>0</v>
          </cell>
        </row>
        <row r="1145">
          <cell r="G1145">
            <v>0</v>
          </cell>
        </row>
        <row r="1146">
          <cell r="G1146">
            <v>0</v>
          </cell>
        </row>
        <row r="1147">
          <cell r="G1147">
            <v>0</v>
          </cell>
        </row>
        <row r="1148">
          <cell r="G1148">
            <v>0</v>
          </cell>
        </row>
        <row r="1149">
          <cell r="G1149">
            <v>0</v>
          </cell>
        </row>
        <row r="1150">
          <cell r="G1150">
            <v>0</v>
          </cell>
        </row>
        <row r="1151">
          <cell r="G1151">
            <v>0</v>
          </cell>
        </row>
        <row r="1152">
          <cell r="G1152">
            <v>0</v>
          </cell>
        </row>
        <row r="1153">
          <cell r="G1153">
            <v>0</v>
          </cell>
        </row>
        <row r="1154">
          <cell r="G1154">
            <v>0</v>
          </cell>
        </row>
        <row r="1155">
          <cell r="G1155">
            <v>0</v>
          </cell>
        </row>
        <row r="1161">
          <cell r="G1161">
            <v>0</v>
          </cell>
        </row>
        <row r="1162">
          <cell r="G1162">
            <v>0</v>
          </cell>
        </row>
        <row r="1163">
          <cell r="G1163">
            <v>0</v>
          </cell>
        </row>
        <row r="1164">
          <cell r="G1164">
            <v>0</v>
          </cell>
        </row>
        <row r="1165">
          <cell r="G1165">
            <v>0</v>
          </cell>
        </row>
        <row r="1166">
          <cell r="G1166">
            <v>0</v>
          </cell>
        </row>
        <row r="1167">
          <cell r="G1167">
            <v>0</v>
          </cell>
        </row>
        <row r="1168">
          <cell r="G1168">
            <v>0</v>
          </cell>
        </row>
        <row r="1169">
          <cell r="G1169">
            <v>0</v>
          </cell>
        </row>
        <row r="1170">
          <cell r="G1170">
            <v>0</v>
          </cell>
        </row>
        <row r="1171">
          <cell r="G1171">
            <v>0</v>
          </cell>
        </row>
        <row r="1172">
          <cell r="G1172">
            <v>0</v>
          </cell>
        </row>
        <row r="1173">
          <cell r="G1173">
            <v>0</v>
          </cell>
        </row>
        <row r="1174">
          <cell r="G1174">
            <v>0</v>
          </cell>
        </row>
        <row r="1175">
          <cell r="G1175">
            <v>0</v>
          </cell>
        </row>
        <row r="1176">
          <cell r="G1176">
            <v>0</v>
          </cell>
        </row>
        <row r="1177">
          <cell r="G1177">
            <v>0</v>
          </cell>
        </row>
        <row r="1178">
          <cell r="G1178">
            <v>0</v>
          </cell>
        </row>
        <row r="1179">
          <cell r="G1179">
            <v>0</v>
          </cell>
        </row>
        <row r="1180">
          <cell r="G1180">
            <v>0</v>
          </cell>
        </row>
        <row r="1181">
          <cell r="G1181">
            <v>0</v>
          </cell>
        </row>
        <row r="1182">
          <cell r="G1182">
            <v>0</v>
          </cell>
        </row>
        <row r="1183">
          <cell r="G1183">
            <v>0</v>
          </cell>
        </row>
        <row r="1184">
          <cell r="G1184">
            <v>0</v>
          </cell>
        </row>
        <row r="1185">
          <cell r="G1185">
            <v>0</v>
          </cell>
        </row>
        <row r="1186">
          <cell r="G1186">
            <v>0</v>
          </cell>
        </row>
        <row r="1187">
          <cell r="G1187">
            <v>0</v>
          </cell>
        </row>
        <row r="1188">
          <cell r="G1188">
            <v>0</v>
          </cell>
        </row>
        <row r="1189">
          <cell r="G1189">
            <v>0</v>
          </cell>
        </row>
        <row r="1190">
          <cell r="G1190">
            <v>0</v>
          </cell>
        </row>
        <row r="1196">
          <cell r="G1196">
            <v>0</v>
          </cell>
        </row>
        <row r="1197">
          <cell r="G1197">
            <v>0</v>
          </cell>
        </row>
        <row r="1198">
          <cell r="G1198">
            <v>0</v>
          </cell>
        </row>
        <row r="1199">
          <cell r="G1199">
            <v>0</v>
          </cell>
        </row>
        <row r="1200">
          <cell r="G1200">
            <v>0</v>
          </cell>
        </row>
        <row r="1201">
          <cell r="G1201">
            <v>0</v>
          </cell>
        </row>
        <row r="1202">
          <cell r="G1202">
            <v>0</v>
          </cell>
        </row>
        <row r="1203">
          <cell r="G1203">
            <v>0</v>
          </cell>
        </row>
        <row r="1204">
          <cell r="G1204">
            <v>0</v>
          </cell>
        </row>
        <row r="1205">
          <cell r="G1205">
            <v>0</v>
          </cell>
        </row>
        <row r="1206">
          <cell r="G1206">
            <v>0</v>
          </cell>
        </row>
        <row r="1207">
          <cell r="G1207">
            <v>0</v>
          </cell>
        </row>
        <row r="1208">
          <cell r="G1208">
            <v>0</v>
          </cell>
        </row>
        <row r="1209">
          <cell r="G1209">
            <v>0</v>
          </cell>
        </row>
        <row r="1210">
          <cell r="G1210">
            <v>0</v>
          </cell>
        </row>
        <row r="1211">
          <cell r="G1211">
            <v>0</v>
          </cell>
        </row>
        <row r="1212">
          <cell r="G1212">
            <v>0</v>
          </cell>
        </row>
        <row r="1213">
          <cell r="G1213">
            <v>0</v>
          </cell>
        </row>
        <row r="1214">
          <cell r="G1214">
            <v>0</v>
          </cell>
        </row>
        <row r="1215">
          <cell r="G1215">
            <v>0</v>
          </cell>
        </row>
        <row r="1216">
          <cell r="G1216">
            <v>0</v>
          </cell>
        </row>
        <row r="1217">
          <cell r="G1217">
            <v>0</v>
          </cell>
        </row>
        <row r="1218">
          <cell r="G1218">
            <v>0</v>
          </cell>
        </row>
        <row r="1219">
          <cell r="G1219">
            <v>0</v>
          </cell>
        </row>
        <row r="1220">
          <cell r="G1220">
            <v>0</v>
          </cell>
        </row>
        <row r="1221">
          <cell r="G1221">
            <v>0</v>
          </cell>
        </row>
        <row r="1222">
          <cell r="G1222">
            <v>0</v>
          </cell>
        </row>
        <row r="1223">
          <cell r="G1223">
            <v>0</v>
          </cell>
        </row>
        <row r="1224">
          <cell r="G1224">
            <v>0</v>
          </cell>
        </row>
        <row r="1225">
          <cell r="G1225">
            <v>0</v>
          </cell>
        </row>
        <row r="1231">
          <cell r="G1231">
            <v>0</v>
          </cell>
        </row>
        <row r="1232">
          <cell r="G1232">
            <v>0</v>
          </cell>
        </row>
        <row r="1233">
          <cell r="G1233">
            <v>0</v>
          </cell>
        </row>
        <row r="1234">
          <cell r="G1234">
            <v>0</v>
          </cell>
        </row>
        <row r="1235">
          <cell r="G1235">
            <v>0</v>
          </cell>
        </row>
        <row r="1236">
          <cell r="G1236">
            <v>0</v>
          </cell>
        </row>
        <row r="1237">
          <cell r="G1237">
            <v>0</v>
          </cell>
        </row>
        <row r="1238">
          <cell r="G1238">
            <v>0</v>
          </cell>
        </row>
        <row r="1239">
          <cell r="G1239">
            <v>0</v>
          </cell>
        </row>
        <row r="1240">
          <cell r="G1240">
            <v>0</v>
          </cell>
        </row>
        <row r="1241">
          <cell r="G1241">
            <v>0</v>
          </cell>
        </row>
        <row r="1242">
          <cell r="G1242">
            <v>0</v>
          </cell>
        </row>
        <row r="1243">
          <cell r="G1243">
            <v>0</v>
          </cell>
        </row>
        <row r="1244">
          <cell r="G1244">
            <v>0</v>
          </cell>
        </row>
        <row r="1245">
          <cell r="G1245">
            <v>0</v>
          </cell>
        </row>
        <row r="1246">
          <cell r="G1246">
            <v>0</v>
          </cell>
        </row>
        <row r="1247">
          <cell r="G1247">
            <v>0</v>
          </cell>
        </row>
        <row r="1248">
          <cell r="G1248">
            <v>0</v>
          </cell>
        </row>
        <row r="1249">
          <cell r="G1249">
            <v>0</v>
          </cell>
        </row>
        <row r="1250">
          <cell r="G1250">
            <v>0</v>
          </cell>
        </row>
        <row r="1251">
          <cell r="G1251">
            <v>0</v>
          </cell>
        </row>
        <row r="1252">
          <cell r="G1252">
            <v>0</v>
          </cell>
        </row>
        <row r="1253">
          <cell r="G1253">
            <v>0</v>
          </cell>
        </row>
        <row r="1254">
          <cell r="G1254">
            <v>0</v>
          </cell>
        </row>
        <row r="1255">
          <cell r="G1255">
            <v>0</v>
          </cell>
        </row>
        <row r="1256">
          <cell r="G1256">
            <v>0</v>
          </cell>
        </row>
        <row r="1257">
          <cell r="G1257">
            <v>0</v>
          </cell>
        </row>
        <row r="1258">
          <cell r="G1258">
            <v>0</v>
          </cell>
        </row>
        <row r="1259">
          <cell r="G1259">
            <v>0</v>
          </cell>
        </row>
        <row r="1260">
          <cell r="G1260">
            <v>0</v>
          </cell>
        </row>
        <row r="1266">
          <cell r="G1266">
            <v>0</v>
          </cell>
        </row>
        <row r="1267">
          <cell r="G1267">
            <v>0</v>
          </cell>
        </row>
        <row r="1268">
          <cell r="G1268">
            <v>0</v>
          </cell>
        </row>
        <row r="1269">
          <cell r="G1269">
            <v>0</v>
          </cell>
        </row>
        <row r="1270">
          <cell r="G1270">
            <v>0</v>
          </cell>
        </row>
        <row r="1271">
          <cell r="G1271">
            <v>0</v>
          </cell>
        </row>
        <row r="1272">
          <cell r="G1272">
            <v>0</v>
          </cell>
        </row>
        <row r="1273">
          <cell r="G1273">
            <v>0</v>
          </cell>
        </row>
        <row r="1274">
          <cell r="G1274">
            <v>0</v>
          </cell>
        </row>
        <row r="1275">
          <cell r="G1275">
            <v>0</v>
          </cell>
        </row>
        <row r="1276">
          <cell r="G1276">
            <v>0</v>
          </cell>
        </row>
        <row r="1277">
          <cell r="G1277">
            <v>0</v>
          </cell>
        </row>
        <row r="1278">
          <cell r="G1278">
            <v>0</v>
          </cell>
        </row>
        <row r="1279">
          <cell r="G1279">
            <v>0</v>
          </cell>
        </row>
        <row r="1280">
          <cell r="G1280">
            <v>0</v>
          </cell>
        </row>
        <row r="1281">
          <cell r="G1281">
            <v>0</v>
          </cell>
        </row>
        <row r="1282">
          <cell r="G1282">
            <v>0</v>
          </cell>
        </row>
        <row r="1283">
          <cell r="G1283">
            <v>0</v>
          </cell>
        </row>
        <row r="1284">
          <cell r="G1284">
            <v>0</v>
          </cell>
        </row>
        <row r="1285">
          <cell r="G1285">
            <v>0</v>
          </cell>
        </row>
        <row r="1286">
          <cell r="G1286">
            <v>0</v>
          </cell>
        </row>
        <row r="1287">
          <cell r="G1287">
            <v>0</v>
          </cell>
        </row>
        <row r="1288">
          <cell r="G1288">
            <v>0</v>
          </cell>
        </row>
        <row r="1289">
          <cell r="G1289">
            <v>0</v>
          </cell>
        </row>
        <row r="1290">
          <cell r="G1290">
            <v>0</v>
          </cell>
        </row>
        <row r="1291">
          <cell r="G1291">
            <v>0</v>
          </cell>
        </row>
        <row r="1292">
          <cell r="G1292">
            <v>0</v>
          </cell>
        </row>
        <row r="1293">
          <cell r="G1293">
            <v>0</v>
          </cell>
        </row>
        <row r="1294">
          <cell r="G1294">
            <v>0</v>
          </cell>
        </row>
        <row r="1295">
          <cell r="G1295">
            <v>0</v>
          </cell>
        </row>
        <row r="1301">
          <cell r="G1301">
            <v>0</v>
          </cell>
        </row>
        <row r="1302">
          <cell r="G1302">
            <v>0</v>
          </cell>
        </row>
        <row r="1303">
          <cell r="G1303">
            <v>0</v>
          </cell>
        </row>
        <row r="1304">
          <cell r="G1304">
            <v>0</v>
          </cell>
        </row>
        <row r="1305">
          <cell r="G1305">
            <v>0</v>
          </cell>
        </row>
        <row r="1306">
          <cell r="G1306">
            <v>0</v>
          </cell>
        </row>
        <row r="1307">
          <cell r="G1307">
            <v>0</v>
          </cell>
        </row>
        <row r="1308">
          <cell r="G1308">
            <v>0</v>
          </cell>
        </row>
        <row r="1309">
          <cell r="G1309">
            <v>0</v>
          </cell>
        </row>
        <row r="1310">
          <cell r="G1310">
            <v>0</v>
          </cell>
        </row>
        <row r="1311">
          <cell r="G1311">
            <v>0</v>
          </cell>
        </row>
        <row r="1312">
          <cell r="G1312">
            <v>0</v>
          </cell>
        </row>
        <row r="1313">
          <cell r="G1313">
            <v>0</v>
          </cell>
        </row>
        <row r="1314">
          <cell r="G1314">
            <v>0</v>
          </cell>
        </row>
        <row r="1315">
          <cell r="G1315">
            <v>0</v>
          </cell>
        </row>
        <row r="1316">
          <cell r="G1316">
            <v>0</v>
          </cell>
        </row>
        <row r="1317">
          <cell r="G1317">
            <v>0</v>
          </cell>
        </row>
        <row r="1318">
          <cell r="G1318">
            <v>0</v>
          </cell>
        </row>
        <row r="1319">
          <cell r="G1319">
            <v>0</v>
          </cell>
        </row>
        <row r="1320">
          <cell r="G1320">
            <v>0</v>
          </cell>
        </row>
        <row r="1321">
          <cell r="G1321">
            <v>0</v>
          </cell>
        </row>
        <row r="1322">
          <cell r="G1322">
            <v>0</v>
          </cell>
        </row>
        <row r="1323">
          <cell r="G1323">
            <v>0</v>
          </cell>
        </row>
        <row r="1324">
          <cell r="G1324">
            <v>0</v>
          </cell>
        </row>
        <row r="1325">
          <cell r="G1325">
            <v>0</v>
          </cell>
        </row>
        <row r="1326">
          <cell r="G1326">
            <v>0</v>
          </cell>
        </row>
        <row r="1327">
          <cell r="G1327">
            <v>0</v>
          </cell>
        </row>
        <row r="1328">
          <cell r="G1328">
            <v>0</v>
          </cell>
        </row>
        <row r="1329">
          <cell r="G1329">
            <v>0</v>
          </cell>
        </row>
        <row r="1330">
          <cell r="G1330">
            <v>0</v>
          </cell>
        </row>
        <row r="1336">
          <cell r="G1336">
            <v>0</v>
          </cell>
        </row>
        <row r="1337">
          <cell r="G1337">
            <v>0</v>
          </cell>
        </row>
        <row r="1338">
          <cell r="G1338">
            <v>0</v>
          </cell>
        </row>
        <row r="1339">
          <cell r="G1339">
            <v>0</v>
          </cell>
        </row>
        <row r="1340">
          <cell r="G1340">
            <v>0</v>
          </cell>
        </row>
        <row r="1341">
          <cell r="G1341">
            <v>0</v>
          </cell>
        </row>
        <row r="1342">
          <cell r="G1342">
            <v>0</v>
          </cell>
        </row>
        <row r="1343">
          <cell r="G1343">
            <v>0</v>
          </cell>
        </row>
        <row r="1344">
          <cell r="G1344">
            <v>0</v>
          </cell>
        </row>
        <row r="1345">
          <cell r="G1345">
            <v>0</v>
          </cell>
        </row>
        <row r="1346">
          <cell r="G1346">
            <v>0</v>
          </cell>
        </row>
        <row r="1347">
          <cell r="G1347">
            <v>0</v>
          </cell>
        </row>
        <row r="1348">
          <cell r="G1348">
            <v>0</v>
          </cell>
        </row>
        <row r="1349">
          <cell r="G1349">
            <v>0</v>
          </cell>
        </row>
        <row r="1350">
          <cell r="G1350">
            <v>0</v>
          </cell>
        </row>
        <row r="1351">
          <cell r="G1351">
            <v>0</v>
          </cell>
        </row>
        <row r="1352">
          <cell r="G1352">
            <v>0</v>
          </cell>
        </row>
        <row r="1353">
          <cell r="G1353">
            <v>0</v>
          </cell>
        </row>
        <row r="1354">
          <cell r="G1354">
            <v>0</v>
          </cell>
        </row>
        <row r="1355">
          <cell r="G1355">
            <v>0</v>
          </cell>
        </row>
        <row r="1356">
          <cell r="G1356">
            <v>0</v>
          </cell>
        </row>
        <row r="1357">
          <cell r="G1357">
            <v>0</v>
          </cell>
        </row>
        <row r="1358">
          <cell r="G1358">
            <v>0</v>
          </cell>
        </row>
        <row r="1359">
          <cell r="G1359">
            <v>0</v>
          </cell>
        </row>
        <row r="1360">
          <cell r="G1360">
            <v>0</v>
          </cell>
        </row>
        <row r="1361">
          <cell r="G1361">
            <v>0</v>
          </cell>
        </row>
        <row r="1362">
          <cell r="G1362">
            <v>0</v>
          </cell>
        </row>
        <row r="1363">
          <cell r="G1363">
            <v>0</v>
          </cell>
        </row>
        <row r="1364">
          <cell r="G1364">
            <v>0</v>
          </cell>
        </row>
        <row r="1365">
          <cell r="G1365">
            <v>0</v>
          </cell>
        </row>
        <row r="1371">
          <cell r="G1371">
            <v>0</v>
          </cell>
        </row>
        <row r="1372">
          <cell r="G1372">
            <v>0</v>
          </cell>
        </row>
        <row r="1373">
          <cell r="G1373">
            <v>0</v>
          </cell>
        </row>
        <row r="1374">
          <cell r="G1374">
            <v>0</v>
          </cell>
        </row>
        <row r="1375">
          <cell r="G1375">
            <v>0</v>
          </cell>
        </row>
        <row r="1376">
          <cell r="G1376">
            <v>0</v>
          </cell>
        </row>
        <row r="1377">
          <cell r="G1377">
            <v>0</v>
          </cell>
        </row>
        <row r="1378">
          <cell r="G1378">
            <v>0</v>
          </cell>
        </row>
        <row r="1379">
          <cell r="G1379">
            <v>0</v>
          </cell>
        </row>
        <row r="1380">
          <cell r="G1380">
            <v>0</v>
          </cell>
        </row>
        <row r="1381">
          <cell r="G1381">
            <v>0</v>
          </cell>
        </row>
        <row r="1382">
          <cell r="G1382">
            <v>0</v>
          </cell>
        </row>
        <row r="1383">
          <cell r="G1383">
            <v>0</v>
          </cell>
        </row>
        <row r="1384">
          <cell r="G1384">
            <v>0</v>
          </cell>
        </row>
        <row r="1385">
          <cell r="G1385">
            <v>0</v>
          </cell>
        </row>
        <row r="1386">
          <cell r="G1386">
            <v>0</v>
          </cell>
        </row>
        <row r="1387">
          <cell r="G1387">
            <v>0</v>
          </cell>
        </row>
        <row r="1388">
          <cell r="G1388">
            <v>0</v>
          </cell>
        </row>
        <row r="1389">
          <cell r="G1389">
            <v>0</v>
          </cell>
        </row>
        <row r="1390">
          <cell r="G1390">
            <v>0</v>
          </cell>
        </row>
        <row r="1391">
          <cell r="G1391">
            <v>0</v>
          </cell>
        </row>
        <row r="1392">
          <cell r="G1392">
            <v>0</v>
          </cell>
        </row>
        <row r="1393">
          <cell r="G1393">
            <v>0</v>
          </cell>
        </row>
        <row r="1394">
          <cell r="G1394">
            <v>0</v>
          </cell>
        </row>
        <row r="1395">
          <cell r="G1395">
            <v>0</v>
          </cell>
        </row>
        <row r="1396">
          <cell r="G1396">
            <v>0</v>
          </cell>
        </row>
        <row r="1397">
          <cell r="G1397">
            <v>0</v>
          </cell>
        </row>
        <row r="1398">
          <cell r="G1398">
            <v>0</v>
          </cell>
        </row>
        <row r="1399">
          <cell r="G1399">
            <v>0</v>
          </cell>
        </row>
        <row r="1400">
          <cell r="G1400">
            <v>0</v>
          </cell>
        </row>
        <row r="1406">
          <cell r="G1406">
            <v>0</v>
          </cell>
        </row>
        <row r="1407">
          <cell r="G1407">
            <v>0</v>
          </cell>
        </row>
        <row r="1408">
          <cell r="G1408">
            <v>0</v>
          </cell>
        </row>
        <row r="1409">
          <cell r="G1409">
            <v>0</v>
          </cell>
        </row>
        <row r="1410">
          <cell r="G1410">
            <v>0</v>
          </cell>
        </row>
        <row r="1411">
          <cell r="G1411">
            <v>0</v>
          </cell>
        </row>
        <row r="1412">
          <cell r="G1412">
            <v>0</v>
          </cell>
        </row>
        <row r="1413">
          <cell r="G1413">
            <v>0</v>
          </cell>
        </row>
        <row r="1414">
          <cell r="G1414">
            <v>0</v>
          </cell>
        </row>
        <row r="1415">
          <cell r="G1415">
            <v>0</v>
          </cell>
        </row>
        <row r="1416">
          <cell r="G1416">
            <v>0</v>
          </cell>
        </row>
        <row r="1417">
          <cell r="G1417">
            <v>0</v>
          </cell>
        </row>
        <row r="1418">
          <cell r="G1418">
            <v>0</v>
          </cell>
        </row>
        <row r="1419">
          <cell r="G1419">
            <v>0</v>
          </cell>
        </row>
        <row r="1420">
          <cell r="G1420">
            <v>0</v>
          </cell>
        </row>
        <row r="1421">
          <cell r="G1421">
            <v>0</v>
          </cell>
        </row>
        <row r="1422">
          <cell r="G1422">
            <v>0</v>
          </cell>
        </row>
        <row r="1423">
          <cell r="G1423">
            <v>0</v>
          </cell>
        </row>
        <row r="1424">
          <cell r="G1424">
            <v>0</v>
          </cell>
        </row>
        <row r="1425">
          <cell r="G1425">
            <v>0</v>
          </cell>
        </row>
        <row r="1426">
          <cell r="G1426">
            <v>0</v>
          </cell>
        </row>
        <row r="1427">
          <cell r="G1427">
            <v>0</v>
          </cell>
        </row>
        <row r="1428">
          <cell r="G1428">
            <v>0</v>
          </cell>
        </row>
        <row r="1429">
          <cell r="G1429">
            <v>0</v>
          </cell>
        </row>
        <row r="1430">
          <cell r="G1430">
            <v>0</v>
          </cell>
        </row>
        <row r="1431">
          <cell r="G1431">
            <v>0</v>
          </cell>
        </row>
        <row r="1432">
          <cell r="G1432">
            <v>0</v>
          </cell>
        </row>
        <row r="1433">
          <cell r="G1433">
            <v>0</v>
          </cell>
        </row>
        <row r="1434">
          <cell r="G1434">
            <v>0</v>
          </cell>
        </row>
        <row r="1435">
          <cell r="G1435">
            <v>0</v>
          </cell>
        </row>
        <row r="1441">
          <cell r="G1441">
            <v>0</v>
          </cell>
        </row>
        <row r="1442">
          <cell r="G1442">
            <v>0</v>
          </cell>
        </row>
        <row r="1443">
          <cell r="G1443">
            <v>0</v>
          </cell>
        </row>
        <row r="1444">
          <cell r="G1444">
            <v>0</v>
          </cell>
        </row>
        <row r="1445">
          <cell r="G1445">
            <v>0</v>
          </cell>
        </row>
        <row r="1446">
          <cell r="G1446">
            <v>0</v>
          </cell>
        </row>
        <row r="1447">
          <cell r="G1447">
            <v>0</v>
          </cell>
        </row>
        <row r="1448">
          <cell r="G1448">
            <v>0</v>
          </cell>
        </row>
        <row r="1449">
          <cell r="G1449">
            <v>0</v>
          </cell>
        </row>
        <row r="1450">
          <cell r="G1450">
            <v>0</v>
          </cell>
        </row>
        <row r="1451">
          <cell r="G1451">
            <v>0</v>
          </cell>
        </row>
        <row r="1452">
          <cell r="G1452">
            <v>0</v>
          </cell>
        </row>
        <row r="1453">
          <cell r="G1453">
            <v>0</v>
          </cell>
        </row>
        <row r="1454">
          <cell r="G1454">
            <v>0</v>
          </cell>
        </row>
        <row r="1455">
          <cell r="G1455">
            <v>0</v>
          </cell>
        </row>
        <row r="1456">
          <cell r="G1456">
            <v>0</v>
          </cell>
        </row>
        <row r="1457">
          <cell r="G1457">
            <v>0</v>
          </cell>
        </row>
        <row r="1458">
          <cell r="G1458">
            <v>0</v>
          </cell>
        </row>
        <row r="1459">
          <cell r="G1459">
            <v>0</v>
          </cell>
        </row>
        <row r="1460">
          <cell r="G1460">
            <v>0</v>
          </cell>
        </row>
        <row r="1461">
          <cell r="G1461">
            <v>0</v>
          </cell>
        </row>
        <row r="1462">
          <cell r="G1462">
            <v>0</v>
          </cell>
        </row>
        <row r="1463">
          <cell r="G1463">
            <v>0</v>
          </cell>
        </row>
        <row r="1464">
          <cell r="G1464">
            <v>0</v>
          </cell>
        </row>
        <row r="1465">
          <cell r="G1465">
            <v>0</v>
          </cell>
        </row>
        <row r="1466">
          <cell r="G1466">
            <v>0</v>
          </cell>
        </row>
        <row r="1467">
          <cell r="G1467">
            <v>0</v>
          </cell>
        </row>
        <row r="1468">
          <cell r="G1468">
            <v>0</v>
          </cell>
        </row>
        <row r="1469">
          <cell r="G1469">
            <v>0</v>
          </cell>
        </row>
        <row r="1470">
          <cell r="G1470">
            <v>0</v>
          </cell>
        </row>
        <row r="1476">
          <cell r="G1476">
            <v>0</v>
          </cell>
        </row>
        <row r="1477">
          <cell r="G1477">
            <v>0</v>
          </cell>
        </row>
        <row r="1478">
          <cell r="G1478">
            <v>0</v>
          </cell>
        </row>
        <row r="1479">
          <cell r="G1479">
            <v>0</v>
          </cell>
        </row>
        <row r="1480">
          <cell r="G1480">
            <v>0</v>
          </cell>
        </row>
        <row r="1481">
          <cell r="G1481">
            <v>0</v>
          </cell>
        </row>
        <row r="1482">
          <cell r="G1482">
            <v>0</v>
          </cell>
        </row>
        <row r="1483">
          <cell r="G1483">
            <v>0</v>
          </cell>
        </row>
        <row r="1484">
          <cell r="G1484">
            <v>0</v>
          </cell>
        </row>
        <row r="1485">
          <cell r="G1485">
            <v>0</v>
          </cell>
        </row>
        <row r="1486">
          <cell r="G1486">
            <v>0</v>
          </cell>
        </row>
        <row r="1487">
          <cell r="G1487">
            <v>0</v>
          </cell>
        </row>
        <row r="1488">
          <cell r="G1488">
            <v>0</v>
          </cell>
        </row>
        <row r="1489">
          <cell r="G1489">
            <v>0</v>
          </cell>
        </row>
        <row r="1490">
          <cell r="G1490">
            <v>0</v>
          </cell>
        </row>
        <row r="1491">
          <cell r="G1491">
            <v>0</v>
          </cell>
        </row>
        <row r="1492">
          <cell r="G1492">
            <v>0</v>
          </cell>
        </row>
        <row r="1493">
          <cell r="G1493">
            <v>0</v>
          </cell>
        </row>
        <row r="1494">
          <cell r="G1494">
            <v>0</v>
          </cell>
        </row>
        <row r="1495">
          <cell r="G1495">
            <v>0</v>
          </cell>
        </row>
        <row r="1496">
          <cell r="G1496">
            <v>0</v>
          </cell>
        </row>
        <row r="1497">
          <cell r="G1497">
            <v>0</v>
          </cell>
        </row>
        <row r="1498">
          <cell r="G1498">
            <v>0</v>
          </cell>
        </row>
        <row r="1499">
          <cell r="G1499">
            <v>0</v>
          </cell>
        </row>
        <row r="1500">
          <cell r="G1500">
            <v>0</v>
          </cell>
        </row>
        <row r="1501">
          <cell r="G1501">
            <v>0</v>
          </cell>
        </row>
        <row r="1502">
          <cell r="G1502">
            <v>0</v>
          </cell>
        </row>
        <row r="1503">
          <cell r="G1503">
            <v>0</v>
          </cell>
        </row>
        <row r="1504">
          <cell r="G1504">
            <v>0</v>
          </cell>
        </row>
        <row r="1505">
          <cell r="G1505">
            <v>0</v>
          </cell>
        </row>
        <row r="1511">
          <cell r="G1511">
            <v>0</v>
          </cell>
        </row>
        <row r="1512">
          <cell r="G1512">
            <v>0</v>
          </cell>
        </row>
        <row r="1513">
          <cell r="G1513">
            <v>0</v>
          </cell>
        </row>
        <row r="1514">
          <cell r="G1514">
            <v>0</v>
          </cell>
        </row>
        <row r="1515">
          <cell r="G1515">
            <v>0</v>
          </cell>
        </row>
        <row r="1516">
          <cell r="G1516">
            <v>0</v>
          </cell>
        </row>
        <row r="1517">
          <cell r="G1517">
            <v>0</v>
          </cell>
        </row>
        <row r="1518">
          <cell r="G1518">
            <v>0</v>
          </cell>
        </row>
        <row r="1519">
          <cell r="G1519">
            <v>0</v>
          </cell>
        </row>
        <row r="1520">
          <cell r="G1520">
            <v>0</v>
          </cell>
        </row>
        <row r="1521">
          <cell r="G1521">
            <v>0</v>
          </cell>
        </row>
        <row r="1522">
          <cell r="G1522">
            <v>0</v>
          </cell>
        </row>
        <row r="1523">
          <cell r="G1523">
            <v>0</v>
          </cell>
        </row>
        <row r="1524">
          <cell r="G1524">
            <v>0</v>
          </cell>
        </row>
        <row r="1525">
          <cell r="G1525">
            <v>0</v>
          </cell>
        </row>
        <row r="1526">
          <cell r="G1526">
            <v>0</v>
          </cell>
        </row>
        <row r="1527">
          <cell r="G1527">
            <v>0</v>
          </cell>
        </row>
        <row r="1528">
          <cell r="G1528">
            <v>0</v>
          </cell>
        </row>
        <row r="1529">
          <cell r="G1529">
            <v>0</v>
          </cell>
        </row>
        <row r="1530">
          <cell r="G1530">
            <v>0</v>
          </cell>
        </row>
        <row r="1531">
          <cell r="G1531">
            <v>0</v>
          </cell>
        </row>
        <row r="1532">
          <cell r="G1532">
            <v>0</v>
          </cell>
        </row>
        <row r="1533">
          <cell r="G1533">
            <v>0</v>
          </cell>
        </row>
        <row r="1534">
          <cell r="G1534">
            <v>0</v>
          </cell>
        </row>
        <row r="1535">
          <cell r="G1535">
            <v>0</v>
          </cell>
        </row>
        <row r="1536">
          <cell r="G1536">
            <v>0</v>
          </cell>
        </row>
        <row r="1537">
          <cell r="G1537">
            <v>0</v>
          </cell>
        </row>
        <row r="1538">
          <cell r="G1538">
            <v>0</v>
          </cell>
        </row>
        <row r="1539">
          <cell r="G1539">
            <v>0</v>
          </cell>
        </row>
        <row r="1540">
          <cell r="G1540">
            <v>0</v>
          </cell>
        </row>
        <row r="1546">
          <cell r="G1546">
            <v>0</v>
          </cell>
        </row>
        <row r="1547">
          <cell r="G1547">
            <v>0</v>
          </cell>
        </row>
        <row r="1548">
          <cell r="G1548">
            <v>0</v>
          </cell>
        </row>
        <row r="1549">
          <cell r="G1549">
            <v>0</v>
          </cell>
        </row>
        <row r="1550">
          <cell r="G1550">
            <v>0</v>
          </cell>
        </row>
        <row r="1551">
          <cell r="G1551">
            <v>0</v>
          </cell>
        </row>
        <row r="1552">
          <cell r="G1552">
            <v>0</v>
          </cell>
        </row>
        <row r="1553">
          <cell r="G1553">
            <v>0</v>
          </cell>
        </row>
        <row r="1554">
          <cell r="G1554">
            <v>0</v>
          </cell>
        </row>
        <row r="1555">
          <cell r="G1555">
            <v>0</v>
          </cell>
        </row>
        <row r="1556">
          <cell r="G1556">
            <v>0</v>
          </cell>
        </row>
        <row r="1557">
          <cell r="G1557">
            <v>0</v>
          </cell>
        </row>
        <row r="1558">
          <cell r="G1558">
            <v>0</v>
          </cell>
        </row>
        <row r="1559">
          <cell r="G1559">
            <v>0</v>
          </cell>
        </row>
        <row r="1560">
          <cell r="G1560">
            <v>0</v>
          </cell>
        </row>
        <row r="1561">
          <cell r="G1561">
            <v>0</v>
          </cell>
        </row>
        <row r="1562">
          <cell r="G1562">
            <v>0</v>
          </cell>
        </row>
        <row r="1563">
          <cell r="G1563">
            <v>0</v>
          </cell>
        </row>
        <row r="1564">
          <cell r="G1564">
            <v>0</v>
          </cell>
        </row>
        <row r="1565">
          <cell r="G1565">
            <v>0</v>
          </cell>
        </row>
        <row r="1566">
          <cell r="G1566">
            <v>0</v>
          </cell>
        </row>
        <row r="1567">
          <cell r="G1567">
            <v>0</v>
          </cell>
        </row>
        <row r="1568">
          <cell r="G1568">
            <v>0</v>
          </cell>
        </row>
        <row r="1569">
          <cell r="G1569">
            <v>0</v>
          </cell>
        </row>
        <row r="1570">
          <cell r="G1570">
            <v>0</v>
          </cell>
        </row>
        <row r="1571">
          <cell r="G1571">
            <v>0</v>
          </cell>
        </row>
        <row r="1572">
          <cell r="G1572">
            <v>0</v>
          </cell>
        </row>
        <row r="1573">
          <cell r="G1573">
            <v>0</v>
          </cell>
        </row>
        <row r="1574">
          <cell r="G1574">
            <v>0</v>
          </cell>
        </row>
        <row r="1575">
          <cell r="G1575">
            <v>0</v>
          </cell>
        </row>
        <row r="1581">
          <cell r="G1581">
            <v>0</v>
          </cell>
        </row>
        <row r="1582">
          <cell r="G1582">
            <v>0</v>
          </cell>
        </row>
        <row r="1583">
          <cell r="G1583">
            <v>0</v>
          </cell>
        </row>
        <row r="1584">
          <cell r="G1584">
            <v>0</v>
          </cell>
        </row>
        <row r="1585">
          <cell r="G1585">
            <v>0</v>
          </cell>
        </row>
        <row r="1586">
          <cell r="G1586">
            <v>0</v>
          </cell>
        </row>
        <row r="1587">
          <cell r="G1587">
            <v>0</v>
          </cell>
        </row>
        <row r="1588">
          <cell r="G1588">
            <v>0</v>
          </cell>
        </row>
        <row r="1589">
          <cell r="G1589">
            <v>0</v>
          </cell>
        </row>
        <row r="1590">
          <cell r="G1590">
            <v>0</v>
          </cell>
        </row>
        <row r="1591">
          <cell r="G1591">
            <v>0</v>
          </cell>
        </row>
        <row r="1592">
          <cell r="G1592">
            <v>0</v>
          </cell>
        </row>
        <row r="1593">
          <cell r="G1593">
            <v>0</v>
          </cell>
        </row>
        <row r="1594">
          <cell r="G1594">
            <v>0</v>
          </cell>
        </row>
        <row r="1595">
          <cell r="G1595">
            <v>0</v>
          </cell>
        </row>
        <row r="1596">
          <cell r="G1596">
            <v>0</v>
          </cell>
        </row>
        <row r="1597">
          <cell r="G1597">
            <v>0</v>
          </cell>
        </row>
        <row r="1598">
          <cell r="G1598">
            <v>0</v>
          </cell>
        </row>
        <row r="1599">
          <cell r="G1599">
            <v>0</v>
          </cell>
        </row>
        <row r="1600">
          <cell r="G1600">
            <v>0</v>
          </cell>
        </row>
        <row r="1601">
          <cell r="G1601">
            <v>0</v>
          </cell>
        </row>
        <row r="1602">
          <cell r="G1602">
            <v>0</v>
          </cell>
        </row>
        <row r="1603">
          <cell r="G1603">
            <v>0</v>
          </cell>
        </row>
        <row r="1604">
          <cell r="G1604">
            <v>0</v>
          </cell>
        </row>
        <row r="1605">
          <cell r="G1605">
            <v>0</v>
          </cell>
        </row>
        <row r="1606">
          <cell r="G1606">
            <v>0</v>
          </cell>
        </row>
        <row r="1607">
          <cell r="G1607">
            <v>0</v>
          </cell>
        </row>
        <row r="1608">
          <cell r="G1608">
            <v>0</v>
          </cell>
        </row>
        <row r="1609">
          <cell r="G1609">
            <v>0</v>
          </cell>
        </row>
        <row r="1610">
          <cell r="G1610">
            <v>0</v>
          </cell>
        </row>
        <row r="1616">
          <cell r="G1616">
            <v>0</v>
          </cell>
        </row>
        <row r="1617">
          <cell r="G1617">
            <v>0</v>
          </cell>
        </row>
        <row r="1618">
          <cell r="G1618">
            <v>0</v>
          </cell>
        </row>
        <row r="1619">
          <cell r="G1619">
            <v>0</v>
          </cell>
        </row>
        <row r="1620">
          <cell r="G1620">
            <v>0</v>
          </cell>
        </row>
        <row r="1621">
          <cell r="G1621">
            <v>0</v>
          </cell>
        </row>
        <row r="1622">
          <cell r="G1622">
            <v>0</v>
          </cell>
        </row>
        <row r="1623">
          <cell r="G1623">
            <v>0</v>
          </cell>
        </row>
        <row r="1624">
          <cell r="G1624">
            <v>0</v>
          </cell>
        </row>
        <row r="1625">
          <cell r="G1625">
            <v>0</v>
          </cell>
        </row>
        <row r="1626">
          <cell r="G1626">
            <v>0</v>
          </cell>
        </row>
        <row r="1627">
          <cell r="G1627">
            <v>0</v>
          </cell>
        </row>
        <row r="1628">
          <cell r="G1628">
            <v>0</v>
          </cell>
        </row>
        <row r="1629">
          <cell r="G1629">
            <v>0</v>
          </cell>
        </row>
        <row r="1630">
          <cell r="G1630">
            <v>0</v>
          </cell>
        </row>
        <row r="1631">
          <cell r="G1631">
            <v>0</v>
          </cell>
        </row>
        <row r="1632">
          <cell r="G1632">
            <v>0</v>
          </cell>
        </row>
        <row r="1633">
          <cell r="G1633">
            <v>0</v>
          </cell>
        </row>
        <row r="1634">
          <cell r="G1634">
            <v>0</v>
          </cell>
        </row>
        <row r="1635">
          <cell r="G1635">
            <v>0</v>
          </cell>
        </row>
        <row r="1636">
          <cell r="G1636">
            <v>0</v>
          </cell>
        </row>
        <row r="1637">
          <cell r="G1637">
            <v>0</v>
          </cell>
        </row>
        <row r="1638">
          <cell r="G1638">
            <v>0</v>
          </cell>
        </row>
        <row r="1639">
          <cell r="G1639">
            <v>0</v>
          </cell>
        </row>
        <row r="1640">
          <cell r="G1640">
            <v>0</v>
          </cell>
        </row>
        <row r="1641">
          <cell r="G1641">
            <v>0</v>
          </cell>
        </row>
        <row r="1642">
          <cell r="G1642">
            <v>0</v>
          </cell>
        </row>
        <row r="1643">
          <cell r="G1643">
            <v>0</v>
          </cell>
        </row>
        <row r="1644">
          <cell r="G1644">
            <v>0</v>
          </cell>
        </row>
        <row r="1645">
          <cell r="G1645">
            <v>0</v>
          </cell>
        </row>
        <row r="1651">
          <cell r="G1651">
            <v>0</v>
          </cell>
        </row>
        <row r="1652">
          <cell r="G1652">
            <v>0</v>
          </cell>
        </row>
        <row r="1653">
          <cell r="G1653">
            <v>0</v>
          </cell>
        </row>
        <row r="1654">
          <cell r="G1654">
            <v>0</v>
          </cell>
        </row>
        <row r="1655">
          <cell r="G1655">
            <v>0</v>
          </cell>
        </row>
        <row r="1656">
          <cell r="G1656">
            <v>0</v>
          </cell>
        </row>
        <row r="1657">
          <cell r="G1657">
            <v>0</v>
          </cell>
        </row>
        <row r="1658">
          <cell r="G1658">
            <v>0</v>
          </cell>
        </row>
        <row r="1659">
          <cell r="G1659">
            <v>0</v>
          </cell>
        </row>
        <row r="1660">
          <cell r="G1660">
            <v>0</v>
          </cell>
        </row>
        <row r="1661">
          <cell r="G1661">
            <v>0</v>
          </cell>
        </row>
        <row r="1662">
          <cell r="G1662">
            <v>0</v>
          </cell>
        </row>
        <row r="1663">
          <cell r="G1663">
            <v>0</v>
          </cell>
        </row>
        <row r="1664">
          <cell r="G1664">
            <v>0</v>
          </cell>
        </row>
        <row r="1665">
          <cell r="G1665">
            <v>0</v>
          </cell>
        </row>
        <row r="1666">
          <cell r="G1666">
            <v>0</v>
          </cell>
        </row>
        <row r="1667">
          <cell r="G1667">
            <v>0</v>
          </cell>
        </row>
        <row r="1668">
          <cell r="G1668">
            <v>0</v>
          </cell>
        </row>
        <row r="1669">
          <cell r="G1669">
            <v>0</v>
          </cell>
        </row>
        <row r="1670">
          <cell r="G1670">
            <v>0</v>
          </cell>
        </row>
        <row r="1671">
          <cell r="G1671">
            <v>0</v>
          </cell>
        </row>
        <row r="1672">
          <cell r="G1672">
            <v>0</v>
          </cell>
        </row>
        <row r="1673">
          <cell r="G1673">
            <v>0</v>
          </cell>
        </row>
        <row r="1674">
          <cell r="G1674">
            <v>0</v>
          </cell>
        </row>
        <row r="1675">
          <cell r="G1675">
            <v>0</v>
          </cell>
        </row>
        <row r="1676">
          <cell r="G1676">
            <v>0</v>
          </cell>
        </row>
        <row r="1677">
          <cell r="G1677">
            <v>0</v>
          </cell>
        </row>
        <row r="1678">
          <cell r="G1678">
            <v>0</v>
          </cell>
        </row>
        <row r="1679">
          <cell r="G1679">
            <v>0</v>
          </cell>
        </row>
        <row r="1680">
          <cell r="G1680">
            <v>0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rra Copyright"/>
      <sheetName val="WB Annex -Values"/>
      <sheetName val="WB Annex"/>
      <sheetName val="1. Program Data and Scenario"/>
      <sheetName val="2. Program Admin Cost Data"/>
      <sheetName val="4. ER Dev and MRV Costs"/>
      <sheetName val="5. ER Estimates"/>
      <sheetName val="3. L3 - PSA Cost Summary"/>
      <sheetName val="3. L3 - PA Cost Summary"/>
      <sheetName val="4. Gov - PES Funding Sources"/>
      <sheetName val="Area by Land-use"/>
      <sheetName val="ER Program Cash Flow - Summary"/>
      <sheetName val="Term Sheet Tables"/>
      <sheetName val="Milestone Payments"/>
      <sheetName val="Project Cash In"/>
      <sheetName val="7. ER Price Curve"/>
      <sheetName val="Scenario Summary"/>
      <sheetName val="Funding Sources"/>
      <sheetName val="PPT Format"/>
      <sheetName val="Published Budget "/>
      <sheetName val="User Instructions"/>
      <sheetName val="PALETTE"/>
      <sheetName val="z_Pre-Pay Profit Share"/>
      <sheetName val="USER INSTRNS"/>
    </sheetNames>
    <sheetDataSet>
      <sheetData sheetId="0"/>
      <sheetData sheetId="1"/>
      <sheetData sheetId="2"/>
      <sheetData sheetId="3">
        <row r="4">
          <cell r="D4" t="str">
            <v>ER Program Costa Rica</v>
          </cell>
        </row>
        <row r="9">
          <cell r="D9">
            <v>2010</v>
          </cell>
        </row>
        <row r="10">
          <cell r="D10">
            <v>2010</v>
          </cell>
        </row>
        <row r="11">
          <cell r="D11">
            <v>40179</v>
          </cell>
        </row>
        <row r="12">
          <cell r="D12">
            <v>15</v>
          </cell>
        </row>
        <row r="14">
          <cell r="D14">
            <v>2025</v>
          </cell>
        </row>
        <row r="16">
          <cell r="D16">
            <v>535</v>
          </cell>
        </row>
        <row r="19">
          <cell r="I19" t="str">
            <v>Mean</v>
          </cell>
        </row>
        <row r="20">
          <cell r="I20" t="str">
            <v>Min</v>
          </cell>
        </row>
        <row r="21">
          <cell r="D21" t="str">
            <v>Spot 2</v>
          </cell>
          <cell r="I21" t="str">
            <v>Max</v>
          </cell>
        </row>
        <row r="22">
          <cell r="D22">
            <v>0</v>
          </cell>
          <cell r="I22" t="str">
            <v>Spot 1</v>
          </cell>
        </row>
        <row r="23">
          <cell r="D23">
            <v>0</v>
          </cell>
          <cell r="I23" t="str">
            <v>Forward</v>
          </cell>
        </row>
        <row r="24">
          <cell r="D24">
            <v>0</v>
          </cell>
          <cell r="I24" t="str">
            <v>Spot 1</v>
          </cell>
        </row>
        <row r="25">
          <cell r="I25" t="str">
            <v>Spot 2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2</v>
          </cell>
        </row>
        <row r="31">
          <cell r="D31">
            <v>7</v>
          </cell>
        </row>
        <row r="32">
          <cell r="D32">
            <v>2016</v>
          </cell>
        </row>
        <row r="33">
          <cell r="D33">
            <v>2026</v>
          </cell>
        </row>
        <row r="37">
          <cell r="B37" t="str">
            <v>El Sistema Nacional de Áreas de Conservación (SINAC)</v>
          </cell>
        </row>
        <row r="38">
          <cell r="B38" t="str">
            <v>Fondo Nacional de Desarrollo Forestal (FONAFIFO)</v>
          </cell>
        </row>
        <row r="39">
          <cell r="B39" t="str">
            <v>National Forestry Office ( ONF )</v>
          </cell>
        </row>
        <row r="40">
          <cell r="B40">
            <v>0</v>
          </cell>
        </row>
        <row r="41">
          <cell r="B41">
            <v>0</v>
          </cell>
        </row>
        <row r="42">
          <cell r="B42">
            <v>0</v>
          </cell>
        </row>
        <row r="43">
          <cell r="B43">
            <v>0</v>
          </cell>
        </row>
        <row r="44">
          <cell r="B44">
            <v>0</v>
          </cell>
        </row>
        <row r="45">
          <cell r="B45">
            <v>0</v>
          </cell>
        </row>
        <row r="46">
          <cell r="B46">
            <v>0</v>
          </cell>
        </row>
      </sheetData>
      <sheetData sheetId="4"/>
      <sheetData sheetId="5">
        <row r="128">
          <cell r="I128">
            <v>0</v>
          </cell>
        </row>
      </sheetData>
      <sheetData sheetId="6"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3309496.588</v>
          </cell>
          <cell r="L26">
            <v>0</v>
          </cell>
          <cell r="M26">
            <v>1009158.216</v>
          </cell>
          <cell r="N26">
            <v>0</v>
          </cell>
          <cell r="O26">
            <v>1009158.216</v>
          </cell>
          <cell r="P26">
            <v>0</v>
          </cell>
          <cell r="Q26">
            <v>1009158.216</v>
          </cell>
          <cell r="R26">
            <v>0</v>
          </cell>
          <cell r="S26">
            <v>1009158.216</v>
          </cell>
          <cell r="T26">
            <v>0</v>
          </cell>
          <cell r="U26">
            <v>1009158.216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</row>
      </sheetData>
      <sheetData sheetId="7"/>
      <sheetData sheetId="8"/>
      <sheetData sheetId="9"/>
      <sheetData sheetId="10"/>
      <sheetData sheetId="11">
        <row r="14">
          <cell r="F14">
            <v>0</v>
          </cell>
        </row>
        <row r="15">
          <cell r="F15">
            <v>0</v>
          </cell>
        </row>
        <row r="28">
          <cell r="F28">
            <v>0</v>
          </cell>
        </row>
        <row r="29">
          <cell r="F29">
            <v>0</v>
          </cell>
        </row>
        <row r="39">
          <cell r="F39">
            <v>1</v>
          </cell>
        </row>
        <row r="40">
          <cell r="F40">
            <v>0</v>
          </cell>
        </row>
        <row r="42">
          <cell r="F42">
            <v>0</v>
          </cell>
        </row>
        <row r="43">
          <cell r="F43">
            <v>0</v>
          </cell>
        </row>
        <row r="44">
          <cell r="F44">
            <v>0</v>
          </cell>
        </row>
        <row r="61">
          <cell r="E61" t="str">
            <v>-</v>
          </cell>
          <cell r="F61" t="str">
            <v>-</v>
          </cell>
          <cell r="G61" t="str">
            <v>-</v>
          </cell>
          <cell r="H61" t="str">
            <v>-</v>
          </cell>
          <cell r="I61" t="str">
            <v>-</v>
          </cell>
          <cell r="J61" t="str">
            <v>-</v>
          </cell>
          <cell r="K61" t="str">
            <v>V</v>
          </cell>
          <cell r="L61" t="str">
            <v>-</v>
          </cell>
          <cell r="M61" t="str">
            <v>V</v>
          </cell>
          <cell r="N61" t="str">
            <v>-</v>
          </cell>
          <cell r="O61" t="str">
            <v>V</v>
          </cell>
          <cell r="P61" t="str">
            <v>-</v>
          </cell>
          <cell r="Q61" t="str">
            <v>V</v>
          </cell>
          <cell r="R61" t="str">
            <v>-</v>
          </cell>
          <cell r="S61" t="str">
            <v>V</v>
          </cell>
          <cell r="T61" t="str">
            <v>-</v>
          </cell>
          <cell r="U61" t="str">
            <v>V</v>
          </cell>
          <cell r="V61" t="str">
            <v>-</v>
          </cell>
          <cell r="W61" t="str">
            <v>V</v>
          </cell>
          <cell r="X61" t="str">
            <v>-</v>
          </cell>
          <cell r="Y61" t="str">
            <v>V</v>
          </cell>
          <cell r="Z61" t="str">
            <v>-</v>
          </cell>
          <cell r="AA61" t="str">
            <v>V</v>
          </cell>
          <cell r="AB61" t="str">
            <v>-</v>
          </cell>
          <cell r="AC61" t="str">
            <v>V</v>
          </cell>
          <cell r="AD61" t="str">
            <v>-</v>
          </cell>
          <cell r="AE61" t="str">
            <v>V</v>
          </cell>
          <cell r="AF61" t="str">
            <v>-</v>
          </cell>
          <cell r="AG61" t="str">
            <v>V</v>
          </cell>
          <cell r="AH61" t="str">
            <v>-</v>
          </cell>
          <cell r="AI61" t="str">
            <v>V</v>
          </cell>
          <cell r="AJ61" t="str">
            <v>-</v>
          </cell>
          <cell r="AK61" t="str">
            <v>V</v>
          </cell>
          <cell r="AL61" t="str">
            <v>-</v>
          </cell>
          <cell r="AM61" t="str">
            <v>V</v>
          </cell>
          <cell r="AN61" t="str">
            <v>-</v>
          </cell>
          <cell r="AO61" t="str">
            <v>V</v>
          </cell>
          <cell r="AP61" t="str">
            <v>-</v>
          </cell>
          <cell r="AQ61" t="str">
            <v>V</v>
          </cell>
          <cell r="AR61" t="str">
            <v>-</v>
          </cell>
          <cell r="AS61" t="str">
            <v>V</v>
          </cell>
          <cell r="AT61" t="str">
            <v>-</v>
          </cell>
          <cell r="AU61" t="str">
            <v>V</v>
          </cell>
          <cell r="AV61" t="str">
            <v>-</v>
          </cell>
          <cell r="AW61" t="str">
            <v>V</v>
          </cell>
          <cell r="AX61" t="str">
            <v>-</v>
          </cell>
          <cell r="AY61" t="str">
            <v>V</v>
          </cell>
          <cell r="AZ61" t="str">
            <v>-</v>
          </cell>
          <cell r="BA61" t="str">
            <v>V</v>
          </cell>
          <cell r="BB61" t="str">
            <v>-</v>
          </cell>
          <cell r="BC61" t="str">
            <v>V</v>
          </cell>
          <cell r="BD61" t="str">
            <v>-</v>
          </cell>
          <cell r="BE61" t="str">
            <v>V</v>
          </cell>
          <cell r="BF61" t="str">
            <v>-</v>
          </cell>
          <cell r="BG61" t="str">
            <v>V</v>
          </cell>
          <cell r="BH61" t="str">
            <v>-</v>
          </cell>
          <cell r="BI61" t="str">
            <v>V</v>
          </cell>
        </row>
        <row r="181">
          <cell r="F181">
            <v>7</v>
          </cell>
        </row>
        <row r="201">
          <cell r="F201">
            <v>0</v>
          </cell>
        </row>
        <row r="202">
          <cell r="F202">
            <v>0</v>
          </cell>
        </row>
        <row r="203">
          <cell r="F203">
            <v>0</v>
          </cell>
        </row>
        <row r="204">
          <cell r="F204">
            <v>0</v>
          </cell>
        </row>
      </sheetData>
      <sheetData sheetId="12"/>
      <sheetData sheetId="13"/>
      <sheetData sheetId="14"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</row>
      </sheetData>
      <sheetData sheetId="15">
        <row r="7">
          <cell r="D7">
            <v>5</v>
          </cell>
          <cell r="E7">
            <v>4</v>
          </cell>
          <cell r="F7">
            <v>4</v>
          </cell>
          <cell r="G7">
            <v>4</v>
          </cell>
          <cell r="H7">
            <v>4.25</v>
          </cell>
          <cell r="I7">
            <v>5</v>
          </cell>
          <cell r="J7">
            <v>5</v>
          </cell>
          <cell r="K7">
            <v>5</v>
          </cell>
          <cell r="L7">
            <v>5</v>
          </cell>
          <cell r="M7">
            <v>5</v>
          </cell>
          <cell r="N7">
            <v>5</v>
          </cell>
          <cell r="O7">
            <v>6</v>
          </cell>
          <cell r="P7">
            <v>6</v>
          </cell>
          <cell r="Q7">
            <v>6</v>
          </cell>
          <cell r="R7">
            <v>6</v>
          </cell>
          <cell r="S7">
            <v>6</v>
          </cell>
          <cell r="T7">
            <v>6</v>
          </cell>
          <cell r="U7">
            <v>5</v>
          </cell>
          <cell r="V7">
            <v>5</v>
          </cell>
          <cell r="W7">
            <v>5</v>
          </cell>
          <cell r="X7">
            <v>5</v>
          </cell>
          <cell r="Y7">
            <v>5</v>
          </cell>
          <cell r="Z7">
            <v>5</v>
          </cell>
          <cell r="AA7">
            <v>5</v>
          </cell>
          <cell r="AB7">
            <v>5</v>
          </cell>
          <cell r="AC7">
            <v>5</v>
          </cell>
          <cell r="AD7">
            <v>5</v>
          </cell>
          <cell r="AE7">
            <v>5</v>
          </cell>
          <cell r="AF7">
            <v>5</v>
          </cell>
          <cell r="AG7">
            <v>5</v>
          </cell>
          <cell r="AH7">
            <v>5</v>
          </cell>
          <cell r="AI7">
            <v>5</v>
          </cell>
          <cell r="AJ7">
            <v>5</v>
          </cell>
          <cell r="AK7">
            <v>5</v>
          </cell>
          <cell r="AL7">
            <v>5</v>
          </cell>
          <cell r="AM7">
            <v>5</v>
          </cell>
          <cell r="AN7">
            <v>5</v>
          </cell>
          <cell r="AO7">
            <v>5</v>
          </cell>
          <cell r="AP7">
            <v>5</v>
          </cell>
          <cell r="AQ7">
            <v>5</v>
          </cell>
          <cell r="AR7">
            <v>5</v>
          </cell>
          <cell r="AS7">
            <v>5</v>
          </cell>
          <cell r="AT7">
            <v>5</v>
          </cell>
          <cell r="AU7">
            <v>5</v>
          </cell>
          <cell r="AV7">
            <v>5</v>
          </cell>
          <cell r="AW7">
            <v>5</v>
          </cell>
          <cell r="AX7">
            <v>5</v>
          </cell>
          <cell r="AY7">
            <v>5</v>
          </cell>
          <cell r="AZ7">
            <v>5</v>
          </cell>
          <cell r="BA7">
            <v>5</v>
          </cell>
          <cell r="BB7">
            <v>5</v>
          </cell>
          <cell r="BC7">
            <v>5</v>
          </cell>
          <cell r="BD7">
            <v>5</v>
          </cell>
          <cell r="BE7">
            <v>5</v>
          </cell>
          <cell r="BF7">
            <v>5</v>
          </cell>
          <cell r="BG7">
            <v>5</v>
          </cell>
          <cell r="BH7">
            <v>5</v>
          </cell>
          <cell r="BI7">
            <v>5</v>
          </cell>
          <cell r="BJ7">
            <v>5</v>
          </cell>
          <cell r="BK7">
            <v>5</v>
          </cell>
        </row>
        <row r="8">
          <cell r="D8">
            <v>5</v>
          </cell>
          <cell r="E8">
            <v>5</v>
          </cell>
          <cell r="F8">
            <v>5</v>
          </cell>
          <cell r="G8">
            <v>5</v>
          </cell>
          <cell r="H8">
            <v>5</v>
          </cell>
          <cell r="I8">
            <v>5</v>
          </cell>
          <cell r="J8">
            <v>5</v>
          </cell>
          <cell r="K8">
            <v>5</v>
          </cell>
          <cell r="L8">
            <v>5</v>
          </cell>
          <cell r="M8">
            <v>5</v>
          </cell>
          <cell r="N8">
            <v>5</v>
          </cell>
          <cell r="O8">
            <v>5</v>
          </cell>
          <cell r="P8">
            <v>5</v>
          </cell>
          <cell r="Q8">
            <v>5</v>
          </cell>
          <cell r="R8">
            <v>5</v>
          </cell>
          <cell r="S8">
            <v>5</v>
          </cell>
          <cell r="T8">
            <v>5</v>
          </cell>
          <cell r="U8">
            <v>5</v>
          </cell>
          <cell r="V8">
            <v>5</v>
          </cell>
          <cell r="W8">
            <v>5</v>
          </cell>
          <cell r="X8">
            <v>5</v>
          </cell>
          <cell r="Y8">
            <v>5</v>
          </cell>
          <cell r="Z8">
            <v>5</v>
          </cell>
          <cell r="AA8">
            <v>5</v>
          </cell>
          <cell r="AB8">
            <v>5</v>
          </cell>
          <cell r="AC8">
            <v>5</v>
          </cell>
          <cell r="AD8">
            <v>5</v>
          </cell>
          <cell r="AE8">
            <v>5</v>
          </cell>
          <cell r="AF8">
            <v>5</v>
          </cell>
          <cell r="AG8">
            <v>5</v>
          </cell>
          <cell r="AH8">
            <v>5</v>
          </cell>
          <cell r="AI8">
            <v>5</v>
          </cell>
          <cell r="AJ8">
            <v>5</v>
          </cell>
          <cell r="AK8">
            <v>5</v>
          </cell>
          <cell r="AL8">
            <v>5</v>
          </cell>
          <cell r="AM8">
            <v>5</v>
          </cell>
          <cell r="AN8">
            <v>5</v>
          </cell>
          <cell r="AO8">
            <v>5</v>
          </cell>
          <cell r="AP8">
            <v>5</v>
          </cell>
          <cell r="AQ8">
            <v>5</v>
          </cell>
          <cell r="AR8">
            <v>5</v>
          </cell>
          <cell r="AS8">
            <v>5</v>
          </cell>
          <cell r="AT8">
            <v>5</v>
          </cell>
          <cell r="AU8">
            <v>5</v>
          </cell>
          <cell r="AV8">
            <v>5</v>
          </cell>
          <cell r="AW8">
            <v>5</v>
          </cell>
          <cell r="AX8">
            <v>5</v>
          </cell>
          <cell r="AY8">
            <v>5</v>
          </cell>
          <cell r="AZ8">
            <v>5</v>
          </cell>
          <cell r="BA8">
            <v>5</v>
          </cell>
          <cell r="BB8">
            <v>5</v>
          </cell>
          <cell r="BC8">
            <v>5</v>
          </cell>
          <cell r="BD8">
            <v>5</v>
          </cell>
          <cell r="BE8">
            <v>5</v>
          </cell>
          <cell r="BF8">
            <v>5</v>
          </cell>
          <cell r="BG8">
            <v>5</v>
          </cell>
          <cell r="BH8">
            <v>5</v>
          </cell>
          <cell r="BI8">
            <v>5</v>
          </cell>
          <cell r="BJ8">
            <v>5</v>
          </cell>
          <cell r="BK8">
            <v>5</v>
          </cell>
        </row>
        <row r="9">
          <cell r="D9">
            <v>6</v>
          </cell>
          <cell r="E9">
            <v>6</v>
          </cell>
          <cell r="F9">
            <v>6</v>
          </cell>
          <cell r="G9">
            <v>6</v>
          </cell>
          <cell r="H9">
            <v>6</v>
          </cell>
          <cell r="I9">
            <v>6</v>
          </cell>
          <cell r="J9">
            <v>6</v>
          </cell>
          <cell r="K9">
            <v>6</v>
          </cell>
          <cell r="L9">
            <v>6</v>
          </cell>
          <cell r="M9">
            <v>6</v>
          </cell>
          <cell r="N9">
            <v>6</v>
          </cell>
          <cell r="O9">
            <v>6</v>
          </cell>
          <cell r="P9">
            <v>6</v>
          </cell>
          <cell r="Q9">
            <v>6</v>
          </cell>
          <cell r="R9">
            <v>6</v>
          </cell>
          <cell r="S9">
            <v>6</v>
          </cell>
          <cell r="T9">
            <v>6</v>
          </cell>
          <cell r="U9">
            <v>6</v>
          </cell>
          <cell r="V9">
            <v>6</v>
          </cell>
          <cell r="W9">
            <v>6</v>
          </cell>
          <cell r="X9">
            <v>6</v>
          </cell>
          <cell r="Y9">
            <v>6</v>
          </cell>
          <cell r="Z9">
            <v>6</v>
          </cell>
          <cell r="AA9">
            <v>6</v>
          </cell>
          <cell r="AB9">
            <v>6</v>
          </cell>
          <cell r="AC9">
            <v>6</v>
          </cell>
          <cell r="AD9">
            <v>6</v>
          </cell>
          <cell r="AE9">
            <v>6</v>
          </cell>
          <cell r="AF9">
            <v>6</v>
          </cell>
          <cell r="AG9">
            <v>6</v>
          </cell>
          <cell r="AH9">
            <v>6</v>
          </cell>
          <cell r="AI9">
            <v>6</v>
          </cell>
          <cell r="AJ9">
            <v>6</v>
          </cell>
          <cell r="AK9">
            <v>6</v>
          </cell>
          <cell r="AL9">
            <v>6</v>
          </cell>
          <cell r="AM9">
            <v>6</v>
          </cell>
          <cell r="AN9">
            <v>6</v>
          </cell>
          <cell r="AO9">
            <v>6</v>
          </cell>
          <cell r="AP9">
            <v>6</v>
          </cell>
          <cell r="AQ9">
            <v>6</v>
          </cell>
          <cell r="AR9">
            <v>6</v>
          </cell>
          <cell r="AS9">
            <v>6</v>
          </cell>
          <cell r="AT9">
            <v>6</v>
          </cell>
          <cell r="AU9">
            <v>6</v>
          </cell>
          <cell r="AV9">
            <v>6</v>
          </cell>
          <cell r="AW9">
            <v>6</v>
          </cell>
          <cell r="AX9">
            <v>6</v>
          </cell>
          <cell r="AY9">
            <v>6</v>
          </cell>
          <cell r="AZ9">
            <v>6</v>
          </cell>
          <cell r="BA9">
            <v>6</v>
          </cell>
          <cell r="BB9">
            <v>6</v>
          </cell>
          <cell r="BC9">
            <v>6</v>
          </cell>
          <cell r="BD9">
            <v>6</v>
          </cell>
          <cell r="BE9">
            <v>6</v>
          </cell>
          <cell r="BF9">
            <v>6</v>
          </cell>
          <cell r="BG9">
            <v>6</v>
          </cell>
          <cell r="BH9">
            <v>6</v>
          </cell>
          <cell r="BI9">
            <v>6</v>
          </cell>
          <cell r="BJ9">
            <v>6</v>
          </cell>
          <cell r="BK9">
            <v>6</v>
          </cell>
        </row>
        <row r="19">
          <cell r="D19">
            <v>6</v>
          </cell>
          <cell r="E19">
            <v>6</v>
          </cell>
          <cell r="F19">
            <v>6</v>
          </cell>
          <cell r="G19">
            <v>6</v>
          </cell>
          <cell r="H19">
            <v>6</v>
          </cell>
          <cell r="I19">
            <v>6</v>
          </cell>
          <cell r="J19">
            <v>6</v>
          </cell>
          <cell r="K19">
            <v>6</v>
          </cell>
          <cell r="L19">
            <v>6</v>
          </cell>
          <cell r="M19">
            <v>6</v>
          </cell>
          <cell r="N19">
            <v>6</v>
          </cell>
          <cell r="O19">
            <v>6</v>
          </cell>
          <cell r="P19">
            <v>6</v>
          </cell>
          <cell r="Q19">
            <v>6</v>
          </cell>
          <cell r="R19">
            <v>6</v>
          </cell>
          <cell r="S19">
            <v>6</v>
          </cell>
          <cell r="T19">
            <v>6</v>
          </cell>
          <cell r="U19">
            <v>6</v>
          </cell>
          <cell r="V19">
            <v>6</v>
          </cell>
          <cell r="W19">
            <v>6</v>
          </cell>
          <cell r="X19">
            <v>6</v>
          </cell>
          <cell r="Y19">
            <v>6</v>
          </cell>
          <cell r="Z19">
            <v>6</v>
          </cell>
          <cell r="AA19">
            <v>6</v>
          </cell>
          <cell r="AB19">
            <v>6</v>
          </cell>
          <cell r="AC19">
            <v>6</v>
          </cell>
          <cell r="AD19">
            <v>6</v>
          </cell>
          <cell r="AE19">
            <v>6</v>
          </cell>
          <cell r="AF19">
            <v>6</v>
          </cell>
          <cell r="AG19">
            <v>6</v>
          </cell>
          <cell r="AH19">
            <v>6</v>
          </cell>
          <cell r="AI19">
            <v>6</v>
          </cell>
          <cell r="AJ19">
            <v>6</v>
          </cell>
          <cell r="AK19">
            <v>6</v>
          </cell>
          <cell r="AL19">
            <v>6</v>
          </cell>
          <cell r="AM19">
            <v>6</v>
          </cell>
          <cell r="AN19">
            <v>6</v>
          </cell>
          <cell r="AO19">
            <v>6</v>
          </cell>
          <cell r="AP19">
            <v>6</v>
          </cell>
          <cell r="AQ19">
            <v>6</v>
          </cell>
          <cell r="AR19">
            <v>6</v>
          </cell>
          <cell r="AS19">
            <v>6</v>
          </cell>
          <cell r="AT19">
            <v>6</v>
          </cell>
          <cell r="AU19">
            <v>6</v>
          </cell>
          <cell r="AV19">
            <v>6</v>
          </cell>
          <cell r="AW19">
            <v>6</v>
          </cell>
          <cell r="AX19">
            <v>6</v>
          </cell>
          <cell r="AY19">
            <v>6</v>
          </cell>
          <cell r="AZ19">
            <v>6</v>
          </cell>
          <cell r="BA19">
            <v>6</v>
          </cell>
          <cell r="BB19">
            <v>6</v>
          </cell>
          <cell r="BC19">
            <v>6</v>
          </cell>
          <cell r="BD19">
            <v>6</v>
          </cell>
          <cell r="BE19">
            <v>6</v>
          </cell>
          <cell r="BF19">
            <v>6</v>
          </cell>
          <cell r="BG19">
            <v>6</v>
          </cell>
          <cell r="BH19">
            <v>6</v>
          </cell>
        </row>
      </sheetData>
      <sheetData sheetId="16"/>
      <sheetData sheetId="17"/>
      <sheetData sheetId="18"/>
      <sheetData sheetId="19"/>
      <sheetData sheetId="20"/>
      <sheetData sheetId="21"/>
      <sheetData sheetId="22">
        <row r="26">
          <cell r="C26">
            <v>4</v>
          </cell>
        </row>
        <row r="28">
          <cell r="E28">
            <v>2</v>
          </cell>
          <cell r="F28">
            <v>4</v>
          </cell>
          <cell r="G28">
            <v>6</v>
          </cell>
          <cell r="H28">
            <v>8</v>
          </cell>
          <cell r="I28">
            <v>10</v>
          </cell>
          <cell r="J28">
            <v>12</v>
          </cell>
          <cell r="K28">
            <v>14</v>
          </cell>
          <cell r="L28">
            <v>16</v>
          </cell>
          <cell r="M28">
            <v>18</v>
          </cell>
          <cell r="N28">
            <v>20</v>
          </cell>
        </row>
        <row r="29"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</row>
      </sheetData>
      <sheetData sheetId="2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Detail"/>
      <sheetName val="Sheet2"/>
      <sheetName val="Sheet3"/>
      <sheetName val="Sheet4"/>
    </sheetNames>
    <sheetDataSet>
      <sheetData sheetId="0">
        <row r="191">
          <cell r="A191" t="str">
            <v>2 Steps w/% Avg 3yr (yr, %, yr, %)</v>
          </cell>
        </row>
        <row r="192">
          <cell r="A192" t="str">
            <v>2 Steps w/% 3yr (yr, %, yr, %)</v>
          </cell>
        </row>
        <row r="193">
          <cell r="A193" t="str">
            <v>% 3yr Avg (%)</v>
          </cell>
        </row>
        <row r="194">
          <cell r="A194" t="str">
            <v>#yrs fixed $, annual $ (yr, $, $)</v>
          </cell>
        </row>
        <row r="195">
          <cell r="A195" t="str">
            <v>Yrs to replace, % Sum yr1 - yr3 (yr, %)</v>
          </cell>
        </row>
        <row r="196">
          <cell r="A196" t="str">
            <v>Yrs to replace, % of yr 1,2 or 3 (yr, %, 1/2/3)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3:I61"/>
  <sheetViews>
    <sheetView showGridLines="0" tabSelected="1" zoomScaleNormal="100" workbookViewId="0">
      <selection activeCell="E7" sqref="E7"/>
    </sheetView>
  </sheetViews>
  <sheetFormatPr defaultRowHeight="15" x14ac:dyDescent="0.25"/>
  <cols>
    <col min="1" max="1" width="28.140625" customWidth="1"/>
    <col min="2" max="2" width="20.7109375" customWidth="1"/>
    <col min="3" max="3" width="22.28515625" customWidth="1"/>
    <col min="4" max="4" width="20.85546875" customWidth="1"/>
    <col min="5" max="5" width="29.7109375" customWidth="1"/>
    <col min="6" max="6" width="25.5703125" customWidth="1"/>
    <col min="7" max="7" width="14.7109375" customWidth="1"/>
    <col min="8" max="8" width="13.7109375" customWidth="1"/>
    <col min="9" max="9" width="14.140625" customWidth="1"/>
    <col min="10" max="10" width="12.5703125" bestFit="1" customWidth="1"/>
  </cols>
  <sheetData>
    <row r="3" spans="1:9" ht="27.6" customHeight="1" thickBot="1" x14ac:dyDescent="0.3"/>
    <row r="4" spans="1:9" x14ac:dyDescent="0.25">
      <c r="A4" s="131" t="s">
        <v>77</v>
      </c>
      <c r="B4" s="125" t="s">
        <v>78</v>
      </c>
      <c r="C4" s="125" t="s">
        <v>148</v>
      </c>
      <c r="D4" s="125" t="s">
        <v>149</v>
      </c>
    </row>
    <row r="5" spans="1:9" ht="30" x14ac:dyDescent="0.25">
      <c r="A5" s="164" t="s">
        <v>79</v>
      </c>
      <c r="B5" s="126" t="s">
        <v>80</v>
      </c>
      <c r="C5" s="127">
        <f>+H26*44/12</f>
        <v>2137774.670801382</v>
      </c>
      <c r="D5" s="128">
        <f>+C5/$C$9</f>
        <v>0.19695204308581096</v>
      </c>
    </row>
    <row r="6" spans="1:9" ht="30" x14ac:dyDescent="0.25">
      <c r="A6" s="164"/>
      <c r="B6" s="126" t="s">
        <v>81</v>
      </c>
      <c r="C6" s="127">
        <f>+I26*44/12</f>
        <v>4644702.6227377234</v>
      </c>
      <c r="D6" s="128">
        <f>+C6/$C$9</f>
        <v>0.42791398156630639</v>
      </c>
    </row>
    <row r="7" spans="1:9" x14ac:dyDescent="0.25">
      <c r="A7" s="164" t="s">
        <v>82</v>
      </c>
      <c r="B7" s="126" t="s">
        <v>83</v>
      </c>
      <c r="C7" s="140">
        <f>H30*44/12</f>
        <v>1721329.72101498</v>
      </c>
      <c r="D7" s="128">
        <f>+C7/$C$9</f>
        <v>0.15858519141829946</v>
      </c>
      <c r="F7" s="189"/>
    </row>
    <row r="8" spans="1:9" ht="30" x14ac:dyDescent="0.25">
      <c r="A8" s="164"/>
      <c r="B8" s="126" t="s">
        <v>84</v>
      </c>
      <c r="C8" s="127">
        <f>+I30*44/12</f>
        <v>2350483.3868405581</v>
      </c>
      <c r="D8" s="128">
        <f>+C8/$C$9</f>
        <v>0.21654878392958327</v>
      </c>
    </row>
    <row r="9" spans="1:9" x14ac:dyDescent="0.25">
      <c r="A9" s="165" t="s">
        <v>154</v>
      </c>
      <c r="B9" s="165"/>
      <c r="C9" s="133">
        <f>+SUM(C5:C8)</f>
        <v>10854290.401394643</v>
      </c>
      <c r="D9" s="128">
        <f>+C9/$C$9</f>
        <v>1</v>
      </c>
    </row>
    <row r="10" spans="1:9" x14ac:dyDescent="0.25">
      <c r="A10" s="164" t="s">
        <v>189</v>
      </c>
      <c r="B10" s="132" t="s">
        <v>190</v>
      </c>
      <c r="C10" s="127">
        <f>+H33</f>
        <v>-36142.086211259841</v>
      </c>
      <c r="D10" s="162">
        <f>+C10/C9</f>
        <v>-3.329751174394231E-3</v>
      </c>
    </row>
    <row r="11" spans="1:9" x14ac:dyDescent="0.25">
      <c r="A11" s="164"/>
      <c r="B11" s="132" t="s">
        <v>191</v>
      </c>
      <c r="C11" s="127">
        <f>+H37</f>
        <v>-33913.550078244276</v>
      </c>
      <c r="D11" s="162">
        <f>+C11/C9</f>
        <v>-3.124437326081381E-3</v>
      </c>
    </row>
    <row r="12" spans="1:9" x14ac:dyDescent="0.25">
      <c r="A12" s="160"/>
      <c r="B12" s="160"/>
      <c r="D12" s="161"/>
    </row>
    <row r="14" spans="1:9" x14ac:dyDescent="0.25">
      <c r="C14" s="163"/>
    </row>
    <row r="15" spans="1:9" ht="37.9" customHeight="1" x14ac:dyDescent="0.25"/>
    <row r="16" spans="1:9" ht="57" customHeight="1" thickBot="1" x14ac:dyDescent="0.3">
      <c r="A16" s="12"/>
      <c r="C16" s="171" t="s">
        <v>156</v>
      </c>
      <c r="D16" s="171"/>
      <c r="E16" s="171" t="s">
        <v>155</v>
      </c>
      <c r="F16" s="171" t="s">
        <v>157</v>
      </c>
      <c r="G16" s="171" t="s">
        <v>160</v>
      </c>
      <c r="H16" s="169" t="s">
        <v>161</v>
      </c>
      <c r="I16" s="170"/>
    </row>
    <row r="17" spans="1:9" ht="15.75" thickBot="1" x14ac:dyDescent="0.3">
      <c r="A17" s="12"/>
      <c r="B17" s="135"/>
      <c r="C17" s="137" t="s">
        <v>146</v>
      </c>
      <c r="D17" s="137" t="s">
        <v>147</v>
      </c>
      <c r="E17" s="171"/>
      <c r="F17" s="171"/>
      <c r="G17" s="171"/>
      <c r="H17" s="49" t="s">
        <v>146</v>
      </c>
      <c r="I17" s="50" t="s">
        <v>147</v>
      </c>
    </row>
    <row r="18" spans="1:9" ht="15.75" thickBot="1" x14ac:dyDescent="0.3">
      <c r="A18" s="166" t="s">
        <v>59</v>
      </c>
      <c r="B18" s="14" t="str">
        <f>+"From "&amp;'Emission Factors'!C28&amp;" to "&amp;'Emission Factors'!D28</f>
        <v>From PRI to BAR</v>
      </c>
      <c r="C18" s="141">
        <f>+'Activity Data'!B116</f>
        <v>974.15413803405715</v>
      </c>
      <c r="D18" s="141">
        <f>+'Activity Data'!B9+'Activity Data'!B36+'Activity Data'!B63+'Activity Data'!B143</f>
        <v>2363.7376008365627</v>
      </c>
      <c r="E18" s="136">
        <f>+'Emission Factors'!E7+'Emission Factors'!G7</f>
        <v>391.44899999999996</v>
      </c>
      <c r="F18" s="136">
        <f>+'Emission Factors'!$E$11+'Emission Factors'!$G$11</f>
        <v>56.648599999999995</v>
      </c>
      <c r="G18" s="117">
        <v>0.49</v>
      </c>
      <c r="H18" s="122">
        <f>+C18*($E18-$F18)*$G$18</f>
        <v>159812.12558697417</v>
      </c>
      <c r="I18" s="122">
        <f>+D18*($E18-$F18)*$G$18</f>
        <v>387776.34418500954</v>
      </c>
    </row>
    <row r="19" spans="1:9" ht="15.75" thickBot="1" x14ac:dyDescent="0.3">
      <c r="A19" s="166"/>
      <c r="B19" s="14" t="str">
        <f>+"From "&amp;'Emission Factors'!C29&amp;" to "&amp;'Emission Factors'!D29</f>
        <v>From DGS to BAR</v>
      </c>
      <c r="C19" s="141">
        <f>+'Activity Data'!B117</f>
        <v>2031.1350313713708</v>
      </c>
      <c r="D19" s="141">
        <f>+'Activity Data'!B10+'Activity Data'!B37+'Activity Data'!B64+'Activity Data'!B144</f>
        <v>2839.4393636091932</v>
      </c>
      <c r="E19" s="123">
        <f>+'Emission Factors'!E8+'Emission Factors'!G8</f>
        <v>259.91999999999996</v>
      </c>
      <c r="F19" s="123">
        <f>+'Emission Factors'!$E$11+'Emission Factors'!$G$11</f>
        <v>56.648599999999995</v>
      </c>
      <c r="G19" s="117">
        <v>0.49</v>
      </c>
      <c r="H19" s="122">
        <f t="shared" ref="H19:H25" si="0">+C19*($E19-$F19)*$G$18</f>
        <v>202307.11409379219</v>
      </c>
      <c r="I19" s="122">
        <f t="shared" ref="I19:I25" si="1">+D19*($E19-$F19)*$G$18</f>
        <v>282816.63918141538</v>
      </c>
    </row>
    <row r="20" spans="1:9" ht="15.75" thickBot="1" x14ac:dyDescent="0.3">
      <c r="A20" s="166"/>
      <c r="B20" s="14" t="str">
        <f>+"From "&amp;'Emission Factors'!C30&amp;" to "&amp;'Emission Factors'!D30</f>
        <v>From FWL to BAR</v>
      </c>
      <c r="C20" s="141">
        <f>+'Activity Data'!B118</f>
        <v>29.169465192709794</v>
      </c>
      <c r="D20" s="141">
        <f>+'Activity Data'!B11+'Activity Data'!B38+'Activity Data'!B65+'Activity Data'!B145</f>
        <v>180.19898416492322</v>
      </c>
      <c r="E20" s="123">
        <f>+'Emission Factors'!E9+'Emission Factors'!G9</f>
        <v>265.048</v>
      </c>
      <c r="F20" s="123">
        <f>+'Emission Factors'!$E$11+'Emission Factors'!$G$11</f>
        <v>56.648599999999995</v>
      </c>
      <c r="G20" s="117">
        <v>0.49</v>
      </c>
      <c r="H20" s="122">
        <f t="shared" si="0"/>
        <v>2978.6605317959866</v>
      </c>
      <c r="I20" s="122">
        <f t="shared" si="1"/>
        <v>18401.146488483955</v>
      </c>
    </row>
    <row r="21" spans="1:9" ht="15.75" thickBot="1" x14ac:dyDescent="0.3">
      <c r="A21" s="166"/>
      <c r="B21" s="14" t="str">
        <f>+"From "&amp;'Emission Factors'!C31&amp;" to "&amp;'Emission Factors'!D31</f>
        <v>From DEC to BAR</v>
      </c>
      <c r="C21" s="141">
        <f>+'Activity Data'!B119</f>
        <v>453.25540782790409</v>
      </c>
      <c r="D21" s="141">
        <f>+'Activity Data'!B12+'Activity Data'!B39+'Activity Data'!B66+'Activity Data'!B146</f>
        <v>423.86020316701388</v>
      </c>
      <c r="E21" s="123">
        <f>+'Emission Factors'!E10+'Emission Factors'!G10</f>
        <v>213.12299999999999</v>
      </c>
      <c r="F21" s="123">
        <f>+'Emission Factors'!$E$11+'Emission Factors'!$G$11</f>
        <v>56.648599999999995</v>
      </c>
      <c r="G21" s="117">
        <v>0.49</v>
      </c>
      <c r="H21" s="122">
        <f t="shared" si="0"/>
        <v>34752.205313447033</v>
      </c>
      <c r="I21" s="122">
        <f t="shared" si="1"/>
        <v>32498.402777473933</v>
      </c>
    </row>
    <row r="22" spans="1:9" ht="15.75" thickBot="1" x14ac:dyDescent="0.3">
      <c r="A22" s="166"/>
      <c r="B22" s="14" t="str">
        <f>+"From "&amp;'Emission Factors'!C32&amp;" to "&amp;'Emission Factors'!D32</f>
        <v>From PRI to AGR</v>
      </c>
      <c r="C22" s="141">
        <f>+'Activity Data'!B120</f>
        <v>1310.7414998506081</v>
      </c>
      <c r="D22" s="141">
        <f>+'Activity Data'!B13+'Activity Data'!B40+'Activity Data'!B67+'Activity Data'!B147</f>
        <v>3930.2026590976861</v>
      </c>
      <c r="E22" s="123">
        <f>+'Emission Factors'!E7+'Emission Factors'!G7</f>
        <v>391.44899999999996</v>
      </c>
      <c r="F22" s="123">
        <f>+'Emission Factors'!$E$13+'Emission Factors'!$G$13</f>
        <v>124.383</v>
      </c>
      <c r="G22" s="117">
        <v>0.49</v>
      </c>
      <c r="H22" s="122">
        <f t="shared" si="0"/>
        <v>171526.6998055602</v>
      </c>
      <c r="I22" s="122">
        <f t="shared" si="1"/>
        <v>514315.51664374542</v>
      </c>
    </row>
    <row r="23" spans="1:9" ht="15.75" thickBot="1" x14ac:dyDescent="0.3">
      <c r="A23" s="166"/>
      <c r="B23" s="14" t="str">
        <f>+"From "&amp;'Emission Factors'!C33&amp;" to "&amp;'Emission Factors'!D33</f>
        <v>From DGS to AGR</v>
      </c>
      <c r="C23" s="141">
        <f>+'Activity Data'!B121</f>
        <v>28.138915446668566</v>
      </c>
      <c r="D23" s="141">
        <f>+'Activity Data'!B14+'Activity Data'!B41+'Activity Data'!B68+'Activity Data'!B148</f>
        <v>43.656050194203623</v>
      </c>
      <c r="E23" s="123">
        <f>+'Emission Factors'!E8+'Emission Factors'!G8</f>
        <v>259.91999999999996</v>
      </c>
      <c r="F23" s="123">
        <f>+'Emission Factors'!$E$13+'Emission Factors'!$G$13</f>
        <v>124.383</v>
      </c>
      <c r="G23" s="117">
        <v>0.49</v>
      </c>
      <c r="H23" s="122">
        <f t="shared" si="0"/>
        <v>1868.7934496186072</v>
      </c>
      <c r="I23" s="122">
        <f t="shared" si="1"/>
        <v>2899.3349368341701</v>
      </c>
    </row>
    <row r="24" spans="1:9" ht="15.75" thickBot="1" x14ac:dyDescent="0.3">
      <c r="A24" s="166"/>
      <c r="B24" s="14" t="str">
        <f>+"From "&amp;'Emission Factors'!C34&amp;" to "&amp;'Emission Factors'!D34</f>
        <v>From FWL to AGR</v>
      </c>
      <c r="C24" s="141">
        <f>+'Activity Data'!B122</f>
        <v>141.77420077681458</v>
      </c>
      <c r="D24" s="141">
        <f>+'Activity Data'!B15+'Activity Data'!B42+'Activity Data'!B69+'Activity Data'!B149</f>
        <v>406.4291903196879</v>
      </c>
      <c r="E24" s="123">
        <f>+'Emission Factors'!E9+'Emission Factors'!G9</f>
        <v>265.048</v>
      </c>
      <c r="F24" s="123">
        <f>+'Emission Factors'!$E$13+'Emission Factors'!$G$13</f>
        <v>124.383</v>
      </c>
      <c r="G24" s="117">
        <v>0.49</v>
      </c>
      <c r="H24" s="122">
        <f t="shared" si="0"/>
        <v>9771.9072966126059</v>
      </c>
      <c r="I24" s="122">
        <f t="shared" si="1"/>
        <v>28013.477407596267</v>
      </c>
    </row>
    <row r="25" spans="1:9" ht="15.75" thickBot="1" x14ac:dyDescent="0.3">
      <c r="A25" s="166"/>
      <c r="B25" s="14" t="str">
        <f>+"From "&amp;'Emission Factors'!C35&amp;" to "&amp;'Emission Factors'!D35</f>
        <v>From DEC to AGR</v>
      </c>
      <c r="C25" s="141">
        <f>+'Activity Data'!B123</f>
        <v>0.27481326561099401</v>
      </c>
      <c r="D25" s="141">
        <f>+'Activity Data'!B16+'Activity Data'!B43+'Activity Data'!B70+'Activity Data'!B150</f>
        <v>0.37296086047206334</v>
      </c>
      <c r="E25" s="123">
        <f>+'Emission Factors'!E10+'Emission Factors'!G10</f>
        <v>213.12299999999999</v>
      </c>
      <c r="F25" s="123">
        <f>+'Emission Factors'!$E$13+'Emission Factors'!$G$13</f>
        <v>124.383</v>
      </c>
      <c r="G25" s="117">
        <v>0.49</v>
      </c>
      <c r="H25" s="122">
        <f>+C25*($E25-$F25)*$G$18</f>
        <v>11.949595303256606</v>
      </c>
      <c r="I25" s="122">
        <f t="shared" si="1"/>
        <v>16.217307911562539</v>
      </c>
    </row>
    <row r="26" spans="1:9" ht="15.75" thickBot="1" x14ac:dyDescent="0.3">
      <c r="A26" s="178"/>
      <c r="B26" s="13" t="s">
        <v>162</v>
      </c>
      <c r="C26" s="142">
        <f>+SUM(C18:C25)</f>
        <v>4968.6434717657439</v>
      </c>
      <c r="D26" s="142">
        <f>+SUM(D18:D25)</f>
        <v>10187.897012249743</v>
      </c>
      <c r="E26" s="138"/>
      <c r="F26" s="138"/>
      <c r="G26" s="117">
        <v>0.49</v>
      </c>
      <c r="H26" s="122">
        <f>+SUM(H18:H25)</f>
        <v>583029.45567310415</v>
      </c>
      <c r="I26" s="122">
        <f>+SUM(I18:I25)</f>
        <v>1266737.0789284701</v>
      </c>
    </row>
    <row r="27" spans="1:9" ht="15.75" thickBot="1" x14ac:dyDescent="0.3">
      <c r="A27" s="166" t="s">
        <v>60</v>
      </c>
      <c r="B27" s="14" t="str">
        <f>+"From "&amp;'Emission Factors'!C36&amp;" to "&amp;'Emission Factors'!D36</f>
        <v>From PRI to DGS</v>
      </c>
      <c r="C27" s="143">
        <f>+'Activity Data'!B126</f>
        <v>7282.9735733492444</v>
      </c>
      <c r="D27" s="142">
        <f>+'Activity Data'!B19+'Activity Data'!B46+'Activity Data'!B73+'Activity Data'!B153</f>
        <v>9943.6861667164285</v>
      </c>
      <c r="E27" s="123">
        <f>+'Emission Factors'!E7+'Emission Factors'!G7</f>
        <v>391.44899999999996</v>
      </c>
      <c r="F27" s="123">
        <f>+'Emission Factors'!$E$8+'Emission Factors'!$G$8</f>
        <v>259.91999999999996</v>
      </c>
      <c r="G27" s="117">
        <v>0.49</v>
      </c>
      <c r="H27" s="124">
        <f>+C27*($E27-$F27)*$G$18</f>
        <v>469381.89325323579</v>
      </c>
      <c r="I27" s="122">
        <f>+D27*($E27-$F27)*$G$18</f>
        <v>640862.71793280204</v>
      </c>
    </row>
    <row r="28" spans="1:9" ht="15.75" thickBot="1" x14ac:dyDescent="0.3">
      <c r="A28" s="166"/>
      <c r="B28" s="14" t="str">
        <f>+"From "&amp;'Emission Factors'!C37&amp;" to "&amp;'Emission Factors'!D37</f>
        <v>From FWL to DGS</v>
      </c>
      <c r="C28" s="143">
        <f>+'Activity Data'!B127</f>
        <v>28.521691066626737</v>
      </c>
      <c r="D28" s="142">
        <f>+'Activity Data'!B20+'Activity Data'!B47+'Activity Data'!B74+'Activity Data'!B154</f>
        <v>70.921452046608678</v>
      </c>
      <c r="E28" s="123">
        <f>+'Emission Factors'!E9+'Emission Factors'!G9</f>
        <v>265.048</v>
      </c>
      <c r="F28" s="123">
        <f>+'Emission Factors'!$E$8+'Emission Factors'!$G$8</f>
        <v>259.91999999999996</v>
      </c>
      <c r="G28" s="117">
        <v>0.49</v>
      </c>
      <c r="H28" s="124">
        <f>+C28*($E28-$F28)*$G$18</f>
        <v>71.667023576934923</v>
      </c>
      <c r="I28" s="122">
        <f>+D28*($E28-$F28)*$G$18</f>
        <v>178.20575098655604</v>
      </c>
    </row>
    <row r="29" spans="1:9" ht="15.75" thickBot="1" x14ac:dyDescent="0.3">
      <c r="A29" s="166"/>
      <c r="B29" s="14" t="str">
        <f>+"From "&amp;'Emission Factors'!C38&amp;" to "&amp;'Emission Factors'!D38</f>
        <v>From DEC to DGS</v>
      </c>
      <c r="C29" s="143">
        <f>+'Activity Data'!B128</f>
        <v>126.29632506722396</v>
      </c>
      <c r="D29" s="142">
        <f>+'Activity Data'!B21+'Activity Data'!B48+'Activity Data'!B75+'Activity Data'!B155</f>
        <v>117.79674335225538</v>
      </c>
      <c r="E29" s="138" t="s">
        <v>159</v>
      </c>
      <c r="F29" s="138" t="s">
        <v>159</v>
      </c>
      <c r="G29" s="117">
        <v>0.49</v>
      </c>
      <c r="H29" s="124"/>
      <c r="I29" s="124"/>
    </row>
    <row r="30" spans="1:9" ht="15.75" thickBot="1" x14ac:dyDescent="0.3">
      <c r="A30" s="166"/>
      <c r="B30" s="13" t="s">
        <v>163</v>
      </c>
      <c r="C30" s="143">
        <f>+SUM(C27:C29)</f>
        <v>7437.7915894830949</v>
      </c>
      <c r="D30" s="142">
        <f>+SUM(D27:D29)</f>
        <v>10132.404362115292</v>
      </c>
      <c r="E30" s="123"/>
      <c r="F30" s="123"/>
      <c r="G30" s="117">
        <v>0.49</v>
      </c>
      <c r="H30" s="122">
        <f>+SUM(H27:H29)</f>
        <v>469453.5602768127</v>
      </c>
      <c r="I30" s="122">
        <f>+SUM(I27:I29)</f>
        <v>641040.92368378863</v>
      </c>
    </row>
    <row r="31" spans="1:9" ht="15" customHeight="1" thickBot="1" x14ac:dyDescent="0.3">
      <c r="A31" s="166" t="s">
        <v>189</v>
      </c>
      <c r="B31" s="14" t="s">
        <v>184</v>
      </c>
      <c r="C31" s="167">
        <f>+'Activity Data'!B24+'Activity Data'!B51+'Activity Data'!B78+'Activity Data'!B131+'Activity Data'!B158</f>
        <v>129.0346429638478</v>
      </c>
      <c r="D31" s="168"/>
      <c r="E31" s="123">
        <f>+'Emission Factors'!$E$11+'Emission Factors'!$G$11</f>
        <v>56.648599999999995</v>
      </c>
      <c r="F31" s="123">
        <f>+'Emission Factors'!E8+'Emission Factors'!G8</f>
        <v>259.91999999999996</v>
      </c>
      <c r="G31" s="159">
        <v>0.49</v>
      </c>
      <c r="H31" s="174">
        <f>+C31*($E31-$F31)*$G$18</f>
        <v>-12852.23573664313</v>
      </c>
      <c r="I31" s="168"/>
    </row>
    <row r="32" spans="1:9" ht="15.75" thickBot="1" x14ac:dyDescent="0.3">
      <c r="A32" s="166"/>
      <c r="B32" s="14" t="s">
        <v>185</v>
      </c>
      <c r="C32" s="167">
        <f>+'Activity Data'!B25+'Activity Data'!B52+'Activity Data'!B79+'Activity Data'!B132+'Activity Data'!B159</f>
        <v>233.82682999701149</v>
      </c>
      <c r="D32" s="168"/>
      <c r="E32" s="123">
        <f>+'Emission Factors'!$E$11+'Emission Factors'!$G$11</f>
        <v>56.648599999999995</v>
      </c>
      <c r="F32" s="123">
        <f>+'Emission Factors'!E8+'Emission Factors'!G8</f>
        <v>259.91999999999996</v>
      </c>
      <c r="G32" s="159">
        <v>0.49</v>
      </c>
      <c r="H32" s="174">
        <f>+C32*($E32-$F32)*$G$18</f>
        <v>-23289.850474616713</v>
      </c>
      <c r="I32" s="168"/>
    </row>
    <row r="33" spans="1:9" ht="15.75" thickBot="1" x14ac:dyDescent="0.3">
      <c r="A33" s="166"/>
      <c r="B33" s="13" t="s">
        <v>183</v>
      </c>
      <c r="C33" s="167">
        <f>SUM(C31:D32)</f>
        <v>362.86147296085926</v>
      </c>
      <c r="D33" s="168"/>
      <c r="E33" s="138"/>
      <c r="F33" s="138"/>
      <c r="G33" s="159">
        <v>0.49</v>
      </c>
      <c r="H33" s="174">
        <f>+SUM(H31:I32)</f>
        <v>-36142.086211259841</v>
      </c>
      <c r="I33" s="168"/>
    </row>
    <row r="34" spans="1:9" ht="15.75" thickBot="1" x14ac:dyDescent="0.3">
      <c r="A34" s="166"/>
      <c r="B34" s="14" t="str">
        <f>'Activity Data'!A27</f>
        <v>From DGS to PRI</v>
      </c>
      <c r="C34" s="167">
        <f>'Activity Data'!B27+'Activity Data'!B54+'Activity Data'!B81+'Activity Data'!B134+'Activity Data'!B161</f>
        <v>520.47873500545256</v>
      </c>
      <c r="D34" s="168"/>
      <c r="E34" s="123">
        <f>+'Emission Factors'!E8+'Emission Factors'!G8</f>
        <v>259.91999999999996</v>
      </c>
      <c r="F34" s="123">
        <f>+'Emission Factors'!E7+'Emission Factors'!G7</f>
        <v>391.44899999999996</v>
      </c>
      <c r="G34" s="159">
        <v>0.49</v>
      </c>
      <c r="H34" s="174">
        <f t="shared" ref="H34:H35" si="2">+C34*($E34-$F34)*$G$18</f>
        <v>-33544.44329290076</v>
      </c>
      <c r="I34" s="168"/>
    </row>
    <row r="35" spans="1:9" ht="15.75" thickBot="1" x14ac:dyDescent="0.3">
      <c r="A35" s="166"/>
      <c r="B35" s="14" t="str">
        <f>'Activity Data'!A28</f>
        <v>From DGS to FWL</v>
      </c>
      <c r="C35" s="167">
        <f>'Activity Data'!B28+'Activity Data'!B55+'Activity Data'!B82+'Activity Data'!B135+'Activity Data'!B162</f>
        <v>146.89531079607411</v>
      </c>
      <c r="D35" s="168"/>
      <c r="E35" s="123">
        <f>+'Emission Factors'!E8+'Emission Factors'!G8</f>
        <v>259.91999999999996</v>
      </c>
      <c r="F35" s="123">
        <f>+'Emission Factors'!E9+'Emission Factors'!G9</f>
        <v>265.048</v>
      </c>
      <c r="G35" s="159">
        <v>0.49</v>
      </c>
      <c r="H35" s="174">
        <f t="shared" si="2"/>
        <v>-369.10678534351439</v>
      </c>
      <c r="I35" s="168"/>
    </row>
    <row r="36" spans="1:9" ht="15.75" thickBot="1" x14ac:dyDescent="0.3">
      <c r="A36" s="166"/>
      <c r="B36" s="14" t="str">
        <f>'Activity Data'!A29</f>
        <v>From DGS to DEC</v>
      </c>
      <c r="C36" s="167">
        <f>'Activity Data'!B29+'Activity Data'!B56+'Activity Data'!B83+'Activity Data'!B136+'Activity Data'!B163</f>
        <v>497.76772082878949</v>
      </c>
      <c r="D36" s="168"/>
      <c r="E36" s="138" t="s">
        <v>159</v>
      </c>
      <c r="F36" s="138" t="s">
        <v>159</v>
      </c>
      <c r="G36" s="159">
        <v>0.49</v>
      </c>
      <c r="H36" s="175"/>
      <c r="I36" s="176"/>
    </row>
    <row r="37" spans="1:9" ht="15.75" thickBot="1" x14ac:dyDescent="0.3">
      <c r="A37" s="166"/>
      <c r="B37" s="13" t="s">
        <v>182</v>
      </c>
      <c r="C37" s="167">
        <f>SUM(C34:D36)</f>
        <v>1165.1417666303162</v>
      </c>
      <c r="D37" s="168"/>
      <c r="E37" s="138"/>
      <c r="F37" s="138"/>
      <c r="G37" s="159">
        <v>0.49</v>
      </c>
      <c r="H37" s="174">
        <f>+SUM(H34:I36)</f>
        <v>-33913.550078244276</v>
      </c>
      <c r="I37" s="168"/>
    </row>
    <row r="38" spans="1:9" x14ac:dyDescent="0.25">
      <c r="E38" s="139" t="s">
        <v>158</v>
      </c>
    </row>
    <row r="40" spans="1:9" x14ac:dyDescent="0.25">
      <c r="G40" s="16"/>
    </row>
    <row r="41" spans="1:9" x14ac:dyDescent="0.25">
      <c r="B41" s="172" t="s">
        <v>59</v>
      </c>
      <c r="C41" s="172"/>
      <c r="D41" s="172" t="s">
        <v>60</v>
      </c>
      <c r="E41" s="172"/>
      <c r="F41" s="173" t="s">
        <v>27</v>
      </c>
      <c r="G41" s="173"/>
    </row>
    <row r="42" spans="1:9" s="16" customFormat="1" ht="45" x14ac:dyDescent="0.25">
      <c r="A42" s="17" t="s">
        <v>58</v>
      </c>
      <c r="B42" s="57" t="s">
        <v>68</v>
      </c>
      <c r="C42" s="57" t="s">
        <v>69</v>
      </c>
      <c r="D42" s="57" t="s">
        <v>68</v>
      </c>
      <c r="E42" s="57" t="s">
        <v>69</v>
      </c>
      <c r="F42" s="57" t="s">
        <v>70</v>
      </c>
      <c r="G42" s="57" t="s">
        <v>74</v>
      </c>
    </row>
    <row r="43" spans="1:9" ht="30" hidden="1" x14ac:dyDescent="0.25">
      <c r="A43" s="60" t="s">
        <v>61</v>
      </c>
      <c r="B43" s="56"/>
      <c r="C43" s="56"/>
      <c r="D43" s="56"/>
      <c r="E43" s="56"/>
      <c r="F43" s="56"/>
      <c r="G43" s="56"/>
    </row>
    <row r="44" spans="1:9" ht="25.5" x14ac:dyDescent="0.25">
      <c r="A44" s="63" t="s">
        <v>62</v>
      </c>
      <c r="B44" s="53">
        <f>'Activity Data'!F44</f>
        <v>484981.19703254302</v>
      </c>
      <c r="C44" s="53">
        <f>'Activity Data'!G44</f>
        <v>4447277.5767884199</v>
      </c>
      <c r="D44" s="53">
        <f>'Activity Data'!F49</f>
        <v>420197.20350896858</v>
      </c>
      <c r="E44" s="53">
        <f>'Activity Data'!G49</f>
        <v>3853208.356177242</v>
      </c>
      <c r="F44" s="53">
        <f>B44+D44</f>
        <v>905178.4005415116</v>
      </c>
      <c r="G44" s="53">
        <f>C44+E44</f>
        <v>8300485.9329656623</v>
      </c>
    </row>
    <row r="45" spans="1:9" ht="51" x14ac:dyDescent="0.25">
      <c r="A45" s="63" t="s">
        <v>63</v>
      </c>
      <c r="B45" s="53">
        <f>'Activity Data'!F17</f>
        <v>1691388.5948507213</v>
      </c>
      <c r="C45" s="53">
        <f>'Activity Data'!G17</f>
        <v>15510033.414781114</v>
      </c>
      <c r="D45" s="53">
        <f>'Activity Data'!F22</f>
        <v>830671.67396133509</v>
      </c>
      <c r="E45" s="53">
        <f>'Activity Data'!G22</f>
        <v>7617259.2502254425</v>
      </c>
      <c r="F45" s="53">
        <f t="shared" ref="F45:F49" si="3">B45+D45</f>
        <v>2522060.2688120566</v>
      </c>
      <c r="G45" s="53">
        <f>C45+E45</f>
        <v>23127292.665006556</v>
      </c>
    </row>
    <row r="46" spans="1:9" x14ac:dyDescent="0.25">
      <c r="A46" s="63" t="s">
        <v>64</v>
      </c>
      <c r="B46" s="53">
        <f>'Activity Data'!F71</f>
        <v>1947804.1139205405</v>
      </c>
      <c r="C46" s="53">
        <f>'Activity Data'!G71</f>
        <v>17861363.724651355</v>
      </c>
      <c r="D46" s="53">
        <f>'Activity Data'!F76</f>
        <v>823727.67958110536</v>
      </c>
      <c r="E46" s="53">
        <f>'Activity Data'!G76</f>
        <v>7553582.8217587359</v>
      </c>
      <c r="F46" s="53">
        <f t="shared" si="3"/>
        <v>2771531.7935016458</v>
      </c>
      <c r="G46" s="53">
        <f>C46+E46</f>
        <v>25414946.546410091</v>
      </c>
    </row>
    <row r="47" spans="1:9" s="18" customFormat="1" ht="25.5" hidden="1" x14ac:dyDescent="0.25">
      <c r="A47" s="62" t="s">
        <v>65</v>
      </c>
      <c r="B47" s="55">
        <f>SUM(B44:B46)</f>
        <v>4124173.9058038048</v>
      </c>
      <c r="C47" s="55">
        <f>SUM(C44:C46)</f>
        <v>37818674.716220886</v>
      </c>
      <c r="D47" s="55">
        <f t="shared" ref="D47:E47" si="4">SUM(D44:D46)</f>
        <v>2074596.557051409</v>
      </c>
      <c r="E47" s="55">
        <f t="shared" si="4"/>
        <v>19024050.42816142</v>
      </c>
      <c r="F47" s="55">
        <f t="shared" si="3"/>
        <v>6198770.4628552143</v>
      </c>
      <c r="G47" s="55">
        <f t="shared" ref="G47:G49" si="5">C47+E47</f>
        <v>56842725.144382305</v>
      </c>
    </row>
    <row r="48" spans="1:9" ht="76.5" x14ac:dyDescent="0.25">
      <c r="A48" s="61" t="s">
        <v>73</v>
      </c>
      <c r="B48" s="59">
        <f>'Activity Data'!F124</f>
        <v>2137774.6708013811</v>
      </c>
      <c r="C48" s="59">
        <f>'Activity Data'!G124</f>
        <v>19603393.731248666</v>
      </c>
      <c r="D48" s="67">
        <v>4982015.0546079325</v>
      </c>
      <c r="E48" s="59">
        <f>D48*9.17</f>
        <v>45685078.050754741</v>
      </c>
      <c r="F48" s="59">
        <f>SUM(B48,D48)</f>
        <v>7119789.725409314</v>
      </c>
      <c r="G48" s="59">
        <f>SUM(C48,E48)</f>
        <v>65288471.782003403</v>
      </c>
    </row>
    <row r="49" spans="1:7" x14ac:dyDescent="0.25">
      <c r="A49" s="61" t="s">
        <v>72</v>
      </c>
      <c r="B49" s="53">
        <f>'Activity Data'!F151</f>
        <v>520528.71693391859</v>
      </c>
      <c r="C49" s="53">
        <f>'Activity Data'!G151</f>
        <v>4773248.3342840336</v>
      </c>
      <c r="D49" s="53">
        <f>'Activity Data'!F156</f>
        <v>275886.82978914946</v>
      </c>
      <c r="E49" s="53">
        <f>'Activity Data'!G156</f>
        <v>2529882.2291665007</v>
      </c>
      <c r="F49" s="53">
        <f t="shared" si="3"/>
        <v>796415.54672306799</v>
      </c>
      <c r="G49" s="53">
        <f t="shared" si="5"/>
        <v>7303130.5634505339</v>
      </c>
    </row>
    <row r="50" spans="1:7" s="18" customFormat="1" x14ac:dyDescent="0.25">
      <c r="A50" s="54" t="s">
        <v>66</v>
      </c>
      <c r="B50" s="55">
        <f>B47+B48+B49</f>
        <v>6782477.2935391041</v>
      </c>
      <c r="C50" s="55">
        <f t="shared" ref="C50:G50" si="6">C47+C48+C49</f>
        <v>62195316.781753585</v>
      </c>
      <c r="D50" s="55">
        <f t="shared" si="6"/>
        <v>7332498.4414484911</v>
      </c>
      <c r="E50" s="55">
        <f t="shared" si="6"/>
        <v>67239010.708082661</v>
      </c>
      <c r="F50" s="55">
        <f t="shared" si="6"/>
        <v>14114975.734987596</v>
      </c>
      <c r="G50" s="55">
        <f t="shared" si="6"/>
        <v>129434327.48983623</v>
      </c>
    </row>
    <row r="52" spans="1:7" x14ac:dyDescent="0.25">
      <c r="A52" t="s">
        <v>71</v>
      </c>
    </row>
    <row r="57" spans="1:7" ht="14.45" customHeight="1" x14ac:dyDescent="0.25"/>
    <row r="58" spans="1:7" ht="15" customHeight="1" x14ac:dyDescent="0.25"/>
    <row r="60" spans="1:7" ht="15.75" thickBot="1" x14ac:dyDescent="0.3"/>
    <row r="61" spans="1:7" ht="15.75" x14ac:dyDescent="0.25">
      <c r="A61" s="177"/>
      <c r="B61" s="177"/>
      <c r="C61" s="177"/>
      <c r="D61" s="177"/>
      <c r="E61" s="177"/>
    </row>
  </sheetData>
  <mergeCells count="30">
    <mergeCell ref="A61:E61"/>
    <mergeCell ref="A18:A26"/>
    <mergeCell ref="A27:A30"/>
    <mergeCell ref="C16:D16"/>
    <mergeCell ref="E16:E17"/>
    <mergeCell ref="H16:I16"/>
    <mergeCell ref="F16:F17"/>
    <mergeCell ref="G16:G17"/>
    <mergeCell ref="A7:A8"/>
    <mergeCell ref="B41:C41"/>
    <mergeCell ref="D41:E41"/>
    <mergeCell ref="F41:G41"/>
    <mergeCell ref="H31:I31"/>
    <mergeCell ref="H32:I32"/>
    <mergeCell ref="H33:I33"/>
    <mergeCell ref="H34:I34"/>
    <mergeCell ref="H35:I35"/>
    <mergeCell ref="H36:I36"/>
    <mergeCell ref="H37:I37"/>
    <mergeCell ref="A5:A6"/>
    <mergeCell ref="A9:B9"/>
    <mergeCell ref="A31:A37"/>
    <mergeCell ref="C31:D31"/>
    <mergeCell ref="C32:D32"/>
    <mergeCell ref="C33:D33"/>
    <mergeCell ref="C34:D34"/>
    <mergeCell ref="C35:D35"/>
    <mergeCell ref="C36:D36"/>
    <mergeCell ref="C37:D37"/>
    <mergeCell ref="A10:A11"/>
  </mergeCells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167"/>
  <sheetViews>
    <sheetView showGridLines="0" topLeftCell="A128" zoomScale="70" zoomScaleNormal="70" workbookViewId="0">
      <selection activeCell="E116" sqref="E116"/>
    </sheetView>
  </sheetViews>
  <sheetFormatPr defaultRowHeight="15" x14ac:dyDescent="0.25"/>
  <cols>
    <col min="1" max="1" width="19.7109375" style="12" customWidth="1"/>
    <col min="2" max="2" width="17.5703125" customWidth="1"/>
    <col min="3" max="3" width="23.85546875" bestFit="1" customWidth="1"/>
    <col min="4" max="4" width="23.42578125" customWidth="1"/>
    <col min="5" max="5" width="8.85546875" bestFit="1" customWidth="1"/>
    <col min="6" max="6" width="12.5703125" bestFit="1" customWidth="1"/>
    <col min="7" max="7" width="13.5703125" bestFit="1" customWidth="1"/>
    <col min="8" max="8" width="13" customWidth="1"/>
    <col min="9" max="9" width="22.7109375" customWidth="1"/>
    <col min="10" max="10" width="21.42578125" customWidth="1"/>
    <col min="12" max="12" width="11.5703125" customWidth="1"/>
  </cols>
  <sheetData>
    <row r="1" spans="1:12" ht="18.75" x14ac:dyDescent="0.3">
      <c r="A1" s="18" t="s">
        <v>67</v>
      </c>
      <c r="D1" s="182" t="s">
        <v>76</v>
      </c>
      <c r="E1" s="182"/>
      <c r="F1" s="182"/>
      <c r="G1" s="182"/>
    </row>
    <row r="2" spans="1:12" x14ac:dyDescent="0.25">
      <c r="D2" s="182"/>
      <c r="E2" s="182"/>
      <c r="F2" s="182"/>
      <c r="G2" s="182"/>
    </row>
    <row r="3" spans="1:12" ht="18.75" x14ac:dyDescent="0.3">
      <c r="D3" s="68"/>
      <c r="E3" s="68"/>
      <c r="F3" s="68"/>
      <c r="G3" s="68"/>
    </row>
    <row r="5" spans="1:12" ht="18" thickBot="1" x14ac:dyDescent="0.35">
      <c r="A5" s="11" t="s">
        <v>0</v>
      </c>
    </row>
    <row r="6" spans="1:12" ht="15.75" thickBot="1" x14ac:dyDescent="0.3">
      <c r="A6" s="183" t="s">
        <v>1</v>
      </c>
      <c r="B6" s="184"/>
      <c r="D6" s="1"/>
    </row>
    <row r="7" spans="1:12" ht="60" hidden="1" customHeight="1" thickBot="1" x14ac:dyDescent="0.3">
      <c r="A7" s="185" t="s">
        <v>1</v>
      </c>
      <c r="B7" s="186"/>
      <c r="C7" s="46"/>
      <c r="D7" s="47"/>
      <c r="E7" s="46" t="s">
        <v>55</v>
      </c>
      <c r="F7" s="17" t="s">
        <v>25</v>
      </c>
      <c r="G7" s="48" t="s">
        <v>26</v>
      </c>
    </row>
    <row r="8" spans="1:12" ht="15.75" thickBot="1" x14ac:dyDescent="0.3">
      <c r="A8" s="13" t="s">
        <v>2</v>
      </c>
      <c r="B8" s="49" t="s">
        <v>3</v>
      </c>
      <c r="C8" s="50" t="s">
        <v>4</v>
      </c>
      <c r="D8" s="50" t="s">
        <v>5</v>
      </c>
      <c r="E8" s="50"/>
      <c r="F8" s="50"/>
      <c r="G8" s="50"/>
    </row>
    <row r="9" spans="1:12" ht="15.75" thickBot="1" x14ac:dyDescent="0.3">
      <c r="A9" s="14" t="s">
        <v>6</v>
      </c>
      <c r="B9" s="64">
        <v>920.32018225276067</v>
      </c>
      <c r="C9" s="64">
        <v>455192.55</v>
      </c>
      <c r="D9" s="65">
        <v>2.0218261090889133E-3</v>
      </c>
      <c r="E9" s="66">
        <f>EF_1_AG+EF_1_BG</f>
        <v>601.52471866666656</v>
      </c>
      <c r="F9" s="66">
        <f>IF(B9&gt;0,B9*E9,"")</f>
        <v>553595.33871284721</v>
      </c>
      <c r="G9" s="66">
        <f>IF(B9&gt;0,F9*9.17,"")</f>
        <v>5076469.2559968084</v>
      </c>
      <c r="I9" s="179" t="s">
        <v>181</v>
      </c>
      <c r="J9" s="180"/>
      <c r="K9" s="180"/>
      <c r="L9" s="181"/>
    </row>
    <row r="10" spans="1:12" ht="15.75" thickBot="1" x14ac:dyDescent="0.3">
      <c r="A10" s="14" t="s">
        <v>7</v>
      </c>
      <c r="B10" s="64">
        <v>490.73797430534648</v>
      </c>
      <c r="C10" s="64">
        <v>56019.06</v>
      </c>
      <c r="D10" s="65">
        <v>8.7601965171380334E-3</v>
      </c>
      <c r="E10" s="66">
        <f>EF_2_AG+EF_2_BG</f>
        <v>365.21094866666658</v>
      </c>
      <c r="F10" s="66">
        <f>IF(B10&gt;0,B10*E10,"")</f>
        <v>179222.88114281383</v>
      </c>
      <c r="G10" s="66">
        <f t="shared" ref="G10:G31" si="0">IF(B10&gt;0,F10*9.17,"")</f>
        <v>1643473.8200796028</v>
      </c>
      <c r="I10" s="153" t="s">
        <v>172</v>
      </c>
      <c r="J10" s="152" t="s">
        <v>49</v>
      </c>
      <c r="K10" s="152" t="s">
        <v>171</v>
      </c>
      <c r="L10" s="151" t="s">
        <v>170</v>
      </c>
    </row>
    <row r="11" spans="1:12" ht="15.75" thickBot="1" x14ac:dyDescent="0.3">
      <c r="A11" s="14" t="s">
        <v>8</v>
      </c>
      <c r="B11" s="64">
        <v>57.720600537794859</v>
      </c>
      <c r="C11" s="64">
        <v>1162714.8599999999</v>
      </c>
      <c r="D11" s="65">
        <v>4.9642954195833421E-5</v>
      </c>
      <c r="E11" s="66">
        <f>+EF_3_AG+EF_3_BG</f>
        <v>374.42425533333335</v>
      </c>
      <c r="F11" s="66">
        <f t="shared" ref="F11:F25" si="1">IF(B11&gt;0,B11*E11,"")</f>
        <v>21611.992873756641</v>
      </c>
      <c r="G11" s="66">
        <f t="shared" si="0"/>
        <v>198181.97465234841</v>
      </c>
      <c r="I11" s="150" t="s">
        <v>169</v>
      </c>
      <c r="J11" s="149" t="s">
        <v>166</v>
      </c>
      <c r="K11" s="148">
        <v>6794</v>
      </c>
      <c r="L11" s="147">
        <f>K11*0.09</f>
        <v>611.45999999999992</v>
      </c>
    </row>
    <row r="12" spans="1:12" ht="15.75" thickBot="1" x14ac:dyDescent="0.3">
      <c r="A12" s="14" t="s">
        <v>9</v>
      </c>
      <c r="B12" s="64">
        <v>54.72709889453224</v>
      </c>
      <c r="C12" s="64">
        <v>22902.93</v>
      </c>
      <c r="D12" s="65">
        <v>2.3895239122039076E-3</v>
      </c>
      <c r="E12" s="66">
        <f>EF_4_AG+EF_4_BG</f>
        <v>281.13233866666661</v>
      </c>
      <c r="F12" s="66">
        <f t="shared" si="1"/>
        <v>15385.557300661794</v>
      </c>
      <c r="G12" s="66">
        <f t="shared" si="0"/>
        <v>141085.56044706865</v>
      </c>
      <c r="I12" s="146" t="s">
        <v>169</v>
      </c>
      <c r="J12" s="134" t="s">
        <v>164</v>
      </c>
      <c r="K12" s="145">
        <v>1774</v>
      </c>
      <c r="L12" s="144">
        <f t="shared" ref="L12:L18" si="2">K12*0.09</f>
        <v>159.66</v>
      </c>
    </row>
    <row r="13" spans="1:12" ht="15.75" thickBot="1" x14ac:dyDescent="0.3">
      <c r="A13" s="14" t="s">
        <v>6</v>
      </c>
      <c r="B13" s="64">
        <v>1804.4435315207588</v>
      </c>
      <c r="C13" s="64">
        <v>455192.55</v>
      </c>
      <c r="D13" s="65">
        <v>3.9641323908327563E-3</v>
      </c>
      <c r="E13" s="66">
        <f>'8. Emission Factor'!$C$12+'8. Emission Factor'!$D$12</f>
        <v>479.82857999999987</v>
      </c>
      <c r="F13" s="66">
        <f t="shared" si="1"/>
        <v>865823.57741979067</v>
      </c>
      <c r="G13" s="66">
        <f t="shared" si="0"/>
        <v>7939602.2049394799</v>
      </c>
      <c r="I13" s="146" t="s">
        <v>169</v>
      </c>
      <c r="J13" s="134" t="s">
        <v>167</v>
      </c>
      <c r="K13" s="145">
        <v>9733</v>
      </c>
      <c r="L13" s="144">
        <f t="shared" si="2"/>
        <v>875.96999999999991</v>
      </c>
    </row>
    <row r="14" spans="1:12" ht="15.75" thickBot="1" x14ac:dyDescent="0.3">
      <c r="A14" s="14" t="s">
        <v>7</v>
      </c>
      <c r="B14" s="64">
        <v>30.023349268001098</v>
      </c>
      <c r="C14" s="64">
        <v>56019.06</v>
      </c>
      <c r="D14" s="65">
        <v>5.3594882291850489E-4</v>
      </c>
      <c r="E14" s="66">
        <f>'8. Emission Factor'!$C$13+'8. Emission Factor'!$D$13</f>
        <v>243.51480999999993</v>
      </c>
      <c r="F14" s="66">
        <f t="shared" si="1"/>
        <v>7311.1301925609241</v>
      </c>
      <c r="G14" s="66">
        <f t="shared" si="0"/>
        <v>67043.063865783668</v>
      </c>
      <c r="I14" s="146" t="s">
        <v>168</v>
      </c>
      <c r="J14" s="134" t="s">
        <v>166</v>
      </c>
      <c r="K14" s="145">
        <v>1086</v>
      </c>
      <c r="L14" s="144">
        <f t="shared" si="2"/>
        <v>97.74</v>
      </c>
    </row>
    <row r="15" spans="1:12" ht="15.75" thickBot="1" x14ac:dyDescent="0.3">
      <c r="A15" s="14" t="s">
        <v>8</v>
      </c>
      <c r="B15" s="64">
        <v>191.57429040932118</v>
      </c>
      <c r="C15" s="64">
        <v>1162714.8599999999</v>
      </c>
      <c r="D15" s="65">
        <v>1.6476463576746685E-4</v>
      </c>
      <c r="E15" s="66">
        <f>'8. Emission Factor'!$C$14+'8. Emission Factor'!$D$14</f>
        <v>252.72811666666666</v>
      </c>
      <c r="F15" s="66">
        <f t="shared" si="1"/>
        <v>48416.209616900807</v>
      </c>
      <c r="G15" s="66">
        <f t="shared" si="0"/>
        <v>443976.6421869804</v>
      </c>
      <c r="I15" s="146" t="s">
        <v>168</v>
      </c>
      <c r="J15" s="134" t="s">
        <v>164</v>
      </c>
      <c r="K15" s="145">
        <v>2317</v>
      </c>
      <c r="L15" s="144">
        <f t="shared" si="2"/>
        <v>208.53</v>
      </c>
    </row>
    <row r="16" spans="1:12" ht="15.75" thickBot="1" x14ac:dyDescent="0.3">
      <c r="A16" s="14" t="s">
        <v>9</v>
      </c>
      <c r="B16" s="64">
        <v>0.137406632805497</v>
      </c>
      <c r="C16" s="64">
        <v>22902.93</v>
      </c>
      <c r="D16" s="65">
        <v>5.9995220177286055E-6</v>
      </c>
      <c r="E16" s="66">
        <f>+'8. Emission Factor'!$C$15+'8. Emission Factor'!$D$15</f>
        <v>159.43619999999999</v>
      </c>
      <c r="F16" s="66">
        <f t="shared" si="1"/>
        <v>21.907591389303779</v>
      </c>
      <c r="G16" s="66">
        <f t="shared" si="0"/>
        <v>200.89261303991566</v>
      </c>
      <c r="I16" s="146" t="s">
        <v>168</v>
      </c>
      <c r="J16" s="134" t="s">
        <v>167</v>
      </c>
      <c r="K16" s="145">
        <v>1242</v>
      </c>
      <c r="L16" s="144">
        <f t="shared" si="2"/>
        <v>111.78</v>
      </c>
    </row>
    <row r="17" spans="1:12" ht="15.75" thickBot="1" x14ac:dyDescent="0.3">
      <c r="A17" s="13" t="s">
        <v>10</v>
      </c>
      <c r="B17" s="64">
        <v>3549.6844338213209</v>
      </c>
      <c r="C17" s="64">
        <v>1696829.3999999997</v>
      </c>
      <c r="D17" s="65">
        <v>2.0919512791452823E-3</v>
      </c>
      <c r="E17" s="66"/>
      <c r="F17" s="66">
        <f>SUM(F9:F16)</f>
        <v>1691388.5948507213</v>
      </c>
      <c r="G17" s="66">
        <f t="shared" si="0"/>
        <v>15510033.414781114</v>
      </c>
      <c r="I17" s="146" t="s">
        <v>165</v>
      </c>
      <c r="J17" s="134" t="s">
        <v>166</v>
      </c>
      <c r="K17" s="145">
        <v>3525</v>
      </c>
      <c r="L17" s="144">
        <f t="shared" si="2"/>
        <v>317.25</v>
      </c>
    </row>
    <row r="18" spans="1:12" ht="15.75" thickBot="1" x14ac:dyDescent="0.3">
      <c r="A18" s="13" t="s">
        <v>11</v>
      </c>
      <c r="B18" s="64"/>
      <c r="C18" s="64"/>
      <c r="D18" s="65"/>
      <c r="E18" s="66"/>
      <c r="F18" s="66" t="str">
        <f t="shared" si="1"/>
        <v/>
      </c>
      <c r="G18" s="66" t="str">
        <f t="shared" si="0"/>
        <v/>
      </c>
      <c r="I18" s="146" t="s">
        <v>165</v>
      </c>
      <c r="J18" s="134" t="s">
        <v>164</v>
      </c>
      <c r="K18" s="145">
        <v>406</v>
      </c>
      <c r="L18" s="144">
        <f t="shared" si="2"/>
        <v>36.54</v>
      </c>
    </row>
    <row r="19" spans="1:12" ht="15.75" thickBot="1" x14ac:dyDescent="0.3">
      <c r="A19" s="14" t="s">
        <v>12</v>
      </c>
      <c r="B19" s="64">
        <v>3513.723155064225</v>
      </c>
      <c r="C19" s="64">
        <v>455192.55</v>
      </c>
      <c r="D19" s="65">
        <v>7.7192018082550455E-3</v>
      </c>
      <c r="E19" s="66">
        <f>'8. Emission Factor'!$C$16+'8. Emission Factor'!$D$16</f>
        <v>236.31376999999998</v>
      </c>
      <c r="F19" s="66">
        <f t="shared" si="1"/>
        <v>830341.1655095215</v>
      </c>
      <c r="G19" s="66">
        <f t="shared" si="0"/>
        <v>7614228.4877223121</v>
      </c>
      <c r="I19" s="157"/>
      <c r="J19" s="156"/>
      <c r="K19" s="156"/>
      <c r="L19" s="158"/>
    </row>
    <row r="20" spans="1:12" ht="15.75" thickBot="1" x14ac:dyDescent="0.3">
      <c r="A20" s="14" t="s">
        <v>13</v>
      </c>
      <c r="B20" s="64">
        <v>35.872945921720827</v>
      </c>
      <c r="C20" s="64">
        <v>1162714.8599999999</v>
      </c>
      <c r="D20" s="65">
        <v>3.0852745721096942E-5</v>
      </c>
      <c r="E20" s="66">
        <f>'8. Emission Factor'!$C$17+'8. Emission Factor'!$D$17</f>
        <v>9.2133066666667371</v>
      </c>
      <c r="F20" s="66">
        <f t="shared" si="1"/>
        <v>330.50845181356584</v>
      </c>
      <c r="G20" s="66">
        <f t="shared" si="0"/>
        <v>3030.7625031303987</v>
      </c>
    </row>
    <row r="21" spans="1:12" ht="15.75" thickBot="1" x14ac:dyDescent="0.3">
      <c r="A21" s="14" t="s">
        <v>14</v>
      </c>
      <c r="B21" s="64">
        <v>54.540618464296209</v>
      </c>
      <c r="C21" s="64">
        <v>22902.93</v>
      </c>
      <c r="D21" s="65">
        <v>2.3813817037512757E-3</v>
      </c>
      <c r="E21" s="66">
        <f>'8. Emission Factor'!$C$18+'8. Emission Factor'!$D$18</f>
        <v>0</v>
      </c>
      <c r="F21" s="66">
        <f t="shared" si="1"/>
        <v>0</v>
      </c>
      <c r="G21" s="66">
        <f t="shared" si="0"/>
        <v>0</v>
      </c>
    </row>
    <row r="22" spans="1:12" ht="15.75" thickBot="1" x14ac:dyDescent="0.3">
      <c r="A22" s="13" t="s">
        <v>15</v>
      </c>
      <c r="B22" s="64">
        <v>3604.1367194502418</v>
      </c>
      <c r="C22" s="64">
        <v>1640810.3399999999</v>
      </c>
      <c r="D22" s="65">
        <v>2.1965589998965036E-3</v>
      </c>
      <c r="E22" s="66"/>
      <c r="F22" s="66">
        <f>SUM(F19:F21)</f>
        <v>830671.67396133509</v>
      </c>
      <c r="G22" s="66">
        <f t="shared" si="0"/>
        <v>7617259.2502254425</v>
      </c>
    </row>
    <row r="23" spans="1:12" ht="15.75" thickBot="1" x14ac:dyDescent="0.3">
      <c r="A23" s="13" t="s">
        <v>16</v>
      </c>
      <c r="B23" s="64" t="s">
        <v>3</v>
      </c>
      <c r="C23" s="64"/>
      <c r="D23" s="65" t="s">
        <v>5</v>
      </c>
      <c r="E23" s="66"/>
      <c r="F23" s="66"/>
      <c r="G23" s="66">
        <f t="shared" si="0"/>
        <v>0</v>
      </c>
    </row>
    <row r="24" spans="1:12" ht="15.75" thickBot="1" x14ac:dyDescent="0.3">
      <c r="A24" s="14" t="s">
        <v>17</v>
      </c>
      <c r="B24" s="64">
        <v>60.576695548251969</v>
      </c>
      <c r="C24" s="64">
        <v>40338</v>
      </c>
      <c r="D24" s="65">
        <v>1.5017277888901772E-3</v>
      </c>
      <c r="E24" s="66"/>
      <c r="F24" s="66">
        <f t="shared" si="1"/>
        <v>0</v>
      </c>
      <c r="G24" s="66">
        <f t="shared" si="0"/>
        <v>0</v>
      </c>
    </row>
    <row r="25" spans="1:12" ht="15.75" thickBot="1" x14ac:dyDescent="0.3">
      <c r="A25" s="14" t="s">
        <v>18</v>
      </c>
      <c r="B25" s="64">
        <v>52.518778010158186</v>
      </c>
      <c r="C25" s="64">
        <v>37402.92</v>
      </c>
      <c r="D25" s="65">
        <v>1.4041357736283206E-3</v>
      </c>
      <c r="E25" s="66"/>
      <c r="F25" s="66">
        <f t="shared" si="1"/>
        <v>0</v>
      </c>
      <c r="G25" s="66">
        <f t="shared" si="0"/>
        <v>0</v>
      </c>
    </row>
    <row r="26" spans="1:12" ht="15.75" thickBot="1" x14ac:dyDescent="0.3">
      <c r="A26" s="13" t="s">
        <v>19</v>
      </c>
      <c r="B26" s="64">
        <v>113.09547355841016</v>
      </c>
      <c r="C26" s="64">
        <v>77740.92</v>
      </c>
      <c r="D26" s="65">
        <v>1.4547740566796762E-3</v>
      </c>
      <c r="E26" s="66"/>
      <c r="F26" s="66">
        <f>SUM(F24:F25)</f>
        <v>0</v>
      </c>
      <c r="G26" s="66">
        <f t="shared" si="0"/>
        <v>0</v>
      </c>
    </row>
    <row r="27" spans="1:12" ht="15.75" thickBot="1" x14ac:dyDescent="0.3">
      <c r="A27" s="14" t="s">
        <v>186</v>
      </c>
      <c r="B27" s="64">
        <f>(L11+L14)/9.17</f>
        <v>77.339149400218091</v>
      </c>
      <c r="C27" s="64"/>
      <c r="D27" s="65"/>
      <c r="E27" s="66"/>
      <c r="F27" s="66"/>
      <c r="G27" s="66"/>
    </row>
    <row r="28" spans="1:12" ht="15.75" thickBot="1" x14ac:dyDescent="0.3">
      <c r="A28" s="14" t="s">
        <v>187</v>
      </c>
      <c r="B28" s="64">
        <f>(L12+L15)/9.17</f>
        <v>40.151581243184296</v>
      </c>
      <c r="C28" s="64"/>
      <c r="D28" s="65"/>
      <c r="E28" s="66"/>
      <c r="F28" s="66"/>
      <c r="G28" s="66"/>
    </row>
    <row r="29" spans="1:12" ht="15.75" thickBot="1" x14ac:dyDescent="0.3">
      <c r="A29" s="14" t="s">
        <v>188</v>
      </c>
      <c r="B29" s="64">
        <f>(L13+L16)/9.17</f>
        <v>107.71537622682659</v>
      </c>
      <c r="C29" s="64"/>
      <c r="D29" s="65"/>
      <c r="E29" s="66"/>
      <c r="F29" s="66"/>
      <c r="G29" s="66"/>
    </row>
    <row r="30" spans="1:12" ht="15.75" thickBot="1" x14ac:dyDescent="0.3">
      <c r="A30" s="13" t="s">
        <v>177</v>
      </c>
      <c r="B30" s="64">
        <f>SUM(B27:B29)</f>
        <v>225.20610687022898</v>
      </c>
      <c r="C30" s="64"/>
      <c r="D30" s="65"/>
      <c r="E30" s="66"/>
      <c r="F30" s="66"/>
      <c r="G30" s="66"/>
    </row>
    <row r="31" spans="1:12" ht="15.75" thickBot="1" x14ac:dyDescent="0.3">
      <c r="A31" s="13" t="s">
        <v>20</v>
      </c>
      <c r="B31" s="64">
        <v>9010.0327566109318</v>
      </c>
      <c r="C31" s="64">
        <v>2568010.23</v>
      </c>
      <c r="D31" s="65"/>
      <c r="E31" s="66"/>
      <c r="F31" s="66">
        <f>F17+F22+F26</f>
        <v>2522060.2688120566</v>
      </c>
      <c r="G31" s="66">
        <f t="shared" si="0"/>
        <v>23127292.665006559</v>
      </c>
    </row>
    <row r="32" spans="1:12" x14ac:dyDescent="0.25">
      <c r="A32" s="11"/>
      <c r="B32" s="4"/>
    </row>
    <row r="33" spans="1:12" ht="18" thickBot="1" x14ac:dyDescent="0.35">
      <c r="A33" s="11" t="s">
        <v>56</v>
      </c>
    </row>
    <row r="34" spans="1:12" ht="15.75" thickBot="1" x14ac:dyDescent="0.3">
      <c r="A34" s="183" t="s">
        <v>1</v>
      </c>
      <c r="B34" s="184"/>
      <c r="D34" s="1"/>
    </row>
    <row r="35" spans="1:12" ht="15.75" thickBot="1" x14ac:dyDescent="0.3">
      <c r="A35" s="13" t="s">
        <v>2</v>
      </c>
      <c r="B35" s="49" t="s">
        <v>3</v>
      </c>
      <c r="C35" s="50" t="s">
        <v>4</v>
      </c>
      <c r="D35" s="50" t="s">
        <v>5</v>
      </c>
      <c r="E35" s="50"/>
      <c r="F35" s="50"/>
      <c r="G35" s="50"/>
    </row>
    <row r="36" spans="1:12" ht="15.75" thickBot="1" x14ac:dyDescent="0.3">
      <c r="A36" s="14" t="s">
        <v>6</v>
      </c>
      <c r="B36" s="64">
        <v>137.88755602031625</v>
      </c>
      <c r="C36" s="64">
        <v>808233.57</v>
      </c>
      <c r="D36" s="65">
        <v>1.70603599180267E-4</v>
      </c>
      <c r="E36" s="66">
        <f>EF_1_AG+EF_1_BG</f>
        <v>601.52471866666656</v>
      </c>
      <c r="F36" s="66">
        <f>IF(B36&gt;0,B36*E36,"")</f>
        <v>82942.773342754954</v>
      </c>
      <c r="G36" s="66">
        <f>IF(B36&gt;0,F36*9.17,"")</f>
        <v>760585.23155306291</v>
      </c>
      <c r="I36" s="179" t="s">
        <v>180</v>
      </c>
      <c r="J36" s="180"/>
      <c r="K36" s="180"/>
      <c r="L36" s="181"/>
    </row>
    <row r="37" spans="1:12" ht="15.75" thickBot="1" x14ac:dyDescent="0.3">
      <c r="A37" s="14" t="s">
        <v>7</v>
      </c>
      <c r="B37" s="64">
        <v>713.56245891843207</v>
      </c>
      <c r="C37" s="64">
        <v>30055.68</v>
      </c>
      <c r="D37" s="65">
        <v>2.3741351349176997E-2</v>
      </c>
      <c r="E37" s="66">
        <f>EF_2_AG+EF_2_BG</f>
        <v>365.21094866666658</v>
      </c>
      <c r="F37" s="66">
        <f>IF(B37&gt;0,B37*E37,"")</f>
        <v>260600.82255451987</v>
      </c>
      <c r="G37" s="66">
        <f t="shared" ref="G37:G58" si="3">IF(B37&gt;0,F37*9.17,"")</f>
        <v>2389709.5428249473</v>
      </c>
      <c r="I37" s="153" t="s">
        <v>172</v>
      </c>
      <c r="J37" s="152" t="s">
        <v>49</v>
      </c>
      <c r="K37" s="152" t="s">
        <v>171</v>
      </c>
      <c r="L37" s="151" t="s">
        <v>170</v>
      </c>
    </row>
    <row r="38" spans="1:12" ht="15.75" thickBot="1" x14ac:dyDescent="0.3">
      <c r="A38" s="14" t="s">
        <v>8</v>
      </c>
      <c r="B38" s="64">
        <v>6.5562593367194291</v>
      </c>
      <c r="C38" s="64">
        <v>834043.23</v>
      </c>
      <c r="D38" s="65">
        <v>7.8608147646248858E-6</v>
      </c>
      <c r="E38" s="66">
        <f>+EF_3_AG+EF_3_BG</f>
        <v>374.42425533333335</v>
      </c>
      <c r="F38" s="66">
        <f t="shared" ref="F38:F43" si="4">IF(B38&gt;0,B38*E38,"")</f>
        <v>2454.8225199233862</v>
      </c>
      <c r="G38" s="66">
        <f t="shared" si="3"/>
        <v>22510.72250769745</v>
      </c>
      <c r="I38" s="150" t="s">
        <v>169</v>
      </c>
      <c r="J38" s="149" t="s">
        <v>166</v>
      </c>
      <c r="K38" s="148">
        <v>10091</v>
      </c>
      <c r="L38" s="147">
        <f t="shared" ref="L38:L45" si="5">K38*0.09</f>
        <v>908.18999999999994</v>
      </c>
    </row>
    <row r="39" spans="1:12" ht="15.75" thickBot="1" x14ac:dyDescent="0.3">
      <c r="A39" s="14" t="s">
        <v>9</v>
      </c>
      <c r="B39" s="64">
        <v>248.94155960561616</v>
      </c>
      <c r="C39" s="64">
        <v>42373.89</v>
      </c>
      <c r="D39" s="65">
        <v>5.8748809610261457E-3</v>
      </c>
      <c r="E39" s="66">
        <f>EF_4_AG+EF_4_BG</f>
        <v>281.13233866666661</v>
      </c>
      <c r="F39" s="66">
        <f t="shared" si="4"/>
        <v>69985.52284325425</v>
      </c>
      <c r="G39" s="66">
        <f t="shared" si="3"/>
        <v>641767.2444726415</v>
      </c>
      <c r="I39" s="146" t="s">
        <v>169</v>
      </c>
      <c r="J39" s="134" t="s">
        <v>164</v>
      </c>
      <c r="K39" s="145">
        <v>448</v>
      </c>
      <c r="L39" s="144">
        <f t="shared" si="5"/>
        <v>40.32</v>
      </c>
    </row>
    <row r="40" spans="1:12" ht="15.75" thickBot="1" x14ac:dyDescent="0.3">
      <c r="A40" s="14" t="s">
        <v>6</v>
      </c>
      <c r="B40" s="64">
        <v>132.65628921422126</v>
      </c>
      <c r="C40" s="64">
        <v>808233.57</v>
      </c>
      <c r="D40" s="65">
        <v>1.6413113008189115E-4</v>
      </c>
      <c r="E40" s="66">
        <f>'8. Emission Factor'!$C$12+'8. Emission Factor'!$D$12</f>
        <v>479.82857999999987</v>
      </c>
      <c r="F40" s="66">
        <f t="shared" si="4"/>
        <v>63652.278881729086</v>
      </c>
      <c r="G40" s="66">
        <f t="shared" si="3"/>
        <v>583691.39734545571</v>
      </c>
      <c r="I40" s="146" t="s">
        <v>169</v>
      </c>
      <c r="J40" s="134" t="s">
        <v>167</v>
      </c>
      <c r="K40" s="145">
        <v>6963</v>
      </c>
      <c r="L40" s="144">
        <f t="shared" si="5"/>
        <v>626.66999999999996</v>
      </c>
    </row>
    <row r="41" spans="1:12" ht="15.75" thickBot="1" x14ac:dyDescent="0.3">
      <c r="A41" s="14" t="s">
        <v>7</v>
      </c>
      <c r="B41" s="64">
        <v>6.036077083955762</v>
      </c>
      <c r="C41" s="64">
        <v>30055.68</v>
      </c>
      <c r="D41" s="65">
        <v>2.0082982930200754E-4</v>
      </c>
      <c r="E41" s="66">
        <f>'8. Emission Factor'!$C$13+'8. Emission Factor'!$D$13</f>
        <v>243.51480999999993</v>
      </c>
      <c r="F41" s="66">
        <f t="shared" si="4"/>
        <v>1469.874164244841</v>
      </c>
      <c r="G41" s="66">
        <f t="shared" si="3"/>
        <v>13478.746086125193</v>
      </c>
      <c r="I41" s="146" t="s">
        <v>168</v>
      </c>
      <c r="J41" s="134" t="s">
        <v>166</v>
      </c>
      <c r="K41" s="145">
        <v>508</v>
      </c>
      <c r="L41" s="144">
        <f t="shared" si="5"/>
        <v>45.72</v>
      </c>
    </row>
    <row r="42" spans="1:12" ht="15.75" thickBot="1" x14ac:dyDescent="0.3">
      <c r="A42" s="14" t="s">
        <v>8</v>
      </c>
      <c r="B42" s="64">
        <v>15.203062443979634</v>
      </c>
      <c r="C42" s="64">
        <v>834043.23</v>
      </c>
      <c r="D42" s="65">
        <v>1.8228146811981957E-5</v>
      </c>
      <c r="E42" s="66">
        <f>'8. Emission Factor'!$C$14+'8. Emission Factor'!$D$14</f>
        <v>252.72811666666666</v>
      </c>
      <c r="F42" s="66">
        <f t="shared" si="4"/>
        <v>3842.2413390327033</v>
      </c>
      <c r="G42" s="66">
        <f t="shared" si="3"/>
        <v>35233.353078929889</v>
      </c>
      <c r="I42" s="146" t="s">
        <v>168</v>
      </c>
      <c r="J42" s="134" t="s">
        <v>164</v>
      </c>
      <c r="K42" s="145">
        <v>381</v>
      </c>
      <c r="L42" s="144">
        <f t="shared" si="5"/>
        <v>34.29</v>
      </c>
    </row>
    <row r="43" spans="1:12" ht="15.75" thickBot="1" x14ac:dyDescent="0.3">
      <c r="A43" s="14" t="s">
        <v>9</v>
      </c>
      <c r="B43" s="64">
        <v>0.20610994920824555</v>
      </c>
      <c r="C43" s="64">
        <v>42373.89</v>
      </c>
      <c r="D43" s="65">
        <v>4.8640790167776794E-6</v>
      </c>
      <c r="E43" s="66">
        <f>+'8. Emission Factor'!$C$15+'8. Emission Factor'!$D$15</f>
        <v>159.43619999999999</v>
      </c>
      <c r="F43" s="66">
        <f t="shared" si="4"/>
        <v>32.861387083955677</v>
      </c>
      <c r="G43" s="66">
        <f t="shared" si="3"/>
        <v>301.33891955987355</v>
      </c>
      <c r="I43" s="146" t="s">
        <v>168</v>
      </c>
      <c r="J43" s="134" t="s">
        <v>167</v>
      </c>
      <c r="K43" s="145">
        <v>1554</v>
      </c>
      <c r="L43" s="144">
        <f t="shared" si="5"/>
        <v>139.85999999999999</v>
      </c>
    </row>
    <row r="44" spans="1:12" ht="15.75" thickBot="1" x14ac:dyDescent="0.3">
      <c r="A44" s="13" t="s">
        <v>10</v>
      </c>
      <c r="B44" s="64">
        <v>1261.0493725724489</v>
      </c>
      <c r="C44" s="64">
        <v>1714706.3699999999</v>
      </c>
      <c r="D44" s="65">
        <v>7.354316719383558E-4</v>
      </c>
      <c r="E44" s="66"/>
      <c r="F44" s="66">
        <f>SUM(F36:F43)</f>
        <v>484981.19703254302</v>
      </c>
      <c r="G44" s="66">
        <f t="shared" si="3"/>
        <v>4447277.5767884199</v>
      </c>
      <c r="I44" s="146" t="s">
        <v>165</v>
      </c>
      <c r="J44" s="134" t="s">
        <v>166</v>
      </c>
      <c r="K44" s="145">
        <v>695</v>
      </c>
      <c r="L44" s="144">
        <f t="shared" si="5"/>
        <v>62.55</v>
      </c>
    </row>
    <row r="45" spans="1:12" ht="15.75" thickBot="1" x14ac:dyDescent="0.3">
      <c r="A45" s="13" t="s">
        <v>11</v>
      </c>
      <c r="B45" s="64"/>
      <c r="C45" s="64"/>
      <c r="D45" s="65"/>
      <c r="E45" s="66"/>
      <c r="F45" s="66" t="str">
        <f t="shared" ref="F45:F48" si="6">IF(B45&gt;0,B45*E45,"")</f>
        <v/>
      </c>
      <c r="G45" s="66" t="str">
        <f t="shared" si="3"/>
        <v/>
      </c>
      <c r="I45" s="146" t="s">
        <v>165</v>
      </c>
      <c r="J45" s="134" t="s">
        <v>164</v>
      </c>
      <c r="K45" s="145">
        <v>4</v>
      </c>
      <c r="L45" s="144">
        <f t="shared" si="5"/>
        <v>0.36</v>
      </c>
    </row>
    <row r="46" spans="1:12" ht="15.75" thickBot="1" x14ac:dyDescent="0.3">
      <c r="A46" s="14" t="s">
        <v>12</v>
      </c>
      <c r="B46" s="64">
        <v>1778.012384224673</v>
      </c>
      <c r="C46" s="64">
        <v>808233.57</v>
      </c>
      <c r="D46" s="65">
        <v>2.1998744548864424E-3</v>
      </c>
      <c r="E46" s="66">
        <f>'8. Emission Factor'!$C$16+'8. Emission Factor'!$D$16</f>
        <v>236.31376999999998</v>
      </c>
      <c r="F46" s="66">
        <f t="shared" si="6"/>
        <v>420168.80962282099</v>
      </c>
      <c r="G46" s="66">
        <f t="shared" si="3"/>
        <v>3852947.9842412686</v>
      </c>
      <c r="I46" s="157"/>
      <c r="J46" s="156"/>
      <c r="K46" s="156"/>
      <c r="L46" s="158"/>
    </row>
    <row r="47" spans="1:12" ht="15.75" thickBot="1" x14ac:dyDescent="0.3">
      <c r="A47" s="14" t="s">
        <v>13</v>
      </c>
      <c r="B47" s="64">
        <v>3.081834478637576</v>
      </c>
      <c r="C47" s="64">
        <v>834043.23</v>
      </c>
      <c r="D47" s="65">
        <v>3.6950536468446318E-6</v>
      </c>
      <c r="E47" s="66">
        <f>'8. Emission Factor'!$C$17+'8. Emission Factor'!$D$17</f>
        <v>9.2133066666667371</v>
      </c>
      <c r="F47" s="66">
        <f t="shared" si="6"/>
        <v>28.393886147594987</v>
      </c>
      <c r="G47" s="66">
        <f t="shared" si="3"/>
        <v>260.37193597344606</v>
      </c>
    </row>
    <row r="48" spans="1:12" ht="15.75" thickBot="1" x14ac:dyDescent="0.3">
      <c r="A48" s="14" t="s">
        <v>14</v>
      </c>
      <c r="B48" s="64">
        <v>45.982148192410968</v>
      </c>
      <c r="C48" s="64">
        <v>42373.89</v>
      </c>
      <c r="D48" s="65">
        <v>1.0851528663620681E-3</v>
      </c>
      <c r="E48" s="66">
        <f>'8. Emission Factor'!$C$18+'8. Emission Factor'!$D$18</f>
        <v>0</v>
      </c>
      <c r="F48" s="66">
        <f t="shared" si="6"/>
        <v>0</v>
      </c>
      <c r="G48" s="66">
        <f t="shared" si="3"/>
        <v>0</v>
      </c>
    </row>
    <row r="49" spans="1:12" ht="15.75" thickBot="1" x14ac:dyDescent="0.3">
      <c r="A49" s="13" t="s">
        <v>15</v>
      </c>
      <c r="B49" s="64">
        <v>1827.0763668957215</v>
      </c>
      <c r="C49" s="64">
        <v>808233.57</v>
      </c>
      <c r="D49" s="65">
        <v>2.2605796575558249E-3</v>
      </c>
      <c r="E49" s="66"/>
      <c r="F49" s="66">
        <f>SUM(F46:F48)</f>
        <v>420197.20350896858</v>
      </c>
      <c r="G49" s="66">
        <f t="shared" si="3"/>
        <v>3853208.356177242</v>
      </c>
    </row>
    <row r="50" spans="1:12" ht="15.75" thickBot="1" x14ac:dyDescent="0.3">
      <c r="A50" s="13" t="s">
        <v>16</v>
      </c>
      <c r="B50" s="64" t="s">
        <v>3</v>
      </c>
      <c r="C50" s="64"/>
      <c r="D50" s="65"/>
      <c r="E50" s="66"/>
      <c r="F50" s="66"/>
      <c r="G50" s="66">
        <f t="shared" si="3"/>
        <v>0</v>
      </c>
    </row>
    <row r="51" spans="1:12" ht="15.75" thickBot="1" x14ac:dyDescent="0.3">
      <c r="A51" s="14" t="s">
        <v>17</v>
      </c>
      <c r="B51" s="64">
        <v>4.4264565282342252</v>
      </c>
      <c r="C51" s="64">
        <v>78017.759999999995</v>
      </c>
      <c r="D51" s="65">
        <v>5.6736524199544124E-5</v>
      </c>
      <c r="E51" s="66"/>
      <c r="F51" s="66">
        <f t="shared" ref="F51:F52" si="7">IF(B51&gt;0,B51*E51,"")</f>
        <v>0</v>
      </c>
      <c r="G51" s="66">
        <f t="shared" si="3"/>
        <v>0</v>
      </c>
    </row>
    <row r="52" spans="1:12" ht="15.75" thickBot="1" x14ac:dyDescent="0.3">
      <c r="A52" s="14" t="s">
        <v>18</v>
      </c>
      <c r="B52" s="64">
        <v>9.9129070809679991</v>
      </c>
      <c r="C52" s="64">
        <v>5085.3599999999997</v>
      </c>
      <c r="D52" s="65">
        <v>1.949302916798024E-3</v>
      </c>
      <c r="E52" s="66"/>
      <c r="F52" s="66">
        <f t="shared" si="7"/>
        <v>0</v>
      </c>
      <c r="G52" s="66">
        <f t="shared" si="3"/>
        <v>0</v>
      </c>
    </row>
    <row r="53" spans="1:12" ht="15.75" thickBot="1" x14ac:dyDescent="0.3">
      <c r="A53" s="13" t="s">
        <v>19</v>
      </c>
      <c r="B53" s="64">
        <v>14.339363609202223</v>
      </c>
      <c r="C53" s="64">
        <v>83103.12</v>
      </c>
      <c r="D53" s="65">
        <v>1.7254904038743941E-4</v>
      </c>
      <c r="E53" s="66"/>
      <c r="F53" s="66">
        <f>SUM(F51:F52)</f>
        <v>0</v>
      </c>
      <c r="G53" s="66">
        <f t="shared" si="3"/>
        <v>0</v>
      </c>
    </row>
    <row r="54" spans="1:12" ht="15.75" thickBot="1" x14ac:dyDescent="0.3">
      <c r="A54" s="14" t="s">
        <v>174</v>
      </c>
      <c r="B54" s="64">
        <f>(L38+L41)/9.17</f>
        <v>104.02508178844056</v>
      </c>
      <c r="C54" s="64"/>
      <c r="D54" s="65"/>
      <c r="E54" s="66"/>
      <c r="F54" s="66"/>
      <c r="G54" s="66"/>
    </row>
    <row r="55" spans="1:12" ht="15.75" thickBot="1" x14ac:dyDescent="0.3">
      <c r="A55" s="14" t="s">
        <v>175</v>
      </c>
      <c r="B55" s="64">
        <f>(L39+L42)/9.17</f>
        <v>8.136314067611778</v>
      </c>
      <c r="C55" s="64"/>
      <c r="D55" s="65"/>
      <c r="E55" s="66"/>
      <c r="F55" s="66"/>
      <c r="G55" s="66"/>
    </row>
    <row r="56" spans="1:12" ht="15.75" thickBot="1" x14ac:dyDescent="0.3">
      <c r="A56" s="14" t="s">
        <v>176</v>
      </c>
      <c r="B56" s="64">
        <f>(L40+L43)/9.17</f>
        <v>83.591057797164666</v>
      </c>
      <c r="C56" s="64"/>
      <c r="D56" s="65"/>
      <c r="E56" s="66"/>
      <c r="F56" s="66"/>
      <c r="G56" s="66"/>
    </row>
    <row r="57" spans="1:12" ht="15.75" thickBot="1" x14ac:dyDescent="0.3">
      <c r="A57" s="13" t="s">
        <v>177</v>
      </c>
      <c r="B57" s="64">
        <f>SUM(B54:B56)</f>
        <v>195.752453653217</v>
      </c>
      <c r="C57" s="64"/>
      <c r="D57" s="65"/>
      <c r="E57" s="66"/>
      <c r="F57" s="66"/>
      <c r="G57" s="66"/>
    </row>
    <row r="58" spans="1:12" ht="15.75" thickBot="1" x14ac:dyDescent="0.3">
      <c r="A58" s="13" t="s">
        <v>20</v>
      </c>
      <c r="B58" s="64">
        <v>3671.2015231049395</v>
      </c>
      <c r="C58" s="64">
        <v>1797882.48</v>
      </c>
      <c r="D58" s="65"/>
      <c r="E58" s="66"/>
      <c r="F58" s="66">
        <f>F44+F49+F53</f>
        <v>905178.4005415116</v>
      </c>
      <c r="G58" s="66">
        <f t="shared" si="3"/>
        <v>8300485.9329656614</v>
      </c>
    </row>
    <row r="59" spans="1:12" x14ac:dyDescent="0.25">
      <c r="A59" s="15"/>
    </row>
    <row r="60" spans="1:12" ht="18" thickBot="1" x14ac:dyDescent="0.35">
      <c r="A60" s="11" t="s">
        <v>21</v>
      </c>
    </row>
    <row r="61" spans="1:12" ht="15.75" thickBot="1" x14ac:dyDescent="0.3">
      <c r="A61" s="183" t="s">
        <v>1</v>
      </c>
      <c r="B61" s="184"/>
      <c r="D61" s="6"/>
    </row>
    <row r="62" spans="1:12" ht="15.75" thickBot="1" x14ac:dyDescent="0.3">
      <c r="A62" s="13" t="s">
        <v>2</v>
      </c>
      <c r="B62" s="49" t="s">
        <v>3</v>
      </c>
      <c r="C62" s="50" t="s">
        <v>4</v>
      </c>
      <c r="D62" s="50" t="s">
        <v>5</v>
      </c>
      <c r="E62" s="50"/>
      <c r="F62" s="50"/>
      <c r="G62" s="50"/>
    </row>
    <row r="63" spans="1:12" ht="15.75" thickBot="1" x14ac:dyDescent="0.3">
      <c r="A63" s="14" t="s">
        <v>6</v>
      </c>
      <c r="B63" s="64">
        <v>1194.3286375858941</v>
      </c>
      <c r="C63" s="64">
        <v>641710.07999999996</v>
      </c>
      <c r="D63" s="65">
        <v>1.8611654621131931E-3</v>
      </c>
      <c r="E63" s="66">
        <f>EF_1_AG+EF_1_BG</f>
        <v>601.52471866666656</v>
      </c>
      <c r="F63" s="66">
        <f>IF(B63&gt;0,B63*E63,"")</f>
        <v>718418.19771939807</v>
      </c>
      <c r="G63" s="66">
        <f>IF(B63&gt;0,F63*9.17,"")</f>
        <v>6587894.87308688</v>
      </c>
      <c r="I63" s="179" t="s">
        <v>64</v>
      </c>
      <c r="J63" s="180"/>
      <c r="K63" s="180"/>
      <c r="L63" s="181"/>
    </row>
    <row r="64" spans="1:12" ht="15.75" thickBot="1" x14ac:dyDescent="0.3">
      <c r="A64" s="14" t="s">
        <v>7</v>
      </c>
      <c r="B64" s="64">
        <v>1097.6336271287685</v>
      </c>
      <c r="C64" s="64">
        <v>57743.369999999995</v>
      </c>
      <c r="D64" s="65">
        <v>1.900882520588543E-2</v>
      </c>
      <c r="E64" s="66">
        <f>EF_2_AG+EF_2_BG</f>
        <v>365.21094866666658</v>
      </c>
      <c r="F64" s="66">
        <f>IF(B64&gt;0,B64*E64,"")</f>
        <v>400867.81825213169</v>
      </c>
      <c r="G64" s="66">
        <f t="shared" ref="G64:G85" si="8">IF(B64&gt;0,F64*9.17,"")</f>
        <v>3675957.8933720477</v>
      </c>
      <c r="I64" s="153" t="s">
        <v>172</v>
      </c>
      <c r="J64" s="152" t="s">
        <v>49</v>
      </c>
      <c r="K64" s="152" t="s">
        <v>171</v>
      </c>
      <c r="L64" s="151" t="s">
        <v>170</v>
      </c>
    </row>
    <row r="65" spans="1:12" ht="15.75" thickBot="1" x14ac:dyDescent="0.3">
      <c r="A65" s="14" t="s">
        <v>8</v>
      </c>
      <c r="B65" s="64">
        <v>105.55773827308003</v>
      </c>
      <c r="C65" s="64">
        <v>3558078.54</v>
      </c>
      <c r="D65" s="65">
        <v>2.9667062456996812E-5</v>
      </c>
      <c r="E65" s="66">
        <f>+EF_3_AG+EF_3_BG</f>
        <v>374.42425533333335</v>
      </c>
      <c r="F65" s="66">
        <f t="shared" ref="F65:F70" si="9">IF(B65&gt;0,B65*E65,"")</f>
        <v>39523.377547568889</v>
      </c>
      <c r="G65" s="66">
        <f t="shared" si="8"/>
        <v>362429.3721112067</v>
      </c>
      <c r="I65" s="150" t="s">
        <v>169</v>
      </c>
      <c r="J65" s="149" t="s">
        <v>166</v>
      </c>
      <c r="K65" s="148">
        <v>4103</v>
      </c>
      <c r="L65" s="147">
        <f t="shared" ref="L65:L72" si="10">K65*0.09</f>
        <v>369.27</v>
      </c>
    </row>
    <row r="66" spans="1:12" ht="15.75" thickBot="1" x14ac:dyDescent="0.3">
      <c r="A66" s="14" t="s">
        <v>9</v>
      </c>
      <c r="B66" s="64">
        <v>44.804377054078131</v>
      </c>
      <c r="C66" s="64">
        <v>7893.45</v>
      </c>
      <c r="D66" s="65">
        <v>5.676146305364338E-3</v>
      </c>
      <c r="E66" s="66">
        <f>EF_4_AG+EF_4_BG</f>
        <v>281.13233866666661</v>
      </c>
      <c r="F66" s="66">
        <f t="shared" si="9"/>
        <v>12595.959303716119</v>
      </c>
      <c r="G66" s="66">
        <f t="shared" si="8"/>
        <v>115504.94681507681</v>
      </c>
      <c r="I66" s="146" t="s">
        <v>169</v>
      </c>
      <c r="J66" s="134" t="s">
        <v>164</v>
      </c>
      <c r="K66" s="145">
        <v>1708</v>
      </c>
      <c r="L66" s="144">
        <f t="shared" si="10"/>
        <v>153.72</v>
      </c>
    </row>
    <row r="67" spans="1:12" ht="15.75" thickBot="1" x14ac:dyDescent="0.3">
      <c r="A67" s="14" t="s">
        <v>6</v>
      </c>
      <c r="B67" s="64">
        <v>1518.7064386017278</v>
      </c>
      <c r="C67" s="64">
        <v>641710.07999999996</v>
      </c>
      <c r="D67" s="65">
        <v>2.3666551078669793E-3</v>
      </c>
      <c r="E67" s="66">
        <f>'8. Emission Factor'!$C$12+'8. Emission Factor'!$D$12</f>
        <v>479.82857999999987</v>
      </c>
      <c r="F67" s="66">
        <f t="shared" si="9"/>
        <v>728718.753871124</v>
      </c>
      <c r="G67" s="66">
        <f t="shared" si="8"/>
        <v>6682350.9729982074</v>
      </c>
      <c r="I67" s="146" t="s">
        <v>169</v>
      </c>
      <c r="J67" s="134" t="s">
        <v>167</v>
      </c>
      <c r="K67" s="145">
        <v>1324</v>
      </c>
      <c r="L67" s="144">
        <f t="shared" si="10"/>
        <v>119.16</v>
      </c>
    </row>
    <row r="68" spans="1:12" ht="15.75" thickBot="1" x14ac:dyDescent="0.3">
      <c r="A68" s="14" t="s">
        <v>7</v>
      </c>
      <c r="B68" s="64">
        <v>0.18648043023603167</v>
      </c>
      <c r="C68" s="64">
        <v>57743.369999999995</v>
      </c>
      <c r="D68" s="65">
        <v>3.2294691188967959E-6</v>
      </c>
      <c r="E68" s="66">
        <f>'8. Emission Factor'!$C$13+'8. Emission Factor'!$D$13</f>
        <v>243.51480999999993</v>
      </c>
      <c r="F68" s="66">
        <f t="shared" si="9"/>
        <v>45.410746537645494</v>
      </c>
      <c r="G68" s="66">
        <f t="shared" si="8"/>
        <v>416.4165457502092</v>
      </c>
      <c r="I68" s="146" t="s">
        <v>168</v>
      </c>
      <c r="J68" s="134" t="s">
        <v>166</v>
      </c>
      <c r="K68" s="145">
        <v>623</v>
      </c>
      <c r="L68" s="144">
        <f t="shared" si="10"/>
        <v>56.07</v>
      </c>
    </row>
    <row r="69" spans="1:12" ht="15.75" thickBot="1" x14ac:dyDescent="0.3">
      <c r="A69" s="14" t="s">
        <v>8</v>
      </c>
      <c r="B69" s="64">
        <v>188.46301165222525</v>
      </c>
      <c r="C69" s="64">
        <v>3558078.54</v>
      </c>
      <c r="D69" s="65">
        <v>5.2967636754928193E-5</v>
      </c>
      <c r="E69" s="66">
        <f>'8. Emission Factor'!$C$14+'8. Emission Factor'!$D$14</f>
        <v>252.72811666666666</v>
      </c>
      <c r="F69" s="66">
        <f t="shared" si="9"/>
        <v>47629.901996194938</v>
      </c>
      <c r="G69" s="66">
        <f t="shared" si="8"/>
        <v>436766.20130510756</v>
      </c>
      <c r="I69" s="146" t="s">
        <v>168</v>
      </c>
      <c r="J69" s="134" t="s">
        <v>164</v>
      </c>
      <c r="K69" s="145">
        <v>889</v>
      </c>
      <c r="L69" s="144">
        <f t="shared" si="10"/>
        <v>80.009999999999991</v>
      </c>
    </row>
    <row r="70" spans="1:12" ht="15.75" thickBot="1" x14ac:dyDescent="0.3">
      <c r="A70" s="14" t="s">
        <v>9</v>
      </c>
      <c r="B70" s="64">
        <v>2.9444278458320788E-2</v>
      </c>
      <c r="C70" s="64">
        <v>7893.45</v>
      </c>
      <c r="D70" s="65">
        <v>3.7302166300313282E-6</v>
      </c>
      <c r="E70" s="66">
        <f>+'8. Emission Factor'!$C$15+'8. Emission Factor'!$D$15</f>
        <v>159.43619999999999</v>
      </c>
      <c r="F70" s="66">
        <f t="shared" si="9"/>
        <v>4.6944838691365245</v>
      </c>
      <c r="G70" s="66">
        <f t="shared" si="8"/>
        <v>43.048417079981931</v>
      </c>
      <c r="I70" s="146" t="s">
        <v>168</v>
      </c>
      <c r="J70" s="134" t="s">
        <v>167</v>
      </c>
      <c r="K70" s="145">
        <v>62</v>
      </c>
      <c r="L70" s="144">
        <f t="shared" si="10"/>
        <v>5.58</v>
      </c>
    </row>
    <row r="71" spans="1:12" ht="15.75" thickBot="1" x14ac:dyDescent="0.3">
      <c r="A71" s="13" t="s">
        <v>10</v>
      </c>
      <c r="B71" s="64">
        <v>4149.7097550044673</v>
      </c>
      <c r="C71" s="64">
        <v>4265425.4400000004</v>
      </c>
      <c r="D71" s="65">
        <v>9.7287124423501041E-4</v>
      </c>
      <c r="E71" s="66"/>
      <c r="F71" s="66">
        <f>SUM(F63:F70)</f>
        <v>1947804.1139205405</v>
      </c>
      <c r="G71" s="66">
        <f t="shared" si="8"/>
        <v>17861363.724651355</v>
      </c>
      <c r="I71" s="146" t="s">
        <v>165</v>
      </c>
      <c r="J71" s="134" t="s">
        <v>166</v>
      </c>
      <c r="K71" s="145">
        <v>1489</v>
      </c>
      <c r="L71" s="144">
        <f t="shared" si="10"/>
        <v>134.01</v>
      </c>
    </row>
    <row r="72" spans="1:12" ht="15.75" thickBot="1" x14ac:dyDescent="0.3">
      <c r="A72" s="13" t="s">
        <v>11</v>
      </c>
      <c r="B72" s="64"/>
      <c r="C72" s="64"/>
      <c r="D72" s="65"/>
      <c r="E72" s="66"/>
      <c r="F72" s="66" t="str">
        <f t="shared" ref="F72:F75" si="11">IF(B72&gt;0,B72*E72,"")</f>
        <v/>
      </c>
      <c r="G72" s="66" t="str">
        <f t="shared" si="8"/>
        <v/>
      </c>
      <c r="I72" s="146" t="s">
        <v>165</v>
      </c>
      <c r="J72" s="134" t="s">
        <v>164</v>
      </c>
      <c r="K72" s="145">
        <v>3</v>
      </c>
      <c r="L72" s="144">
        <f t="shared" si="10"/>
        <v>0.27</v>
      </c>
    </row>
    <row r="73" spans="1:12" ht="15.75" thickBot="1" x14ac:dyDescent="0.3">
      <c r="A73" s="14" t="s">
        <v>12</v>
      </c>
      <c r="B73" s="64">
        <v>3484.730355542265</v>
      </c>
      <c r="C73" s="64">
        <v>641710.07999999996</v>
      </c>
      <c r="D73" s="65">
        <v>5.4303812019631439E-3</v>
      </c>
      <c r="E73" s="66">
        <f>'8. Emission Factor'!$C$16+'8. Emission Factor'!$D$16</f>
        <v>236.31376999999998</v>
      </c>
      <c r="F73" s="66">
        <f t="shared" si="11"/>
        <v>823489.76775163296</v>
      </c>
      <c r="G73" s="66">
        <f t="shared" si="8"/>
        <v>7551401.1702824738</v>
      </c>
      <c r="I73" s="157"/>
      <c r="J73" s="156"/>
      <c r="K73" s="156"/>
      <c r="L73" s="158"/>
    </row>
    <row r="74" spans="1:12" ht="15.75" thickBot="1" x14ac:dyDescent="0.3">
      <c r="A74" s="14" t="s">
        <v>13</v>
      </c>
      <c r="B74" s="64">
        <v>25.822632207947333</v>
      </c>
      <c r="C74" s="64">
        <v>3558078.54</v>
      </c>
      <c r="D74" s="65">
        <v>7.2574654880854128E-6</v>
      </c>
      <c r="E74" s="66">
        <f>'8. Emission Factor'!$C$17+'8. Emission Factor'!$D$17</f>
        <v>9.2133066666667371</v>
      </c>
      <c r="F74" s="66">
        <f t="shared" si="11"/>
        <v>237.91182947236436</v>
      </c>
      <c r="G74" s="66">
        <f t="shared" si="8"/>
        <v>2181.6514762615811</v>
      </c>
    </row>
    <row r="75" spans="1:12" ht="15.75" thickBot="1" x14ac:dyDescent="0.3">
      <c r="A75" s="14" t="s">
        <v>14</v>
      </c>
      <c r="B75" s="64">
        <v>3.9455333134149857</v>
      </c>
      <c r="C75" s="64">
        <v>7893.45</v>
      </c>
      <c r="D75" s="65">
        <v>4.9984902842419802E-4</v>
      </c>
      <c r="E75" s="66">
        <f>'8. Emission Factor'!$C$18+'8. Emission Factor'!$D$18</f>
        <v>0</v>
      </c>
      <c r="F75" s="66">
        <f t="shared" si="11"/>
        <v>0</v>
      </c>
      <c r="G75" s="66">
        <f t="shared" si="8"/>
        <v>0</v>
      </c>
    </row>
    <row r="76" spans="1:12" ht="15.75" thickBot="1" x14ac:dyDescent="0.3">
      <c r="A76" s="13" t="s">
        <v>15</v>
      </c>
      <c r="B76" s="64">
        <v>3514.4985210636273</v>
      </c>
      <c r="C76" s="64">
        <v>641710.07999999996</v>
      </c>
      <c r="D76" s="65">
        <v>5.4767700096960102E-3</v>
      </c>
      <c r="E76" s="66"/>
      <c r="F76" s="66">
        <f>SUM(F73:F75)</f>
        <v>823727.67958110536</v>
      </c>
      <c r="G76" s="66">
        <f t="shared" si="8"/>
        <v>7553582.8217587359</v>
      </c>
    </row>
    <row r="77" spans="1:12" ht="15.75" thickBot="1" x14ac:dyDescent="0.3">
      <c r="A77" s="13" t="s">
        <v>16</v>
      </c>
      <c r="B77" s="64" t="s">
        <v>3</v>
      </c>
      <c r="C77" s="64"/>
      <c r="D77" s="65"/>
      <c r="E77" s="66"/>
      <c r="F77" s="66"/>
      <c r="G77" s="66">
        <f t="shared" si="8"/>
        <v>0</v>
      </c>
    </row>
    <row r="78" spans="1:12" ht="15.75" thickBot="1" x14ac:dyDescent="0.3">
      <c r="A78" s="14" t="s">
        <v>17</v>
      </c>
      <c r="B78" s="64">
        <v>1.6488795936659644</v>
      </c>
      <c r="C78" s="64">
        <v>210112.83</v>
      </c>
      <c r="D78" s="65">
        <v>7.8475911902474705E-6</v>
      </c>
      <c r="E78" s="66"/>
      <c r="F78" s="66">
        <f t="shared" ref="F78:F79" si="12">IF(B78&gt;0,B78*E78,"")</f>
        <v>0</v>
      </c>
      <c r="G78" s="66">
        <f t="shared" si="8"/>
        <v>0</v>
      </c>
    </row>
    <row r="79" spans="1:12" ht="15.75" thickBot="1" x14ac:dyDescent="0.3">
      <c r="A79" s="14" t="s">
        <v>18</v>
      </c>
      <c r="B79" s="64">
        <v>67.447027188526818</v>
      </c>
      <c r="C79" s="64">
        <v>31544.55</v>
      </c>
      <c r="D79" s="65">
        <v>2.1381515091680437E-3</v>
      </c>
      <c r="E79" s="66"/>
      <c r="F79" s="66">
        <f t="shared" si="12"/>
        <v>0</v>
      </c>
      <c r="G79" s="66">
        <f t="shared" si="8"/>
        <v>0</v>
      </c>
    </row>
    <row r="80" spans="1:12" ht="15.75" thickBot="1" x14ac:dyDescent="0.3">
      <c r="A80" s="13" t="s">
        <v>19</v>
      </c>
      <c r="B80" s="64">
        <v>69.095906782192785</v>
      </c>
      <c r="C80" s="64">
        <v>241657.37999999998</v>
      </c>
      <c r="D80" s="65">
        <v>2.8592508444059435E-4</v>
      </c>
      <c r="E80" s="66"/>
      <c r="F80" s="66">
        <f>SUM(F78:F79)</f>
        <v>0</v>
      </c>
      <c r="G80" s="66">
        <f t="shared" si="8"/>
        <v>0</v>
      </c>
    </row>
    <row r="81" spans="1:7" ht="15.75" thickBot="1" x14ac:dyDescent="0.3">
      <c r="A81" s="14" t="s">
        <v>174</v>
      </c>
      <c r="B81" s="64">
        <f>(L65+L68)/9.17</f>
        <v>46.383860414394761</v>
      </c>
      <c r="C81" s="64"/>
      <c r="D81" s="65"/>
      <c r="E81" s="66"/>
      <c r="F81" s="66"/>
      <c r="G81" s="66"/>
    </row>
    <row r="82" spans="1:7" ht="15.75" thickBot="1" x14ac:dyDescent="0.3">
      <c r="A82" s="14" t="s">
        <v>175</v>
      </c>
      <c r="B82" s="64">
        <f>(L66+L69)/9.17</f>
        <v>25.488549618320612</v>
      </c>
      <c r="C82" s="64"/>
      <c r="D82" s="65"/>
      <c r="E82" s="66"/>
      <c r="F82" s="66"/>
      <c r="G82" s="66"/>
    </row>
    <row r="83" spans="1:7" ht="15.75" thickBot="1" x14ac:dyDescent="0.3">
      <c r="A83" s="14" t="s">
        <v>176</v>
      </c>
      <c r="B83" s="64">
        <f>(L67+L70)/9.17</f>
        <v>13.603053435114504</v>
      </c>
      <c r="C83" s="64"/>
      <c r="D83" s="65"/>
      <c r="E83" s="66"/>
      <c r="F83" s="66"/>
      <c r="G83" s="66"/>
    </row>
    <row r="84" spans="1:7" ht="15.75" thickBot="1" x14ac:dyDescent="0.3">
      <c r="A84" s="13" t="s">
        <v>177</v>
      </c>
      <c r="B84" s="64">
        <f>SUM(B81:B83)</f>
        <v>85.475463467829883</v>
      </c>
      <c r="C84" s="64"/>
      <c r="D84" s="65"/>
      <c r="E84" s="66"/>
      <c r="F84" s="66"/>
      <c r="G84" s="66"/>
    </row>
    <row r="85" spans="1:7" ht="15.75" thickBot="1" x14ac:dyDescent="0.3">
      <c r="A85" s="13" t="s">
        <v>20</v>
      </c>
      <c r="B85" s="64">
        <v>3263.8760430060856</v>
      </c>
      <c r="C85" s="64">
        <v>3027806.01</v>
      </c>
      <c r="D85" s="65"/>
      <c r="E85" s="66"/>
      <c r="F85" s="66">
        <f>F71+F76+F80</f>
        <v>2771531.7935016458</v>
      </c>
      <c r="G85" s="66">
        <f t="shared" si="8"/>
        <v>25414946.546410091</v>
      </c>
    </row>
    <row r="86" spans="1:7" x14ac:dyDescent="0.25">
      <c r="A86" s="15"/>
    </row>
    <row r="87" spans="1:7" ht="18" thickBot="1" x14ac:dyDescent="0.35">
      <c r="A87" s="11" t="s">
        <v>22</v>
      </c>
    </row>
    <row r="88" spans="1:7" ht="15.75" thickBot="1" x14ac:dyDescent="0.3">
      <c r="A88" s="183" t="s">
        <v>1</v>
      </c>
      <c r="B88" s="184"/>
      <c r="D88" s="1"/>
    </row>
    <row r="89" spans="1:7" ht="15.75" thickBot="1" x14ac:dyDescent="0.3">
      <c r="A89" s="13" t="s">
        <v>2</v>
      </c>
      <c r="B89" s="2" t="s">
        <v>3</v>
      </c>
      <c r="C89" s="3" t="s">
        <v>4</v>
      </c>
      <c r="D89" s="3" t="s">
        <v>5</v>
      </c>
      <c r="E89" s="3"/>
      <c r="F89" s="3"/>
      <c r="G89" s="3"/>
    </row>
    <row r="90" spans="1:7" ht="15.75" thickBot="1" x14ac:dyDescent="0.3">
      <c r="A90" s="14" t="s">
        <v>6</v>
      </c>
      <c r="B90" s="7"/>
      <c r="C90" s="7"/>
      <c r="D90" s="8">
        <f>SUM(D9+D36+D63)</f>
        <v>4.0535951703823733E-3</v>
      </c>
      <c r="E90" s="7"/>
      <c r="F90" s="5"/>
      <c r="G90" s="5"/>
    </row>
    <row r="91" spans="1:7" ht="15.75" thickBot="1" x14ac:dyDescent="0.3">
      <c r="A91" s="14" t="s">
        <v>7</v>
      </c>
      <c r="B91" s="9"/>
      <c r="C91" s="7"/>
      <c r="D91" s="8">
        <f>SUM(D10+D37+D64)</f>
        <v>5.1510373072200466E-2</v>
      </c>
      <c r="E91" s="7"/>
      <c r="F91" s="5"/>
      <c r="G91" s="5"/>
    </row>
    <row r="92" spans="1:7" ht="15.75" thickBot="1" x14ac:dyDescent="0.3">
      <c r="A92" s="14" t="s">
        <v>8</v>
      </c>
      <c r="B92" s="9"/>
      <c r="C92" s="7"/>
      <c r="D92" s="8">
        <f>SUM(D11+D38+D65)</f>
        <v>8.7170831417455113E-5</v>
      </c>
      <c r="E92" s="7"/>
      <c r="F92" s="5"/>
      <c r="G92" s="5"/>
    </row>
    <row r="93" spans="1:7" ht="15.75" thickBot="1" x14ac:dyDescent="0.3">
      <c r="A93" s="14" t="s">
        <v>9</v>
      </c>
      <c r="B93" s="7"/>
      <c r="C93" s="7"/>
      <c r="D93" s="8">
        <f>SUM(D12+D39+D66)</f>
        <v>1.3940551178594392E-2</v>
      </c>
      <c r="E93" s="7"/>
      <c r="F93" s="5"/>
      <c r="G93" s="5"/>
    </row>
    <row r="94" spans="1:7" ht="15.75" thickBot="1" x14ac:dyDescent="0.3">
      <c r="A94" s="14" t="s">
        <v>6</v>
      </c>
      <c r="B94" s="7"/>
      <c r="C94" s="7"/>
      <c r="D94" s="8">
        <f>SUM(D13+D40+D67)</f>
        <v>6.4949186287816263E-3</v>
      </c>
      <c r="E94" s="7"/>
      <c r="F94" s="5"/>
      <c r="G94" s="5"/>
    </row>
    <row r="95" spans="1:7" ht="15.75" thickBot="1" x14ac:dyDescent="0.3">
      <c r="A95" s="14" t="s">
        <v>7</v>
      </c>
      <c r="B95" s="7"/>
      <c r="C95" s="7"/>
      <c r="D95" s="8">
        <f>SUM(D14+D41+D68)</f>
        <v>7.4000812133940923E-4</v>
      </c>
      <c r="E95" s="7"/>
      <c r="F95" s="5"/>
      <c r="G95" s="5"/>
    </row>
    <row r="96" spans="1:7" ht="15.75" thickBot="1" x14ac:dyDescent="0.3">
      <c r="A96" s="14" t="s">
        <v>8</v>
      </c>
      <c r="B96" s="9"/>
      <c r="C96" s="7"/>
      <c r="D96" s="8">
        <f>SUM(D15+D42+D69)</f>
        <v>2.3596041933437702E-4</v>
      </c>
      <c r="E96" s="7"/>
      <c r="F96" s="5"/>
      <c r="G96" s="5"/>
    </row>
    <row r="97" spans="1:7" ht="15.75" thickBot="1" x14ac:dyDescent="0.3">
      <c r="A97" s="14" t="s">
        <v>9</v>
      </c>
      <c r="B97" s="9"/>
      <c r="C97" s="7"/>
      <c r="D97" s="8">
        <f>SUM(D16+D43+D70)</f>
        <v>1.4593817664537612E-5</v>
      </c>
      <c r="E97" s="7"/>
      <c r="F97" s="5"/>
      <c r="G97" s="5"/>
    </row>
    <row r="98" spans="1:7" ht="15.75" thickBot="1" x14ac:dyDescent="0.3">
      <c r="A98" s="13" t="s">
        <v>10</v>
      </c>
      <c r="B98" s="7"/>
      <c r="C98" s="7"/>
      <c r="D98" s="8">
        <f>SUM(D17+D44+D71)</f>
        <v>3.8002541953186483E-3</v>
      </c>
      <c r="E98" s="7"/>
      <c r="F98" s="5"/>
      <c r="G98" s="5"/>
    </row>
    <row r="99" spans="1:7" ht="15.75" thickBot="1" x14ac:dyDescent="0.3">
      <c r="A99" s="13" t="s">
        <v>11</v>
      </c>
      <c r="B99" s="9"/>
      <c r="C99" s="9"/>
      <c r="D99" s="8"/>
      <c r="E99" s="9"/>
      <c r="F99" s="5"/>
      <c r="G99" s="5"/>
    </row>
    <row r="100" spans="1:7" ht="15.75" thickBot="1" x14ac:dyDescent="0.3">
      <c r="A100" s="14" t="s">
        <v>12</v>
      </c>
      <c r="B100" s="7"/>
      <c r="C100" s="7"/>
      <c r="D100" s="8">
        <f>SUM(D19+D46+D73)</f>
        <v>1.5349457465104632E-2</v>
      </c>
      <c r="E100" s="7"/>
      <c r="F100" s="5"/>
      <c r="G100" s="5"/>
    </row>
    <row r="101" spans="1:7" ht="15.75" thickBot="1" x14ac:dyDescent="0.3">
      <c r="A101" s="14" t="s">
        <v>13</v>
      </c>
      <c r="B101" s="9"/>
      <c r="C101" s="7"/>
      <c r="D101" s="8">
        <f>SUM(D20+D47+D74)</f>
        <v>4.1805264856026986E-5</v>
      </c>
      <c r="E101" s="7"/>
      <c r="F101" s="5"/>
      <c r="G101" s="5"/>
    </row>
    <row r="102" spans="1:7" ht="15.75" thickBot="1" x14ac:dyDescent="0.3">
      <c r="A102" s="14" t="s">
        <v>14</v>
      </c>
      <c r="B102" s="9"/>
      <c r="C102" s="7"/>
      <c r="D102" s="8">
        <f>SUM(D21+D48+D75)</f>
        <v>3.966383598537542E-3</v>
      </c>
      <c r="E102" s="7"/>
      <c r="F102" s="5"/>
      <c r="G102" s="5"/>
    </row>
    <row r="103" spans="1:7" ht="15.75" hidden="1" thickBot="1" x14ac:dyDescent="0.3">
      <c r="A103" s="14"/>
      <c r="B103" s="9"/>
      <c r="C103" s="9"/>
      <c r="D103" s="8"/>
      <c r="E103" s="9"/>
      <c r="F103" s="5"/>
      <c r="G103" s="5"/>
    </row>
    <row r="104" spans="1:7" ht="15.75" thickBot="1" x14ac:dyDescent="0.3">
      <c r="A104" s="13" t="s">
        <v>15</v>
      </c>
      <c r="B104" s="7"/>
      <c r="C104" s="7"/>
      <c r="D104" s="8">
        <f>SUM(D22+D49+D76)</f>
        <v>9.9339086671483383E-3</v>
      </c>
      <c r="E104" s="7"/>
      <c r="F104" s="5"/>
      <c r="G104" s="5"/>
    </row>
    <row r="105" spans="1:7" ht="15.75" thickBot="1" x14ac:dyDescent="0.3">
      <c r="A105" s="13" t="s">
        <v>16</v>
      </c>
      <c r="B105" s="10"/>
      <c r="C105" s="10"/>
      <c r="D105" s="8"/>
      <c r="E105" s="10"/>
      <c r="F105" s="5"/>
      <c r="G105" s="5"/>
    </row>
    <row r="106" spans="1:7" ht="15.75" thickBot="1" x14ac:dyDescent="0.3">
      <c r="A106" s="14" t="s">
        <v>17</v>
      </c>
      <c r="B106" s="9"/>
      <c r="C106" s="7"/>
      <c r="D106" s="8">
        <f>SUM(D24+D51+D78)</f>
        <v>1.5663119042799687E-3</v>
      </c>
      <c r="E106" s="7"/>
      <c r="F106" s="5"/>
      <c r="G106" s="5"/>
    </row>
    <row r="107" spans="1:7" ht="15.75" thickBot="1" x14ac:dyDescent="0.3">
      <c r="A107" s="14" t="s">
        <v>18</v>
      </c>
      <c r="B107" s="9"/>
      <c r="C107" s="7"/>
      <c r="D107" s="8">
        <f>SUM(D25+D52+D79)</f>
        <v>5.4915901995943889E-3</v>
      </c>
      <c r="E107" s="7"/>
      <c r="F107" s="5"/>
      <c r="G107" s="5"/>
    </row>
    <row r="108" spans="1:7" ht="15.75" hidden="1" thickBot="1" x14ac:dyDescent="0.3">
      <c r="A108" s="14"/>
      <c r="B108" s="9"/>
      <c r="C108" s="9"/>
      <c r="D108" s="8"/>
      <c r="E108" s="9"/>
      <c r="F108" s="5"/>
      <c r="G108" s="5"/>
    </row>
    <row r="109" spans="1:7" ht="15.75" hidden="1" thickBot="1" x14ac:dyDescent="0.3">
      <c r="A109" s="14"/>
      <c r="B109" s="9"/>
      <c r="C109" s="9"/>
      <c r="D109" s="8"/>
      <c r="E109" s="9"/>
      <c r="F109" s="5"/>
      <c r="G109" s="5"/>
    </row>
    <row r="110" spans="1:7" ht="15.75" thickBot="1" x14ac:dyDescent="0.3">
      <c r="A110" s="13" t="s">
        <v>19</v>
      </c>
      <c r="B110" s="9"/>
      <c r="C110" s="7"/>
      <c r="D110" s="8">
        <f>SUM(D26+D53+D80)</f>
        <v>1.9132481815077099E-3</v>
      </c>
      <c r="E110" s="7"/>
      <c r="F110" s="5"/>
      <c r="G110" s="5"/>
    </row>
    <row r="111" spans="1:7" ht="15.75" thickBot="1" x14ac:dyDescent="0.3">
      <c r="A111" s="13" t="s">
        <v>20</v>
      </c>
      <c r="B111" s="7"/>
      <c r="C111" s="7"/>
      <c r="D111" s="9"/>
      <c r="E111" s="7"/>
      <c r="F111" s="5"/>
      <c r="G111" s="5"/>
    </row>
    <row r="112" spans="1:7" x14ac:dyDescent="0.25">
      <c r="A112" s="15"/>
    </row>
    <row r="113" spans="1:12" ht="18" thickBot="1" x14ac:dyDescent="0.35">
      <c r="A113" s="11" t="s">
        <v>23</v>
      </c>
    </row>
    <row r="114" spans="1:12" ht="15.75" thickBot="1" x14ac:dyDescent="0.3">
      <c r="A114" s="183" t="s">
        <v>1</v>
      </c>
      <c r="B114" s="184"/>
      <c r="D114" s="1"/>
    </row>
    <row r="115" spans="1:12" ht="15.75" thickBot="1" x14ac:dyDescent="0.3">
      <c r="A115" s="13" t="s">
        <v>2</v>
      </c>
      <c r="B115" s="49" t="s">
        <v>3</v>
      </c>
      <c r="C115" s="50" t="s">
        <v>4</v>
      </c>
      <c r="D115" s="50" t="s">
        <v>5</v>
      </c>
      <c r="E115" s="50" t="s">
        <v>75</v>
      </c>
      <c r="F115" s="50"/>
      <c r="G115" s="50"/>
    </row>
    <row r="116" spans="1:12" ht="15.75" thickBot="1" x14ac:dyDescent="0.3">
      <c r="A116" s="14" t="s">
        <v>6</v>
      </c>
      <c r="B116" s="64">
        <v>974.15413803405715</v>
      </c>
      <c r="C116" s="64">
        <v>2748342.51</v>
      </c>
      <c r="D116" s="65">
        <v>3.5445150467583361E-4</v>
      </c>
      <c r="E116" s="66">
        <f>EF_1_AG+EF_1_BG</f>
        <v>601.52471866666656</v>
      </c>
      <c r="F116" s="66">
        <f>IF(B116&gt;0,B116*E116,"")</f>
        <v>585977.79381890525</v>
      </c>
      <c r="G116" s="66">
        <f>IF(B116&gt;0,F116*9.17,"")</f>
        <v>5373416.3693193607</v>
      </c>
      <c r="I116" s="179" t="s">
        <v>173</v>
      </c>
      <c r="J116" s="180"/>
      <c r="K116" s="180"/>
      <c r="L116" s="181"/>
    </row>
    <row r="117" spans="1:12" ht="15.75" thickBot="1" x14ac:dyDescent="0.3">
      <c r="A117" s="14" t="s">
        <v>7</v>
      </c>
      <c r="B117" s="64">
        <v>2031.1350313713708</v>
      </c>
      <c r="C117" s="64">
        <v>131722.65</v>
      </c>
      <c r="D117" s="65">
        <v>1.5419785673696748E-2</v>
      </c>
      <c r="E117" s="66">
        <f>EF_2_AG+EF_2_BG</f>
        <v>365.21094866666658</v>
      </c>
      <c r="F117" s="66">
        <f>IF(B117&gt;0,B117*E117,"")</f>
        <v>741792.75167723792</v>
      </c>
      <c r="G117" s="66">
        <f t="shared" ref="G117:G138" si="13">IF(B117&gt;0,F117*9.17,"")</f>
        <v>6802239.5328802718</v>
      </c>
      <c r="I117" s="153" t="s">
        <v>172</v>
      </c>
      <c r="J117" s="152" t="s">
        <v>49</v>
      </c>
      <c r="K117" s="152" t="s">
        <v>171</v>
      </c>
      <c r="L117" s="151" t="s">
        <v>170</v>
      </c>
    </row>
    <row r="118" spans="1:12" ht="15.75" thickBot="1" x14ac:dyDescent="0.3">
      <c r="A118" s="14" t="s">
        <v>8</v>
      </c>
      <c r="B118" s="64">
        <v>29.169465192709794</v>
      </c>
      <c r="C118" s="64">
        <v>882201.77999999991</v>
      </c>
      <c r="D118" s="65">
        <v>3.3064391677729096E-5</v>
      </c>
      <c r="E118" s="66">
        <f>+EF_3_AG+EF_3_BG</f>
        <v>374.42425533333335</v>
      </c>
      <c r="F118" s="66">
        <f t="shared" ref="F118:F123" si="14">IF(B118&gt;0,B118*E118,"")</f>
        <v>10921.755283251952</v>
      </c>
      <c r="G118" s="66">
        <f t="shared" si="13"/>
        <v>100152.49594742041</v>
      </c>
      <c r="I118" s="150" t="s">
        <v>169</v>
      </c>
      <c r="J118" s="149" t="s">
        <v>166</v>
      </c>
      <c r="K118" s="148">
        <v>23443</v>
      </c>
      <c r="L118" s="147">
        <f t="shared" ref="L118:L125" si="15">K118*0.09</f>
        <v>2109.87</v>
      </c>
    </row>
    <row r="119" spans="1:12" ht="15.75" thickBot="1" x14ac:dyDescent="0.3">
      <c r="A119" s="14" t="s">
        <v>9</v>
      </c>
      <c r="B119" s="64">
        <v>453.25540782790409</v>
      </c>
      <c r="C119" s="64">
        <v>87339.15</v>
      </c>
      <c r="D119" s="65">
        <v>5.1896017745524676E-3</v>
      </c>
      <c r="E119" s="66">
        <f>EF_4_AG+EF_4_BG</f>
        <v>281.13233866666661</v>
      </c>
      <c r="F119" s="66">
        <f t="shared" si="14"/>
        <v>127424.75281597243</v>
      </c>
      <c r="G119" s="66">
        <f t="shared" si="13"/>
        <v>1168484.9833224672</v>
      </c>
      <c r="I119" s="146" t="s">
        <v>169</v>
      </c>
      <c r="J119" s="134" t="s">
        <v>164</v>
      </c>
      <c r="K119" s="145">
        <v>3213</v>
      </c>
      <c r="L119" s="144">
        <f t="shared" si="15"/>
        <v>289.17</v>
      </c>
    </row>
    <row r="120" spans="1:12" ht="15.75" thickBot="1" x14ac:dyDescent="0.3">
      <c r="A120" s="14" t="s">
        <v>6</v>
      </c>
      <c r="B120" s="64">
        <v>1310.7414998506081</v>
      </c>
      <c r="C120" s="64">
        <v>2748342.51</v>
      </c>
      <c r="D120" s="65">
        <v>4.769207240660147E-4</v>
      </c>
      <c r="E120" s="66">
        <f>'8. Emission Factor'!$C$12+'8. Emission Factor'!$D$12</f>
        <v>479.82857999999987</v>
      </c>
      <c r="F120" s="66">
        <f t="shared" si="14"/>
        <v>628931.23262038734</v>
      </c>
      <c r="G120" s="66">
        <f t="shared" si="13"/>
        <v>5767299.4031289518</v>
      </c>
      <c r="I120" s="146" t="s">
        <v>169</v>
      </c>
      <c r="J120" s="134" t="s">
        <v>167</v>
      </c>
      <c r="K120" s="145">
        <v>25222</v>
      </c>
      <c r="L120" s="144">
        <f t="shared" si="15"/>
        <v>2269.98</v>
      </c>
    </row>
    <row r="121" spans="1:12" ht="15.75" thickBot="1" x14ac:dyDescent="0.3">
      <c r="A121" s="14" t="s">
        <v>7</v>
      </c>
      <c r="B121" s="64">
        <v>28.138915446668566</v>
      </c>
      <c r="C121" s="64">
        <v>131722.65</v>
      </c>
      <c r="D121" s="65">
        <v>2.136224517702048E-4</v>
      </c>
      <c r="E121" s="66">
        <f>'8. Emission Factor'!$C$13+'8. Emission Factor'!$D$13</f>
        <v>243.51480999999993</v>
      </c>
      <c r="F121" s="66">
        <f t="shared" si="14"/>
        <v>6852.2426486015593</v>
      </c>
      <c r="G121" s="66">
        <f t="shared" si="13"/>
        <v>62835.065087676296</v>
      </c>
      <c r="I121" s="146" t="s">
        <v>168</v>
      </c>
      <c r="J121" s="134" t="s">
        <v>166</v>
      </c>
      <c r="K121" s="145">
        <v>2270</v>
      </c>
      <c r="L121" s="144">
        <f t="shared" si="15"/>
        <v>204.29999999999998</v>
      </c>
    </row>
    <row r="122" spans="1:12" ht="15.75" thickBot="1" x14ac:dyDescent="0.3">
      <c r="A122" s="14" t="s">
        <v>8</v>
      </c>
      <c r="B122" s="64">
        <v>141.77420077681458</v>
      </c>
      <c r="C122" s="64">
        <v>882201.77999999991</v>
      </c>
      <c r="D122" s="65">
        <v>1.6070495887779166E-4</v>
      </c>
      <c r="E122" s="66">
        <f>'8. Emission Factor'!$C$14+'8. Emission Factor'!$D$14</f>
        <v>252.72811666666666</v>
      </c>
      <c r="F122" s="66">
        <f t="shared" si="14"/>
        <v>35830.32675424622</v>
      </c>
      <c r="G122" s="66">
        <f t="shared" si="13"/>
        <v>328564.09633643785</v>
      </c>
      <c r="I122" s="146" t="s">
        <v>168</v>
      </c>
      <c r="J122" s="134" t="s">
        <v>164</v>
      </c>
      <c r="K122" s="145">
        <v>3499</v>
      </c>
      <c r="L122" s="144">
        <f t="shared" si="15"/>
        <v>314.90999999999997</v>
      </c>
    </row>
    <row r="123" spans="1:12" ht="15.75" thickBot="1" x14ac:dyDescent="0.3">
      <c r="A123" s="14" t="s">
        <v>9</v>
      </c>
      <c r="B123" s="64">
        <v>0.27481326561099401</v>
      </c>
      <c r="C123" s="64">
        <v>87339.15</v>
      </c>
      <c r="D123" s="65">
        <v>3.1465072148171128E-6</v>
      </c>
      <c r="E123" s="66">
        <f>+'8. Emission Factor'!$C$15+'8. Emission Factor'!$D$15</f>
        <v>159.43619999999999</v>
      </c>
      <c r="F123" s="66">
        <f t="shared" si="14"/>
        <v>43.815182778607557</v>
      </c>
      <c r="G123" s="66">
        <f t="shared" si="13"/>
        <v>401.78522607983132</v>
      </c>
      <c r="I123" s="146" t="s">
        <v>168</v>
      </c>
      <c r="J123" s="134" t="s">
        <v>167</v>
      </c>
      <c r="K123" s="145">
        <v>1804</v>
      </c>
      <c r="L123" s="144">
        <f t="shared" si="15"/>
        <v>162.35999999999999</v>
      </c>
    </row>
    <row r="124" spans="1:12" ht="15.75" thickBot="1" x14ac:dyDescent="0.3">
      <c r="A124" s="13" t="s">
        <v>10</v>
      </c>
      <c r="B124" s="64">
        <v>4968.6434717657439</v>
      </c>
      <c r="C124" s="64">
        <v>3849606.0899999994</v>
      </c>
      <c r="D124" s="65">
        <v>1.2906888018160178E-3</v>
      </c>
      <c r="E124" s="66"/>
      <c r="F124" s="66">
        <f>SUM(F116:F123)</f>
        <v>2137774.6708013811</v>
      </c>
      <c r="G124" s="66">
        <f t="shared" si="13"/>
        <v>19603393.731248666</v>
      </c>
      <c r="I124" s="146" t="s">
        <v>165</v>
      </c>
      <c r="J124" s="134" t="s">
        <v>166</v>
      </c>
      <c r="K124" s="145">
        <v>7951</v>
      </c>
      <c r="L124" s="144">
        <f t="shared" si="15"/>
        <v>715.58999999999992</v>
      </c>
    </row>
    <row r="125" spans="1:12" ht="15.75" thickBot="1" x14ac:dyDescent="0.3">
      <c r="A125" s="13" t="s">
        <v>11</v>
      </c>
      <c r="B125" s="64"/>
      <c r="C125" s="64"/>
      <c r="D125" s="65"/>
      <c r="E125" s="66"/>
      <c r="F125" s="66" t="str">
        <f t="shared" ref="F125:F128" si="16">IF(B125&gt;0,B125*E125,"")</f>
        <v/>
      </c>
      <c r="G125" s="66" t="str">
        <f t="shared" si="13"/>
        <v/>
      </c>
      <c r="I125" s="146" t="s">
        <v>165</v>
      </c>
      <c r="J125" s="134" t="s">
        <v>164</v>
      </c>
      <c r="K125" s="145">
        <v>74</v>
      </c>
      <c r="L125" s="144">
        <f t="shared" si="15"/>
        <v>6.66</v>
      </c>
    </row>
    <row r="126" spans="1:12" ht="15.75" thickBot="1" x14ac:dyDescent="0.3">
      <c r="A126" s="14" t="s">
        <v>12</v>
      </c>
      <c r="B126" s="64">
        <v>7282.9735733492444</v>
      </c>
      <c r="C126" s="64">
        <v>2748342.51</v>
      </c>
      <c r="D126" s="65">
        <v>2.6499512149048862E-3</v>
      </c>
      <c r="E126" s="66">
        <f>'8. Emission Factor'!$C$16+'8. Emission Factor'!$D$16</f>
        <v>236.31376999999998</v>
      </c>
      <c r="F126" s="66">
        <f t="shared" si="16"/>
        <v>1721066.9419285313</v>
      </c>
      <c r="G126" s="66">
        <f t="shared" si="13"/>
        <v>15782183.857484631</v>
      </c>
    </row>
    <row r="127" spans="1:12" ht="15.75" thickBot="1" x14ac:dyDescent="0.3">
      <c r="A127" s="14" t="s">
        <v>13</v>
      </c>
      <c r="B127" s="64">
        <v>28.521691066626737</v>
      </c>
      <c r="C127" s="64">
        <v>882201.77999999991</v>
      </c>
      <c r="D127" s="65">
        <v>3.2330121876002946E-5</v>
      </c>
      <c r="E127" s="66">
        <f>'8. Emission Factor'!$C$17+'8. Emission Factor'!$D$17</f>
        <v>9.2133066666667371</v>
      </c>
      <c r="F127" s="66">
        <f t="shared" si="16"/>
        <v>262.77908644876123</v>
      </c>
      <c r="G127" s="66">
        <f t="shared" si="13"/>
        <v>2409.6842227351403</v>
      </c>
    </row>
    <row r="128" spans="1:12" ht="15.75" thickBot="1" x14ac:dyDescent="0.3">
      <c r="A128" s="14" t="s">
        <v>14</v>
      </c>
      <c r="B128" s="64">
        <v>126.29632506722396</v>
      </c>
      <c r="C128" s="64">
        <v>87339.15</v>
      </c>
      <c r="D128" s="65">
        <v>1.4460448157238074E-3</v>
      </c>
      <c r="E128" s="66">
        <f>'8. Emission Factor'!$C$18+'8. Emission Factor'!$D$18</f>
        <v>0</v>
      </c>
      <c r="F128" s="66">
        <f t="shared" si="16"/>
        <v>0</v>
      </c>
      <c r="G128" s="66">
        <f t="shared" si="13"/>
        <v>0</v>
      </c>
    </row>
    <row r="129" spans="1:12" ht="15.75" thickBot="1" x14ac:dyDescent="0.3">
      <c r="A129" s="13" t="s">
        <v>15</v>
      </c>
      <c r="B129" s="64">
        <v>7437.7915894830949</v>
      </c>
      <c r="C129" s="64">
        <v>3717883.4399999995</v>
      </c>
      <c r="D129" s="65">
        <v>2.000544586594973E-3</v>
      </c>
      <c r="E129" s="66"/>
      <c r="F129" s="66">
        <f>SUM(F126:F128)</f>
        <v>1721329.72101498</v>
      </c>
      <c r="G129" s="66">
        <f t="shared" si="13"/>
        <v>15784593.541707367</v>
      </c>
    </row>
    <row r="130" spans="1:12" ht="15.75" thickBot="1" x14ac:dyDescent="0.3">
      <c r="A130" s="13" t="s">
        <v>16</v>
      </c>
      <c r="B130" s="64" t="s">
        <v>3</v>
      </c>
      <c r="C130" s="64"/>
      <c r="D130" s="65" t="s">
        <v>5</v>
      </c>
      <c r="E130" s="66"/>
      <c r="F130" s="66"/>
      <c r="G130" s="66">
        <f t="shared" si="13"/>
        <v>0</v>
      </c>
    </row>
    <row r="131" spans="1:12" ht="15.75" thickBot="1" x14ac:dyDescent="0.3">
      <c r="A131" s="14" t="s">
        <v>17</v>
      </c>
      <c r="B131" s="64">
        <v>28.845578129668265</v>
      </c>
      <c r="C131" s="64">
        <v>72107.91</v>
      </c>
      <c r="D131" s="65">
        <v>4.0003347940147294E-4</v>
      </c>
      <c r="E131" s="66"/>
      <c r="F131" s="66">
        <f t="shared" ref="F131:F132" si="17">IF(B131&gt;0,B131*E131,"")</f>
        <v>0</v>
      </c>
      <c r="G131" s="66">
        <f t="shared" si="13"/>
        <v>0</v>
      </c>
    </row>
    <row r="132" spans="1:12" ht="15.75" thickBot="1" x14ac:dyDescent="0.3">
      <c r="A132" s="14" t="s">
        <v>18</v>
      </c>
      <c r="B132" s="64">
        <v>43.489199282939801</v>
      </c>
      <c r="C132" s="64">
        <v>29828.789999999997</v>
      </c>
      <c r="D132" s="65">
        <v>1.4579605569967741E-3</v>
      </c>
      <c r="E132" s="66"/>
      <c r="F132" s="66">
        <f t="shared" si="17"/>
        <v>0</v>
      </c>
      <c r="G132" s="66">
        <f t="shared" si="13"/>
        <v>0</v>
      </c>
    </row>
    <row r="133" spans="1:12" ht="15.75" thickBot="1" x14ac:dyDescent="0.3">
      <c r="A133" s="13" t="s">
        <v>19</v>
      </c>
      <c r="B133" s="64">
        <v>72.334777412608062</v>
      </c>
      <c r="C133" s="64">
        <v>101936.7</v>
      </c>
      <c r="D133" s="65">
        <v>7.0960485686321088E-4</v>
      </c>
      <c r="E133" s="66"/>
      <c r="F133" s="66">
        <f>SUM(F131:F132)</f>
        <v>0</v>
      </c>
      <c r="G133" s="66">
        <f t="shared" si="13"/>
        <v>0</v>
      </c>
    </row>
    <row r="134" spans="1:12" ht="15.75" thickBot="1" x14ac:dyDescent="0.3">
      <c r="A134" s="14" t="s">
        <v>174</v>
      </c>
      <c r="B134" s="64">
        <f>(L118+L121)/9.17</f>
        <v>252.36314067611778</v>
      </c>
      <c r="C134" s="64"/>
      <c r="D134" s="65"/>
      <c r="E134" s="66"/>
      <c r="F134" s="66"/>
      <c r="G134" s="66"/>
    </row>
    <row r="135" spans="1:12" ht="15.75" thickBot="1" x14ac:dyDescent="0.3">
      <c r="A135" s="14" t="s">
        <v>175</v>
      </c>
      <c r="B135" s="64">
        <f>(L119+L122)/9.17</f>
        <v>65.875681570338045</v>
      </c>
      <c r="C135" s="64"/>
      <c r="D135" s="65"/>
      <c r="E135" s="66"/>
      <c r="F135" s="66"/>
      <c r="G135" s="66"/>
    </row>
    <row r="136" spans="1:12" ht="15.75" thickBot="1" x14ac:dyDescent="0.3">
      <c r="A136" s="14" t="s">
        <v>176</v>
      </c>
      <c r="B136" s="64">
        <f>(L120+L123)/9.17</f>
        <v>265.24972737186482</v>
      </c>
      <c r="C136" s="64"/>
      <c r="D136" s="65"/>
      <c r="E136" s="66"/>
      <c r="F136" s="66"/>
      <c r="G136" s="66"/>
    </row>
    <row r="137" spans="1:12" ht="15.75" thickBot="1" x14ac:dyDescent="0.3">
      <c r="A137" s="13" t="s">
        <v>177</v>
      </c>
      <c r="B137" s="64">
        <f>SUM(B134:B136)</f>
        <v>583.48854961832058</v>
      </c>
      <c r="C137" s="64"/>
      <c r="D137" s="65"/>
      <c r="E137" s="66"/>
      <c r="F137" s="66"/>
      <c r="G137" s="66"/>
    </row>
    <row r="138" spans="1:12" ht="15.75" thickBot="1" x14ac:dyDescent="0.3">
      <c r="A138" s="13" t="s">
        <v>20</v>
      </c>
      <c r="B138" s="64">
        <v>19081.806379687601</v>
      </c>
      <c r="C138" s="64">
        <v>4639052.6100000003</v>
      </c>
      <c r="D138" s="65"/>
      <c r="E138" s="66"/>
      <c r="F138" s="66">
        <f>F124+F129+F133</f>
        <v>3859104.3918163609</v>
      </c>
      <c r="G138" s="66">
        <f t="shared" si="13"/>
        <v>35387987.272956029</v>
      </c>
    </row>
    <row r="139" spans="1:12" x14ac:dyDescent="0.25">
      <c r="A139" s="15"/>
    </row>
    <row r="140" spans="1:12" ht="18" thickBot="1" x14ac:dyDescent="0.35">
      <c r="A140" s="11" t="s">
        <v>24</v>
      </c>
    </row>
    <row r="141" spans="1:12" ht="15.75" thickBot="1" x14ac:dyDescent="0.3">
      <c r="A141" s="183" t="s">
        <v>1</v>
      </c>
      <c r="B141" s="184"/>
      <c r="D141" s="1"/>
    </row>
    <row r="142" spans="1:12" ht="15.75" thickBot="1" x14ac:dyDescent="0.3">
      <c r="A142" s="13" t="s">
        <v>2</v>
      </c>
      <c r="B142" s="49" t="s">
        <v>3</v>
      </c>
      <c r="C142" s="50" t="s">
        <v>4</v>
      </c>
      <c r="D142" s="50" t="s">
        <v>5</v>
      </c>
      <c r="E142" s="50"/>
      <c r="F142" s="50"/>
      <c r="G142" s="50"/>
    </row>
    <row r="143" spans="1:12" ht="15.75" thickBot="1" x14ac:dyDescent="0.3">
      <c r="A143" s="14" t="s">
        <v>6</v>
      </c>
      <c r="B143" s="64">
        <v>111.20122497759152</v>
      </c>
      <c r="C143" s="64">
        <v>119244.51</v>
      </c>
      <c r="D143" s="65">
        <v>9.325479636554465E-4</v>
      </c>
      <c r="E143" s="66">
        <f>EF_1_AG+EF_1_BG</f>
        <v>601.52471866666656</v>
      </c>
      <c r="F143" s="66">
        <f>IF(B143&gt;0,B143*E143,"")</f>
        <v>66890.285570034437</v>
      </c>
      <c r="G143" s="66">
        <f>IF(B143&gt;0,F143*9.17,"")</f>
        <v>613383.91867721581</v>
      </c>
      <c r="I143" s="179" t="s">
        <v>179</v>
      </c>
      <c r="J143" s="180"/>
      <c r="K143" s="180"/>
      <c r="L143" s="181"/>
    </row>
    <row r="144" spans="1:12" ht="15.75" thickBot="1" x14ac:dyDescent="0.3">
      <c r="A144" s="14" t="s">
        <v>7</v>
      </c>
      <c r="B144" s="64">
        <v>537.50530325664602</v>
      </c>
      <c r="C144" s="64">
        <v>17063.91</v>
      </c>
      <c r="D144" s="65">
        <v>3.1499539276557721E-2</v>
      </c>
      <c r="E144" s="66">
        <f>EF_2_AG+EF_2_BG</f>
        <v>365.21094866666658</v>
      </c>
      <c r="F144" s="66">
        <f>IF(B144&gt;0,B144*E144,"")</f>
        <v>196302.82171572401</v>
      </c>
      <c r="G144" s="66">
        <f t="shared" ref="G144:G165" si="18">IF(B144&gt;0,F144*9.17,"")</f>
        <v>1800096.8751331891</v>
      </c>
      <c r="I144" s="153" t="s">
        <v>172</v>
      </c>
      <c r="J144" s="152" t="s">
        <v>49</v>
      </c>
      <c r="K144" s="152" t="s">
        <v>171</v>
      </c>
      <c r="L144" s="151" t="s">
        <v>170</v>
      </c>
    </row>
    <row r="145" spans="1:12" ht="15.75" thickBot="1" x14ac:dyDescent="0.3">
      <c r="A145" s="14" t="s">
        <v>8</v>
      </c>
      <c r="B145" s="64">
        <v>10.364386017328918</v>
      </c>
      <c r="C145" s="64">
        <v>56394.63</v>
      </c>
      <c r="D145" s="65">
        <v>1.8378320803468201E-4</v>
      </c>
      <c r="E145" s="66">
        <f>+EF_3_AG+EF_3_BG</f>
        <v>374.42425533333335</v>
      </c>
      <c r="F145" s="66">
        <f t="shared" ref="F145:F150" si="19">IF(B145&gt;0,B145*E145,"")</f>
        <v>3880.6775165255926</v>
      </c>
      <c r="G145" s="66">
        <f t="shared" si="18"/>
        <v>35585.812826539681</v>
      </c>
      <c r="I145" s="150" t="s">
        <v>169</v>
      </c>
      <c r="J145" s="149" t="s">
        <v>166</v>
      </c>
      <c r="K145" s="148">
        <v>3975</v>
      </c>
      <c r="L145" s="147">
        <f t="shared" ref="L145:L153" si="20">K145*0.09</f>
        <v>357.75</v>
      </c>
    </row>
    <row r="146" spans="1:12" ht="15.75" thickBot="1" x14ac:dyDescent="0.3">
      <c r="A146" s="14" t="s">
        <v>9</v>
      </c>
      <c r="B146" s="64">
        <v>75.387167612787323</v>
      </c>
      <c r="C146" s="64">
        <v>10708.289999999999</v>
      </c>
      <c r="D146" s="65">
        <v>7.0400752699812325E-3</v>
      </c>
      <c r="E146" s="66">
        <f>EF_4_AG+EF_4_BG</f>
        <v>281.13233866666661</v>
      </c>
      <c r="F146" s="66">
        <f t="shared" si="19"/>
        <v>21193.770736438888</v>
      </c>
      <c r="G146" s="66">
        <f t="shared" si="18"/>
        <v>194346.87765314459</v>
      </c>
      <c r="I146" s="146" t="s">
        <v>169</v>
      </c>
      <c r="J146" s="134" t="s">
        <v>164</v>
      </c>
      <c r="K146" s="145">
        <v>127</v>
      </c>
      <c r="L146" s="144">
        <f t="shared" si="20"/>
        <v>11.43</v>
      </c>
    </row>
    <row r="147" spans="1:12" ht="15.75" thickBot="1" x14ac:dyDescent="0.3">
      <c r="A147" s="14" t="s">
        <v>6</v>
      </c>
      <c r="B147" s="64">
        <v>474.3963997609784</v>
      </c>
      <c r="C147" s="64">
        <v>119244.51</v>
      </c>
      <c r="D147" s="65">
        <v>3.9783500285336271E-3</v>
      </c>
      <c r="E147" s="66">
        <f>'8. Emission Factor'!$C$12+'8. Emission Factor'!$D$12</f>
        <v>479.82857999999987</v>
      </c>
      <c r="F147" s="66">
        <f t="shared" si="19"/>
        <v>227628.95085442255</v>
      </c>
      <c r="G147" s="66">
        <f t="shared" si="18"/>
        <v>2087357.4793350548</v>
      </c>
      <c r="I147" s="146" t="s">
        <v>169</v>
      </c>
      <c r="J147" s="134" t="s">
        <v>167</v>
      </c>
      <c r="K147" s="145">
        <v>2444</v>
      </c>
      <c r="L147" s="144">
        <f t="shared" si="20"/>
        <v>219.95999999999998</v>
      </c>
    </row>
    <row r="148" spans="1:12" ht="15.75" thickBot="1" x14ac:dyDescent="0.3">
      <c r="A148" s="14" t="s">
        <v>7</v>
      </c>
      <c r="B148" s="64">
        <v>7.4101434120107319</v>
      </c>
      <c r="C148" s="64">
        <v>17063.91</v>
      </c>
      <c r="D148" s="65">
        <v>4.3425823343013013E-4</v>
      </c>
      <c r="E148" s="66">
        <f>'8. Emission Factor'!$C$13+'8. Emission Factor'!$D$13</f>
        <v>243.51480999999993</v>
      </c>
      <c r="F148" s="66">
        <f t="shared" si="19"/>
        <v>1804.4796650485446</v>
      </c>
      <c r="G148" s="66">
        <f t="shared" si="18"/>
        <v>16547.078528495153</v>
      </c>
      <c r="I148" s="146" t="s">
        <v>168</v>
      </c>
      <c r="J148" s="134" t="s">
        <v>166</v>
      </c>
      <c r="K148" s="145">
        <v>138</v>
      </c>
      <c r="L148" s="144">
        <f t="shared" si="20"/>
        <v>12.42</v>
      </c>
    </row>
    <row r="149" spans="1:12" ht="15.75" thickBot="1" x14ac:dyDescent="0.3">
      <c r="A149" s="14" t="s">
        <v>8</v>
      </c>
      <c r="B149" s="64">
        <v>11.1888258141619</v>
      </c>
      <c r="C149" s="64">
        <v>56394.63</v>
      </c>
      <c r="D149" s="65">
        <v>1.9840232685562262E-4</v>
      </c>
      <c r="E149" s="66">
        <f>'8. Emission Factor'!$C$14+'8. Emission Factor'!$D$14</f>
        <v>252.72811666666666</v>
      </c>
      <c r="F149" s="66">
        <f t="shared" si="19"/>
        <v>2827.7308757245205</v>
      </c>
      <c r="G149" s="66">
        <f t="shared" si="18"/>
        <v>25930.292130393853</v>
      </c>
      <c r="I149" s="146" t="s">
        <v>168</v>
      </c>
      <c r="J149" s="134" t="s">
        <v>164</v>
      </c>
      <c r="K149" s="145">
        <v>611</v>
      </c>
      <c r="L149" s="144">
        <f t="shared" si="20"/>
        <v>54.989999999999995</v>
      </c>
    </row>
    <row r="150" spans="1:12" ht="15.75" thickBot="1" x14ac:dyDescent="0.3">
      <c r="A150" s="14" t="s">
        <v>9</v>
      </c>
      <c r="B150" s="64">
        <v>0</v>
      </c>
      <c r="C150" s="64">
        <v>10708.289999999999</v>
      </c>
      <c r="D150" s="65">
        <v>0</v>
      </c>
      <c r="E150" s="66">
        <f>+'8. Emission Factor'!$C$15+'8. Emission Factor'!$D$15</f>
        <v>159.43619999999999</v>
      </c>
      <c r="F150" s="66" t="str">
        <f t="shared" si="19"/>
        <v/>
      </c>
      <c r="G150" s="66" t="str">
        <f t="shared" si="18"/>
        <v/>
      </c>
      <c r="I150" s="146" t="s">
        <v>168</v>
      </c>
      <c r="J150" s="134" t="s">
        <v>167</v>
      </c>
      <c r="K150" s="145">
        <v>369</v>
      </c>
      <c r="L150" s="144">
        <f t="shared" si="20"/>
        <v>33.21</v>
      </c>
    </row>
    <row r="151" spans="1:12" ht="15.75" thickBot="1" x14ac:dyDescent="0.3">
      <c r="A151" s="13" t="s">
        <v>10</v>
      </c>
      <c r="B151" s="64">
        <v>1227.4534508515046</v>
      </c>
      <c r="C151" s="64">
        <v>203411.34</v>
      </c>
      <c r="D151" s="65">
        <v>6.0343413049218624E-3</v>
      </c>
      <c r="E151" s="66"/>
      <c r="F151" s="66">
        <f>SUM(F143:F150)</f>
        <v>520528.71693391859</v>
      </c>
      <c r="G151" s="66">
        <f t="shared" si="18"/>
        <v>4773248.3342840336</v>
      </c>
      <c r="I151" s="146" t="s">
        <v>165</v>
      </c>
      <c r="J151" s="134" t="s">
        <v>166</v>
      </c>
      <c r="K151" s="145">
        <v>745</v>
      </c>
      <c r="L151" s="144">
        <f t="shared" si="20"/>
        <v>67.05</v>
      </c>
    </row>
    <row r="152" spans="1:12" ht="15.75" thickBot="1" x14ac:dyDescent="0.3">
      <c r="A152" s="13" t="s">
        <v>11</v>
      </c>
      <c r="B152" s="64"/>
      <c r="C152" s="64"/>
      <c r="D152" s="65"/>
      <c r="E152" s="66"/>
      <c r="F152" s="66" t="str">
        <f t="shared" ref="F152:F155" si="21">IF(B152&gt;0,B152*E152,"")</f>
        <v/>
      </c>
      <c r="G152" s="66" t="str">
        <f t="shared" si="18"/>
        <v/>
      </c>
      <c r="I152" s="146" t="s">
        <v>165</v>
      </c>
      <c r="J152" s="134" t="s">
        <v>164</v>
      </c>
      <c r="K152" s="145">
        <v>21</v>
      </c>
      <c r="L152" s="144">
        <f t="shared" si="20"/>
        <v>1.89</v>
      </c>
    </row>
    <row r="153" spans="1:12" ht="15.75" thickBot="1" x14ac:dyDescent="0.3">
      <c r="A153" s="14" t="s">
        <v>12</v>
      </c>
      <c r="B153" s="64">
        <v>1167.2202718852666</v>
      </c>
      <c r="C153" s="64">
        <v>119244.51</v>
      </c>
      <c r="D153" s="65">
        <v>9.7884613043004373E-3</v>
      </c>
      <c r="E153" s="66">
        <f>'8. Emission Factor'!$C$16+'8. Emission Factor'!$D$16</f>
        <v>236.31376999999998</v>
      </c>
      <c r="F153" s="66">
        <f t="shared" si="21"/>
        <v>275830.2228696323</v>
      </c>
      <c r="G153" s="66">
        <f t="shared" si="18"/>
        <v>2529363.1437145281</v>
      </c>
      <c r="I153" s="157" t="s">
        <v>165</v>
      </c>
      <c r="J153" s="156" t="s">
        <v>178</v>
      </c>
      <c r="K153" s="155">
        <v>6870</v>
      </c>
      <c r="L153" s="154">
        <f t="shared" si="20"/>
        <v>618.29999999999995</v>
      </c>
    </row>
    <row r="154" spans="1:12" ht="15.75" thickBot="1" x14ac:dyDescent="0.3">
      <c r="A154" s="14" t="s">
        <v>13</v>
      </c>
      <c r="B154" s="64">
        <v>6.1440394383029382</v>
      </c>
      <c r="C154" s="64">
        <v>56394.63</v>
      </c>
      <c r="D154" s="65">
        <v>1.0894724264177172E-4</v>
      </c>
      <c r="E154" s="66">
        <f>'8. Emission Factor'!$C$17+'8. Emission Factor'!$D$17</f>
        <v>9.2133066666667371</v>
      </c>
      <c r="F154" s="66">
        <f t="shared" si="21"/>
        <v>56.606919517179819</v>
      </c>
      <c r="G154" s="66">
        <f t="shared" si="18"/>
        <v>519.08545197253898</v>
      </c>
    </row>
    <row r="155" spans="1:12" ht="15.75" thickBot="1" x14ac:dyDescent="0.3">
      <c r="A155" s="14" t="s">
        <v>14</v>
      </c>
      <c r="B155" s="64">
        <v>13.32844338213321</v>
      </c>
      <c r="C155" s="64">
        <v>10708.289999999999</v>
      </c>
      <c r="D155" s="65">
        <v>1.2446845744869827E-3</v>
      </c>
      <c r="E155" s="66">
        <f>'8. Emission Factor'!$C$18+'8. Emission Factor'!$D$18</f>
        <v>0</v>
      </c>
      <c r="F155" s="66">
        <f t="shared" si="21"/>
        <v>0</v>
      </c>
      <c r="G155" s="66">
        <f t="shared" si="18"/>
        <v>0</v>
      </c>
    </row>
    <row r="156" spans="1:12" ht="15.75" thickBot="1" x14ac:dyDescent="0.3">
      <c r="A156" s="13" t="s">
        <v>15</v>
      </c>
      <c r="B156" s="64">
        <v>1186.6927547057028</v>
      </c>
      <c r="C156" s="64">
        <v>186347.43</v>
      </c>
      <c r="D156" s="65">
        <v>6.3681734419718198E-3</v>
      </c>
      <c r="E156" s="66"/>
      <c r="F156" s="66">
        <f>SUM(F153:F155)</f>
        <v>275886.82978914946</v>
      </c>
      <c r="G156" s="66">
        <f t="shared" si="18"/>
        <v>2529882.2291665007</v>
      </c>
    </row>
    <row r="157" spans="1:12" ht="15.75" thickBot="1" x14ac:dyDescent="0.3">
      <c r="A157" s="13" t="s">
        <v>16</v>
      </c>
      <c r="B157" s="64" t="s">
        <v>3</v>
      </c>
      <c r="C157" s="64"/>
      <c r="D157" s="65" t="s">
        <v>5</v>
      </c>
      <c r="E157" s="66"/>
      <c r="F157" s="66"/>
      <c r="G157" s="66">
        <f t="shared" si="18"/>
        <v>0</v>
      </c>
    </row>
    <row r="158" spans="1:12" ht="15.75" thickBot="1" x14ac:dyDescent="0.3">
      <c r="A158" s="14" t="s">
        <v>17</v>
      </c>
      <c r="B158" s="64">
        <v>33.537033164027378</v>
      </c>
      <c r="C158" s="64">
        <v>13779.72</v>
      </c>
      <c r="D158" s="65">
        <v>2.4337964170554538E-3</v>
      </c>
      <c r="E158" s="66"/>
      <c r="F158" s="66">
        <f t="shared" ref="F158:F159" si="22">IF(B158&gt;0,B158*E158,"")</f>
        <v>0</v>
      </c>
      <c r="G158" s="66">
        <f t="shared" si="18"/>
        <v>0</v>
      </c>
    </row>
    <row r="159" spans="1:12" ht="15.75" thickBot="1" x14ac:dyDescent="0.3">
      <c r="A159" s="14" t="s">
        <v>18</v>
      </c>
      <c r="B159" s="64">
        <v>60.458918434418692</v>
      </c>
      <c r="C159" s="64">
        <v>12837.6</v>
      </c>
      <c r="D159" s="65">
        <v>4.7095187912396938E-3</v>
      </c>
      <c r="E159" s="66"/>
      <c r="F159" s="66">
        <f t="shared" si="22"/>
        <v>0</v>
      </c>
      <c r="G159" s="66">
        <f t="shared" si="18"/>
        <v>0</v>
      </c>
    </row>
    <row r="160" spans="1:12" ht="15.75" thickBot="1" x14ac:dyDescent="0.3">
      <c r="A160" s="13" t="s">
        <v>19</v>
      </c>
      <c r="B160" s="64">
        <v>93.995951598446069</v>
      </c>
      <c r="C160" s="64">
        <v>26617.32</v>
      </c>
      <c r="D160" s="65">
        <v>3.5313830092002529E-3</v>
      </c>
      <c r="E160" s="66"/>
      <c r="F160" s="66">
        <f>SUM(F158:F159)</f>
        <v>0</v>
      </c>
      <c r="G160" s="66">
        <f t="shared" si="18"/>
        <v>0</v>
      </c>
    </row>
    <row r="161" spans="1:7" ht="15.75" thickBot="1" x14ac:dyDescent="0.3">
      <c r="A161" s="14" t="s">
        <v>174</v>
      </c>
      <c r="B161" s="64">
        <f>(L145+L148)/9.17</f>
        <v>40.367502726281351</v>
      </c>
      <c r="C161" s="64"/>
      <c r="D161" s="65"/>
      <c r="E161" s="66"/>
      <c r="F161" s="66"/>
      <c r="G161" s="66"/>
    </row>
    <row r="162" spans="1:7" ht="15.75" thickBot="1" x14ac:dyDescent="0.3">
      <c r="A162" s="14" t="s">
        <v>175</v>
      </c>
      <c r="B162" s="64">
        <f t="shared" ref="B162:B163" si="23">(L146+L149)/9.17</f>
        <v>7.2431842966194102</v>
      </c>
      <c r="C162" s="64"/>
      <c r="D162" s="65"/>
      <c r="E162" s="66"/>
      <c r="F162" s="66"/>
      <c r="G162" s="66"/>
    </row>
    <row r="163" spans="1:7" ht="15.75" thickBot="1" x14ac:dyDescent="0.3">
      <c r="A163" s="14" t="s">
        <v>176</v>
      </c>
      <c r="B163" s="64">
        <f t="shared" si="23"/>
        <v>27.608505997818973</v>
      </c>
      <c r="C163" s="64"/>
      <c r="D163" s="65"/>
      <c r="E163" s="66"/>
      <c r="F163" s="66"/>
      <c r="G163" s="66"/>
    </row>
    <row r="164" spans="1:7" ht="15.75" thickBot="1" x14ac:dyDescent="0.3">
      <c r="A164" s="13" t="s">
        <v>177</v>
      </c>
      <c r="B164" s="64">
        <f>SUM(B161:B163)</f>
        <v>75.219193020719729</v>
      </c>
      <c r="C164" s="64"/>
      <c r="D164" s="65"/>
      <c r="E164" s="66"/>
      <c r="F164" s="66"/>
      <c r="G164" s="66"/>
    </row>
    <row r="165" spans="1:7" ht="15.75" thickBot="1" x14ac:dyDescent="0.3">
      <c r="A165" s="13" t="s">
        <v>20</v>
      </c>
      <c r="B165" s="64">
        <v>3359.6372187766733</v>
      </c>
      <c r="C165" s="64">
        <v>231809.58000000002</v>
      </c>
      <c r="D165" s="65"/>
      <c r="E165" s="66"/>
      <c r="F165" s="66">
        <f>F151+F156+F160</f>
        <v>796415.54672306799</v>
      </c>
      <c r="G165" s="66">
        <f t="shared" si="18"/>
        <v>7303130.5634505339</v>
      </c>
    </row>
    <row r="167" spans="1:7" x14ac:dyDescent="0.25">
      <c r="A167" s="11" t="s">
        <v>27</v>
      </c>
      <c r="B167" s="11"/>
      <c r="C167" s="11"/>
      <c r="D167" s="11"/>
      <c r="E167" s="11"/>
      <c r="F167" s="58">
        <f>F31+F58+F85+F138+F165</f>
        <v>10854290.401394643</v>
      </c>
      <c r="G167" s="58">
        <f>G31+G58+G85+G138+G165</f>
        <v>99533842.980788872</v>
      </c>
    </row>
  </sheetData>
  <mergeCells count="13">
    <mergeCell ref="D1:G2"/>
    <mergeCell ref="A6:B6"/>
    <mergeCell ref="A141:B141"/>
    <mergeCell ref="A7:B7"/>
    <mergeCell ref="A34:B34"/>
    <mergeCell ref="A61:B61"/>
    <mergeCell ref="A88:B88"/>
    <mergeCell ref="A114:B114"/>
    <mergeCell ref="I116:L116"/>
    <mergeCell ref="I143:L143"/>
    <mergeCell ref="I63:L63"/>
    <mergeCell ref="I36:L36"/>
    <mergeCell ref="I9:L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0000"/>
  </sheetPr>
  <dimension ref="B1:T52"/>
  <sheetViews>
    <sheetView showGridLines="0" topLeftCell="B1" zoomScale="70" zoomScaleNormal="70" workbookViewId="0">
      <pane xSplit="2" ySplit="8" topLeftCell="D9" activePane="bottomRight" state="frozen"/>
      <selection activeCell="B1" sqref="B1"/>
      <selection pane="topRight" activeCell="D1" sqref="D1"/>
      <selection pane="bottomLeft" activeCell="B8" sqref="B8"/>
      <selection pane="bottomRight" activeCell="E7" sqref="E7:H14"/>
    </sheetView>
  </sheetViews>
  <sheetFormatPr defaultColWidth="8.85546875" defaultRowHeight="12.75" x14ac:dyDescent="0.2"/>
  <cols>
    <col min="1" max="2" width="8.85546875" style="71"/>
    <col min="3" max="3" width="29.28515625" style="71" bestFit="1" customWidth="1"/>
    <col min="4" max="4" width="16.85546875" style="71" customWidth="1"/>
    <col min="5" max="5" width="17" style="71" customWidth="1"/>
    <col min="6" max="11" width="13.28515625" style="71" customWidth="1"/>
    <col min="12" max="13" width="10.42578125" style="71" customWidth="1"/>
    <col min="14" max="14" width="10.85546875" style="71" customWidth="1"/>
    <col min="15" max="15" width="44.42578125" style="71" hidden="1" customWidth="1"/>
    <col min="16" max="17" width="11.7109375" style="71" hidden="1" customWidth="1"/>
    <col min="18" max="18" width="13.5703125" style="71" hidden="1" customWidth="1"/>
    <col min="19" max="19" width="17.42578125" style="71" hidden="1" customWidth="1"/>
    <col min="20" max="20" width="15.42578125" style="71" hidden="1" customWidth="1"/>
    <col min="21" max="16384" width="8.85546875" style="71"/>
  </cols>
  <sheetData>
    <row r="1" spans="2:20" x14ac:dyDescent="0.2">
      <c r="B1" s="69" t="s">
        <v>85</v>
      </c>
      <c r="C1" s="70"/>
    </row>
    <row r="2" spans="2:20" x14ac:dyDescent="0.2">
      <c r="B2" s="129" t="s">
        <v>150</v>
      </c>
      <c r="O2" s="32" t="s">
        <v>86</v>
      </c>
    </row>
    <row r="3" spans="2:20" ht="13.5" thickBot="1" x14ac:dyDescent="0.25">
      <c r="B3" s="130" t="s">
        <v>152</v>
      </c>
      <c r="O3" s="32"/>
    </row>
    <row r="4" spans="2:20" ht="60" x14ac:dyDescent="0.25">
      <c r="B4" s="72" t="s">
        <v>87</v>
      </c>
      <c r="C4" s="73" t="s">
        <v>88</v>
      </c>
      <c r="D4" s="74" t="s">
        <v>89</v>
      </c>
      <c r="E4" s="73" t="s">
        <v>90</v>
      </c>
      <c r="F4" s="73" t="s">
        <v>91</v>
      </c>
      <c r="G4" s="73" t="s">
        <v>92</v>
      </c>
      <c r="H4" s="73" t="s">
        <v>93</v>
      </c>
      <c r="I4" s="73" t="s">
        <v>94</v>
      </c>
      <c r="J4" s="73" t="s">
        <v>95</v>
      </c>
      <c r="K4" s="73" t="s">
        <v>96</v>
      </c>
      <c r="L4" s="73" t="s">
        <v>97</v>
      </c>
      <c r="M4" s="75" t="s">
        <v>98</v>
      </c>
      <c r="N4" s="76" t="s">
        <v>99</v>
      </c>
      <c r="O4" s="187" t="s">
        <v>100</v>
      </c>
      <c r="P4" s="77" t="s">
        <v>101</v>
      </c>
      <c r="Q4" s="78" t="s">
        <v>102</v>
      </c>
      <c r="R4" s="79" t="s">
        <v>103</v>
      </c>
      <c r="S4" s="80" t="s">
        <v>104</v>
      </c>
      <c r="T4" s="80" t="s">
        <v>105</v>
      </c>
    </row>
    <row r="5" spans="2:20" ht="15.75" thickBot="1" x14ac:dyDescent="0.3">
      <c r="B5" s="72"/>
      <c r="C5" s="72"/>
      <c r="D5" s="81"/>
      <c r="E5" s="72"/>
      <c r="F5" s="72"/>
      <c r="G5" s="72"/>
      <c r="H5" s="72"/>
      <c r="I5" s="72"/>
      <c r="J5" s="72" t="s">
        <v>106</v>
      </c>
      <c r="K5" s="72"/>
      <c r="L5" s="72">
        <f>E5*0.5</f>
        <v>0</v>
      </c>
      <c r="M5" s="82">
        <f>G5*0.5</f>
        <v>0</v>
      </c>
      <c r="N5" s="82">
        <f>M5+L5</f>
        <v>0</v>
      </c>
      <c r="O5" s="188"/>
      <c r="P5" s="83" t="s">
        <v>107</v>
      </c>
      <c r="Q5" s="84" t="s">
        <v>107</v>
      </c>
      <c r="R5" s="79"/>
      <c r="S5" s="80" t="s">
        <v>107</v>
      </c>
      <c r="T5" s="80"/>
    </row>
    <row r="6" spans="2:20" ht="15" x14ac:dyDescent="0.25">
      <c r="B6" s="72" t="s">
        <v>108</v>
      </c>
      <c r="C6" s="72" t="s">
        <v>109</v>
      </c>
      <c r="D6" s="81"/>
      <c r="E6" s="117"/>
      <c r="F6" s="117"/>
      <c r="G6" s="117"/>
      <c r="H6" s="117"/>
      <c r="I6" s="72"/>
      <c r="J6" s="117"/>
      <c r="K6" s="117"/>
      <c r="L6" s="117">
        <f t="shared" ref="L6" si="0">E6*0.5</f>
        <v>0</v>
      </c>
      <c r="M6" s="117">
        <f t="shared" ref="M6" si="1">G6*0.5</f>
        <v>0</v>
      </c>
      <c r="N6" s="115">
        <f t="shared" ref="N6:N14" si="2">M6+L6</f>
        <v>0</v>
      </c>
      <c r="O6" s="85" t="s">
        <v>110</v>
      </c>
      <c r="P6" s="86">
        <v>383</v>
      </c>
      <c r="Q6" s="86">
        <v>228</v>
      </c>
      <c r="R6" s="87"/>
      <c r="S6" s="88">
        <f>SUM(P6:Q6)</f>
        <v>611</v>
      </c>
      <c r="T6" s="89" t="s">
        <v>111</v>
      </c>
    </row>
    <row r="7" spans="2:20" ht="15.75" thickBot="1" x14ac:dyDescent="0.3">
      <c r="B7" s="72" t="s">
        <v>112</v>
      </c>
      <c r="C7" s="72" t="s">
        <v>113</v>
      </c>
      <c r="D7" s="90">
        <v>6341323</v>
      </c>
      <c r="E7" s="118">
        <v>316.95299999999997</v>
      </c>
      <c r="F7" s="118">
        <v>6.9523999999999999</v>
      </c>
      <c r="G7" s="118">
        <v>74.495999999999995</v>
      </c>
      <c r="H7" s="118">
        <v>8.5167000000000002</v>
      </c>
      <c r="I7" s="91">
        <f>SUM(E7:H7)</f>
        <v>406.91809999999998</v>
      </c>
      <c r="J7" s="118">
        <v>195.75</v>
      </c>
      <c r="K7" s="118">
        <v>7.7346000000000004</v>
      </c>
      <c r="L7" s="118">
        <f>E7*0.49</f>
        <v>155.30696999999998</v>
      </c>
      <c r="M7" s="118">
        <f>G7*0.49</f>
        <v>36.503039999999999</v>
      </c>
      <c r="N7" s="116">
        <f>M7+L7</f>
        <v>191.81000999999998</v>
      </c>
      <c r="O7" s="92" t="s">
        <v>114</v>
      </c>
      <c r="P7" s="93">
        <v>2704910</v>
      </c>
      <c r="Q7" s="93">
        <v>2067810</v>
      </c>
      <c r="R7" s="94">
        <f>N7*44/12</f>
        <v>703.30336999999997</v>
      </c>
      <c r="S7" s="95">
        <f>SUM(P7:Q7)</f>
        <v>4772720</v>
      </c>
      <c r="T7" s="95">
        <f>S7*R7</f>
        <v>3356670060.0664001</v>
      </c>
    </row>
    <row r="8" spans="2:20" ht="15.75" thickBot="1" x14ac:dyDescent="0.3">
      <c r="B8" s="72" t="s">
        <v>115</v>
      </c>
      <c r="C8" s="72" t="s">
        <v>116</v>
      </c>
      <c r="D8" s="90">
        <v>510145.53129999997</v>
      </c>
      <c r="E8" s="118">
        <v>209.89599999999999</v>
      </c>
      <c r="F8" s="118">
        <v>7.7908999999999997</v>
      </c>
      <c r="G8" s="118">
        <v>50.024000000000001</v>
      </c>
      <c r="H8" s="118">
        <v>9.5439000000000007</v>
      </c>
      <c r="I8" s="91">
        <f t="shared" ref="I8:I14" si="3">SUM(E8:H8)</f>
        <v>277.25479999999999</v>
      </c>
      <c r="J8" s="118">
        <v>131.44999999999999</v>
      </c>
      <c r="K8" s="118">
        <v>8.6674000000000007</v>
      </c>
      <c r="L8" s="118">
        <f t="shared" ref="L8:L14" si="4">E8*0.49</f>
        <v>102.84903999999999</v>
      </c>
      <c r="M8" s="118">
        <f t="shared" ref="M8:M14" si="5">G8*0.49</f>
        <v>24.511759999999999</v>
      </c>
      <c r="N8" s="116">
        <f t="shared" si="2"/>
        <v>127.36079999999998</v>
      </c>
      <c r="O8" s="92" t="s">
        <v>117</v>
      </c>
      <c r="P8" s="93">
        <v>210818</v>
      </c>
      <c r="Q8" s="93">
        <v>81786</v>
      </c>
      <c r="R8" s="94">
        <f t="shared" ref="R8:R13" si="6">N8*44/12</f>
        <v>466.98959999999994</v>
      </c>
      <c r="S8" s="95">
        <f t="shared" ref="S8:S14" si="7">SUM(P8:Q8)</f>
        <v>292604</v>
      </c>
      <c r="T8" s="95">
        <f t="shared" ref="T8:T12" si="8">S8*R8</f>
        <v>136643024.91839999</v>
      </c>
    </row>
    <row r="9" spans="2:20" ht="15.75" thickBot="1" x14ac:dyDescent="0.3">
      <c r="B9" s="72" t="s">
        <v>118</v>
      </c>
      <c r="C9" s="72" t="s">
        <v>119</v>
      </c>
      <c r="D9" s="90">
        <v>9266718</v>
      </c>
      <c r="E9" s="118">
        <v>214.60300000000001</v>
      </c>
      <c r="F9" s="118">
        <v>7.4654999999999996</v>
      </c>
      <c r="G9" s="118">
        <v>50.445</v>
      </c>
      <c r="H9" s="118">
        <v>9.1452000000000009</v>
      </c>
      <c r="I9" s="91">
        <f t="shared" si="3"/>
        <v>281.65870000000001</v>
      </c>
      <c r="J9" s="118">
        <v>132.55000000000001</v>
      </c>
      <c r="K9" s="118">
        <v>8.3054000000000006</v>
      </c>
      <c r="L9" s="118">
        <f t="shared" si="4"/>
        <v>105.15547000000001</v>
      </c>
      <c r="M9" s="118">
        <f t="shared" si="5"/>
        <v>24.718049999999998</v>
      </c>
      <c r="N9" s="116">
        <f t="shared" si="2"/>
        <v>129.87352000000001</v>
      </c>
      <c r="O9" s="92" t="s">
        <v>120</v>
      </c>
      <c r="P9" s="93">
        <v>2470150</v>
      </c>
      <c r="Q9" s="93">
        <v>4023280</v>
      </c>
      <c r="R9" s="94">
        <f t="shared" si="6"/>
        <v>476.20290666666671</v>
      </c>
      <c r="S9" s="95">
        <f t="shared" si="7"/>
        <v>6493430</v>
      </c>
      <c r="T9" s="95">
        <f t="shared" si="8"/>
        <v>3092190240.2365336</v>
      </c>
    </row>
    <row r="10" spans="2:20" ht="15.75" thickBot="1" x14ac:dyDescent="0.3">
      <c r="B10" s="72" t="s">
        <v>121</v>
      </c>
      <c r="C10" s="72" t="s">
        <v>122</v>
      </c>
      <c r="D10" s="90">
        <v>239368.35939999999</v>
      </c>
      <c r="E10" s="118">
        <v>172.565</v>
      </c>
      <c r="F10" s="118">
        <v>3.1602000000000001</v>
      </c>
      <c r="G10" s="118">
        <v>40.558</v>
      </c>
      <c r="H10" s="118">
        <v>3.8712</v>
      </c>
      <c r="I10" s="91">
        <f t="shared" si="3"/>
        <v>220.15439999999998</v>
      </c>
      <c r="J10" s="118">
        <v>106.57</v>
      </c>
      <c r="K10" s="118">
        <v>3.5156999999999998</v>
      </c>
      <c r="L10" s="118">
        <f t="shared" si="4"/>
        <v>84.556849999999997</v>
      </c>
      <c r="M10" s="118">
        <f t="shared" si="5"/>
        <v>19.873419999999999</v>
      </c>
      <c r="N10" s="116">
        <f t="shared" si="2"/>
        <v>104.43026999999999</v>
      </c>
      <c r="O10" s="92" t="s">
        <v>123</v>
      </c>
      <c r="P10" s="93">
        <v>171218</v>
      </c>
      <c r="Q10" s="93">
        <v>0</v>
      </c>
      <c r="R10" s="94">
        <f t="shared" si="6"/>
        <v>382.91099000000003</v>
      </c>
      <c r="S10" s="95">
        <f t="shared" si="7"/>
        <v>171218</v>
      </c>
      <c r="T10" s="95">
        <f t="shared" si="8"/>
        <v>65561253.885820001</v>
      </c>
    </row>
    <row r="11" spans="2:20" ht="15.75" thickBot="1" x14ac:dyDescent="0.3">
      <c r="B11" s="72" t="s">
        <v>124</v>
      </c>
      <c r="C11" s="72" t="s">
        <v>125</v>
      </c>
      <c r="D11" s="90">
        <v>2063751.5</v>
      </c>
      <c r="E11" s="118">
        <v>46.888599999999997</v>
      </c>
      <c r="F11" s="118">
        <v>5.7190000000000003</v>
      </c>
      <c r="G11" s="118">
        <v>9.76</v>
      </c>
      <c r="H11" s="118">
        <v>7.0057999999999998</v>
      </c>
      <c r="I11" s="91">
        <f t="shared" si="3"/>
        <v>69.37339999999999</v>
      </c>
      <c r="J11" s="118">
        <v>28.696000000000002</v>
      </c>
      <c r="K11" s="118">
        <v>6.3624000000000001</v>
      </c>
      <c r="L11" s="118">
        <f t="shared" si="4"/>
        <v>22.975413999999997</v>
      </c>
      <c r="M11" s="118">
        <f t="shared" si="5"/>
        <v>4.7824</v>
      </c>
      <c r="N11" s="116">
        <f t="shared" si="2"/>
        <v>27.757813999999996</v>
      </c>
      <c r="O11" s="92" t="s">
        <v>126</v>
      </c>
      <c r="P11" s="93">
        <v>107393</v>
      </c>
      <c r="Q11" s="93">
        <v>308614</v>
      </c>
      <c r="R11" s="94">
        <f t="shared" si="6"/>
        <v>101.77865133333331</v>
      </c>
      <c r="S11" s="95">
        <f t="shared" si="7"/>
        <v>416007</v>
      </c>
      <c r="T11" s="95">
        <f t="shared" si="8"/>
        <v>42340631.405225992</v>
      </c>
    </row>
    <row r="12" spans="2:20" ht="15.75" thickBot="1" x14ac:dyDescent="0.3">
      <c r="B12" s="72" t="s">
        <v>127</v>
      </c>
      <c r="C12" s="72" t="s">
        <v>128</v>
      </c>
      <c r="D12" s="90">
        <v>309252.78120000003</v>
      </c>
      <c r="E12" s="118">
        <v>76.956199999999995</v>
      </c>
      <c r="F12" s="118">
        <v>6.2984999999999998</v>
      </c>
      <c r="G12" s="118">
        <v>15.86</v>
      </c>
      <c r="H12" s="118">
        <v>7.7156000000000002</v>
      </c>
      <c r="I12" s="91">
        <f t="shared" si="3"/>
        <v>106.83029999999999</v>
      </c>
      <c r="J12" s="118">
        <v>46.616999999999997</v>
      </c>
      <c r="K12" s="118">
        <v>7.0069999999999997</v>
      </c>
      <c r="L12" s="118">
        <f t="shared" si="4"/>
        <v>37.708537999999997</v>
      </c>
      <c r="M12" s="118">
        <f t="shared" si="5"/>
        <v>7.7713999999999999</v>
      </c>
      <c r="N12" s="116">
        <f t="shared" si="2"/>
        <v>45.479937999999997</v>
      </c>
      <c r="O12" s="92" t="s">
        <v>129</v>
      </c>
      <c r="P12" s="93">
        <v>38689</v>
      </c>
      <c r="Q12" s="93">
        <v>26365</v>
      </c>
      <c r="R12" s="94">
        <f t="shared" si="6"/>
        <v>166.75977266666666</v>
      </c>
      <c r="S12" s="95">
        <f t="shared" si="7"/>
        <v>65054</v>
      </c>
      <c r="T12" s="95">
        <f t="shared" si="8"/>
        <v>10848390.251057332</v>
      </c>
    </row>
    <row r="13" spans="2:20" ht="15.75" thickBot="1" x14ac:dyDescent="0.3">
      <c r="B13" s="72" t="s">
        <v>130</v>
      </c>
      <c r="C13" s="72" t="s">
        <v>131</v>
      </c>
      <c r="D13" s="90">
        <v>205775.32810000001</v>
      </c>
      <c r="E13" s="118">
        <v>103.223</v>
      </c>
      <c r="F13" s="118">
        <v>6.4253999999999998</v>
      </c>
      <c r="G13" s="118">
        <v>21.16</v>
      </c>
      <c r="H13" s="118">
        <v>7.8711000000000002</v>
      </c>
      <c r="I13" s="91">
        <f t="shared" si="3"/>
        <v>138.67950000000002</v>
      </c>
      <c r="J13" s="118">
        <v>62.191000000000003</v>
      </c>
      <c r="K13" s="118">
        <v>7.1482999999999999</v>
      </c>
      <c r="L13" s="118">
        <f t="shared" si="4"/>
        <v>50.579270000000001</v>
      </c>
      <c r="M13" s="118">
        <f t="shared" si="5"/>
        <v>10.368399999999999</v>
      </c>
      <c r="N13" s="116">
        <f t="shared" si="2"/>
        <v>60.947670000000002</v>
      </c>
      <c r="O13" s="92" t="s">
        <v>132</v>
      </c>
      <c r="P13" s="93">
        <v>58692</v>
      </c>
      <c r="Q13" s="93">
        <v>58077</v>
      </c>
      <c r="R13" s="94">
        <f t="shared" si="6"/>
        <v>223.47479000000001</v>
      </c>
      <c r="S13" s="95">
        <f>SUM(P13:Q13)</f>
        <v>116769</v>
      </c>
      <c r="T13" s="95">
        <f>S13*R13</f>
        <v>26094927.753510002</v>
      </c>
    </row>
    <row r="14" spans="2:20" ht="15.75" thickBot="1" x14ac:dyDescent="0.3">
      <c r="B14" s="96" t="s">
        <v>133</v>
      </c>
      <c r="C14" s="96" t="s">
        <v>134</v>
      </c>
      <c r="D14" s="90">
        <v>5804.6152339999999</v>
      </c>
      <c r="E14" s="119">
        <v>127.47</v>
      </c>
      <c r="F14" s="119">
        <v>6.5175000000000001</v>
      </c>
      <c r="G14" s="119">
        <v>32.414000000000001</v>
      </c>
      <c r="H14" s="119">
        <v>7.9839000000000002</v>
      </c>
      <c r="I14" s="91">
        <f t="shared" si="3"/>
        <v>174.3854</v>
      </c>
      <c r="J14" s="118">
        <v>85.171999999999997</v>
      </c>
      <c r="K14" s="118">
        <v>7.2507000000000001</v>
      </c>
      <c r="L14" s="118">
        <f t="shared" si="4"/>
        <v>62.460299999999997</v>
      </c>
      <c r="M14" s="118">
        <f t="shared" si="5"/>
        <v>15.882860000000001</v>
      </c>
      <c r="N14" s="116">
        <f t="shared" si="2"/>
        <v>78.343159999999997</v>
      </c>
      <c r="O14" s="92" t="s">
        <v>135</v>
      </c>
      <c r="P14" s="93">
        <v>22854</v>
      </c>
      <c r="Q14" s="93">
        <v>20470</v>
      </c>
      <c r="R14" s="94">
        <v>0</v>
      </c>
      <c r="S14" s="95">
        <f t="shared" si="7"/>
        <v>43324</v>
      </c>
      <c r="T14" s="97">
        <v>0</v>
      </c>
    </row>
    <row r="15" spans="2:20" ht="15" x14ac:dyDescent="0.25">
      <c r="B15" s="98" t="s">
        <v>136</v>
      </c>
      <c r="C15" s="99"/>
      <c r="D15" s="100"/>
      <c r="E15" s="101">
        <f>E14/2</f>
        <v>63.734999999999999</v>
      </c>
      <c r="F15" s="101">
        <f t="shared" ref="F15:N15" si="9">F14/2</f>
        <v>3.25875</v>
      </c>
      <c r="G15" s="101">
        <f t="shared" si="9"/>
        <v>16.207000000000001</v>
      </c>
      <c r="H15" s="101">
        <f t="shared" si="9"/>
        <v>3.9919500000000001</v>
      </c>
      <c r="I15" s="101">
        <f t="shared" si="9"/>
        <v>87.192700000000002</v>
      </c>
      <c r="J15" s="101">
        <f t="shared" si="9"/>
        <v>42.585999999999999</v>
      </c>
      <c r="K15" s="101">
        <f t="shared" si="9"/>
        <v>3.6253500000000001</v>
      </c>
      <c r="L15" s="101">
        <f t="shared" si="9"/>
        <v>31.230149999999998</v>
      </c>
      <c r="M15" s="101">
        <f t="shared" si="9"/>
        <v>7.9414300000000004</v>
      </c>
      <c r="N15" s="101">
        <f t="shared" si="9"/>
        <v>39.171579999999999</v>
      </c>
      <c r="O15" s="102" t="s">
        <v>27</v>
      </c>
      <c r="P15" s="103">
        <f>SUM(P6:P14)</f>
        <v>5785107</v>
      </c>
      <c r="Q15" s="103">
        <f>SUM(Q6:Q14)</f>
        <v>6586630</v>
      </c>
      <c r="R15" s="95"/>
      <c r="S15" s="103">
        <f>SUM(S6:S14)</f>
        <v>12371737</v>
      </c>
      <c r="T15" s="103">
        <f>SUM(T7:T14)</f>
        <v>6730348528.5169477</v>
      </c>
    </row>
    <row r="16" spans="2:20" ht="15" x14ac:dyDescent="0.25">
      <c r="B16" s="98" t="s">
        <v>137</v>
      </c>
    </row>
    <row r="18" spans="2:15" hidden="1" x14ac:dyDescent="0.2">
      <c r="B18" s="129" t="s">
        <v>151</v>
      </c>
    </row>
    <row r="19" spans="2:15" hidden="1" x14ac:dyDescent="0.2">
      <c r="B19" s="71" t="s">
        <v>153</v>
      </c>
    </row>
    <row r="20" spans="2:15" hidden="1" x14ac:dyDescent="0.2"/>
    <row r="21" spans="2:15" hidden="1" x14ac:dyDescent="0.2"/>
    <row r="22" spans="2:15" hidden="1" x14ac:dyDescent="0.2"/>
    <row r="23" spans="2:15" hidden="1" x14ac:dyDescent="0.2"/>
    <row r="24" spans="2:15" hidden="1" x14ac:dyDescent="0.2"/>
    <row r="25" spans="2:15" hidden="1" x14ac:dyDescent="0.2">
      <c r="E25" s="190">
        <f>((L7+M7)-(L11+M11))*44/12</f>
        <v>601.52471866666656</v>
      </c>
    </row>
    <row r="26" spans="2:15" hidden="1" x14ac:dyDescent="0.2"/>
    <row r="27" spans="2:15" ht="51" hidden="1" x14ac:dyDescent="0.2">
      <c r="C27" s="28" t="s">
        <v>37</v>
      </c>
      <c r="D27" s="28" t="s">
        <v>38</v>
      </c>
      <c r="E27" s="29" t="s">
        <v>142</v>
      </c>
      <c r="F27" s="29" t="s">
        <v>143</v>
      </c>
      <c r="G27" s="29" t="s">
        <v>144</v>
      </c>
      <c r="H27" s="29" t="s">
        <v>145</v>
      </c>
      <c r="I27" s="29" t="s">
        <v>44</v>
      </c>
      <c r="J27" s="29" t="s">
        <v>45</v>
      </c>
      <c r="K27" s="29"/>
    </row>
    <row r="28" spans="2:15" ht="15" hidden="1" x14ac:dyDescent="0.25">
      <c r="C28" s="30" t="str">
        <f>B7</f>
        <v>PRI</v>
      </c>
      <c r="D28" s="30" t="str">
        <f>$B$11</f>
        <v>BAR</v>
      </c>
      <c r="E28" s="120">
        <f>44/12*((VLOOKUP(C28,$B$6:$M$14,11,FALSE))- (VLOOKUP(D28,$B$6:$M$14,11,FALSE)))</f>
        <v>485.21570533333323</v>
      </c>
      <c r="F28" s="120">
        <f>44/12*((VLOOKUP(C28,$B$6:$M$14,12,FALSE))-(VLOOKUP(D28,$B$6:$M$14,12,FALSE)))</f>
        <v>116.30901333333333</v>
      </c>
      <c r="G28" s="120">
        <v>0</v>
      </c>
      <c r="H28" s="120">
        <v>0</v>
      </c>
      <c r="I28" s="120">
        <v>0</v>
      </c>
      <c r="J28" s="120">
        <v>0</v>
      </c>
      <c r="K28" s="120">
        <v>0</v>
      </c>
      <c r="L28" s="191">
        <v>601.52471866666656</v>
      </c>
      <c r="O28" s="192"/>
    </row>
    <row r="29" spans="2:15" ht="15" hidden="1" x14ac:dyDescent="0.25">
      <c r="C29" s="30" t="str">
        <f>B8</f>
        <v>DGS</v>
      </c>
      <c r="D29" s="30" t="str">
        <f t="shared" ref="D29:D31" si="10">$B$11</f>
        <v>BAR</v>
      </c>
      <c r="E29" s="120">
        <f t="shared" ref="E29:E40" si="11">44/12*((VLOOKUP(C29,$B$6:$M$14,11,FALSE))- (VLOOKUP(D29,$B$6:$M$14,11,FALSE)))</f>
        <v>292.86996199999993</v>
      </c>
      <c r="F29" s="120">
        <f t="shared" ref="F29:F40" si="12">44/12*((VLOOKUP(C29,$B$6:$M$14,12,FALSE))-(VLOOKUP(D29,$B$6:$M$14,12,FALSE)))</f>
        <v>72.340986666666666</v>
      </c>
      <c r="G29" s="120">
        <v>0</v>
      </c>
      <c r="H29" s="120">
        <v>0</v>
      </c>
      <c r="I29" s="120">
        <v>0</v>
      </c>
      <c r="J29" s="120">
        <v>0</v>
      </c>
      <c r="K29" s="120">
        <v>0</v>
      </c>
      <c r="L29" s="191">
        <v>365.21094866666658</v>
      </c>
      <c r="O29" s="192"/>
    </row>
    <row r="30" spans="2:15" ht="15" hidden="1" x14ac:dyDescent="0.25">
      <c r="C30" s="30" t="str">
        <f>B9</f>
        <v>FWL</v>
      </c>
      <c r="D30" s="30" t="str">
        <f t="shared" si="10"/>
        <v>BAR</v>
      </c>
      <c r="E30" s="120">
        <f t="shared" si="11"/>
        <v>301.32687200000004</v>
      </c>
      <c r="F30" s="120">
        <f t="shared" si="12"/>
        <v>73.097383333333326</v>
      </c>
      <c r="G30" s="120">
        <v>0</v>
      </c>
      <c r="H30" s="120">
        <v>0</v>
      </c>
      <c r="I30" s="120">
        <v>0</v>
      </c>
      <c r="J30" s="120">
        <v>0</v>
      </c>
      <c r="K30" s="120">
        <v>0</v>
      </c>
      <c r="L30" s="191">
        <v>374.42425533333335</v>
      </c>
      <c r="O30" s="192"/>
    </row>
    <row r="31" spans="2:15" ht="15" hidden="1" x14ac:dyDescent="0.25">
      <c r="C31" s="30" t="str">
        <f>B10</f>
        <v>DEC</v>
      </c>
      <c r="D31" s="30" t="str">
        <f t="shared" si="10"/>
        <v>BAR</v>
      </c>
      <c r="E31" s="120">
        <f t="shared" si="11"/>
        <v>225.79859866666663</v>
      </c>
      <c r="F31" s="120">
        <f t="shared" si="12"/>
        <v>55.333739999999999</v>
      </c>
      <c r="G31" s="120">
        <v>0</v>
      </c>
      <c r="H31" s="120">
        <v>0</v>
      </c>
      <c r="I31" s="120">
        <v>0</v>
      </c>
      <c r="J31" s="120">
        <v>0</v>
      </c>
      <c r="K31" s="120">
        <v>0</v>
      </c>
      <c r="L31" s="191">
        <v>281.13233866666667</v>
      </c>
      <c r="O31" s="192"/>
    </row>
    <row r="32" spans="2:15" ht="15" hidden="1" x14ac:dyDescent="0.25">
      <c r="C32" s="30" t="str">
        <f>C28</f>
        <v>PRI</v>
      </c>
      <c r="D32" s="30" t="str">
        <f>$B$13</f>
        <v>AGR</v>
      </c>
      <c r="E32" s="120">
        <f t="shared" si="11"/>
        <v>384.00156666666652</v>
      </c>
      <c r="F32" s="120">
        <f t="shared" si="12"/>
        <v>95.827013333333326</v>
      </c>
      <c r="G32" s="120">
        <v>0</v>
      </c>
      <c r="H32" s="120">
        <v>0</v>
      </c>
      <c r="I32" s="120">
        <v>0</v>
      </c>
      <c r="J32" s="120">
        <v>0</v>
      </c>
      <c r="K32" s="120">
        <v>0</v>
      </c>
      <c r="L32" s="191">
        <v>479.82857999999987</v>
      </c>
      <c r="O32" s="192"/>
    </row>
    <row r="33" spans="3:15" ht="15" hidden="1" x14ac:dyDescent="0.25">
      <c r="C33" s="30" t="str">
        <f t="shared" ref="C33:C35" si="13">C29</f>
        <v>DGS</v>
      </c>
      <c r="D33" s="30" t="str">
        <f t="shared" ref="D33:D35" si="14">$B$13</f>
        <v>AGR</v>
      </c>
      <c r="E33" s="120">
        <f t="shared" si="11"/>
        <v>191.65582333333327</v>
      </c>
      <c r="F33" s="120">
        <f t="shared" si="12"/>
        <v>51.858986666666659</v>
      </c>
      <c r="G33" s="120">
        <v>0</v>
      </c>
      <c r="H33" s="120">
        <v>0</v>
      </c>
      <c r="I33" s="120">
        <v>0</v>
      </c>
      <c r="J33" s="120">
        <v>0</v>
      </c>
      <c r="K33" s="120">
        <v>0</v>
      </c>
      <c r="L33" s="191">
        <v>243.51480999999993</v>
      </c>
      <c r="O33" s="192"/>
    </row>
    <row r="34" spans="3:15" ht="15" hidden="1" x14ac:dyDescent="0.25">
      <c r="C34" s="30" t="str">
        <f t="shared" si="13"/>
        <v>FWL</v>
      </c>
      <c r="D34" s="30" t="str">
        <f t="shared" si="14"/>
        <v>AGR</v>
      </c>
      <c r="E34" s="120">
        <f t="shared" si="11"/>
        <v>200.11273333333335</v>
      </c>
      <c r="F34" s="120">
        <f t="shared" si="12"/>
        <v>52.615383333333327</v>
      </c>
      <c r="G34" s="120">
        <v>0</v>
      </c>
      <c r="H34" s="120">
        <v>0</v>
      </c>
      <c r="I34" s="120">
        <v>0</v>
      </c>
      <c r="J34" s="120">
        <v>0</v>
      </c>
      <c r="K34" s="120">
        <v>0</v>
      </c>
      <c r="L34" s="191">
        <v>252.72811666666666</v>
      </c>
      <c r="O34" s="192"/>
    </row>
    <row r="35" spans="3:15" ht="15" hidden="1" x14ac:dyDescent="0.25">
      <c r="C35" s="30" t="str">
        <f t="shared" si="13"/>
        <v>DEC</v>
      </c>
      <c r="D35" s="30" t="str">
        <f t="shared" si="14"/>
        <v>AGR</v>
      </c>
      <c r="E35" s="120">
        <f t="shared" si="11"/>
        <v>124.58445999999998</v>
      </c>
      <c r="F35" s="120">
        <f t="shared" si="12"/>
        <v>34.851739999999999</v>
      </c>
      <c r="G35" s="120">
        <v>0</v>
      </c>
      <c r="H35" s="120">
        <v>0</v>
      </c>
      <c r="I35" s="120">
        <v>0</v>
      </c>
      <c r="J35" s="120">
        <v>0</v>
      </c>
      <c r="K35" s="120">
        <v>0</v>
      </c>
      <c r="L35" s="191">
        <v>159.43619999999999</v>
      </c>
      <c r="O35" s="192"/>
    </row>
    <row r="36" spans="3:15" ht="15" hidden="1" x14ac:dyDescent="0.25">
      <c r="C36" s="30" t="str">
        <f>C28</f>
        <v>PRI</v>
      </c>
      <c r="D36" s="30" t="str">
        <f>$B$8</f>
        <v>DGS</v>
      </c>
      <c r="E36" s="120">
        <f t="shared" si="11"/>
        <v>192.3457433333333</v>
      </c>
      <c r="F36" s="120">
        <f t="shared" si="12"/>
        <v>43.968026666666667</v>
      </c>
      <c r="G36" s="120">
        <v>0</v>
      </c>
      <c r="H36" s="120">
        <v>0</v>
      </c>
      <c r="I36" s="120">
        <v>0</v>
      </c>
      <c r="J36" s="120">
        <v>0</v>
      </c>
      <c r="K36" s="120">
        <v>0</v>
      </c>
      <c r="L36" s="191">
        <v>236.31376999999998</v>
      </c>
      <c r="O36" s="192"/>
    </row>
    <row r="37" spans="3:15" ht="15" hidden="1" x14ac:dyDescent="0.25">
      <c r="C37" s="30" t="str">
        <f>C30</f>
        <v>FWL</v>
      </c>
      <c r="D37" s="30" t="str">
        <f t="shared" ref="D37:D40" si="15">$B$8</f>
        <v>DGS</v>
      </c>
      <c r="E37" s="120">
        <f t="shared" si="11"/>
        <v>8.4569100000000734</v>
      </c>
      <c r="F37" s="120">
        <f t="shared" si="12"/>
        <v>0.75639666666666372</v>
      </c>
      <c r="G37" s="120">
        <v>0</v>
      </c>
      <c r="H37" s="120">
        <v>0</v>
      </c>
      <c r="I37" s="120">
        <v>0</v>
      </c>
      <c r="J37" s="120">
        <v>0</v>
      </c>
      <c r="K37" s="120">
        <v>0</v>
      </c>
      <c r="L37" s="191">
        <v>9.2133066666667371</v>
      </c>
      <c r="O37" s="192"/>
    </row>
    <row r="38" spans="3:15" ht="15" hidden="1" x14ac:dyDescent="0.25">
      <c r="C38" s="30" t="str">
        <f>C31</f>
        <v>DEC</v>
      </c>
      <c r="D38" s="30" t="str">
        <f t="shared" si="15"/>
        <v>DGS</v>
      </c>
      <c r="E38" s="121">
        <v>0</v>
      </c>
      <c r="F38" s="121">
        <v>0</v>
      </c>
      <c r="G38" s="120">
        <v>0</v>
      </c>
      <c r="H38" s="120">
        <v>0</v>
      </c>
      <c r="I38" s="120">
        <v>0</v>
      </c>
      <c r="J38" s="120">
        <v>0</v>
      </c>
      <c r="K38" s="120">
        <v>0</v>
      </c>
      <c r="L38" s="191">
        <v>0</v>
      </c>
      <c r="O38" s="192"/>
    </row>
    <row r="39" spans="3:15" ht="15" hidden="1" x14ac:dyDescent="0.25">
      <c r="C39" s="71" t="str">
        <f>B11</f>
        <v>BAR</v>
      </c>
      <c r="D39" s="30" t="str">
        <f t="shared" si="15"/>
        <v>DGS</v>
      </c>
      <c r="E39" s="120">
        <f t="shared" si="11"/>
        <v>-292.86996199999993</v>
      </c>
      <c r="F39" s="120">
        <f t="shared" si="12"/>
        <v>-72.340986666666666</v>
      </c>
      <c r="G39" s="120">
        <v>0</v>
      </c>
      <c r="H39" s="120">
        <v>0</v>
      </c>
      <c r="I39" s="120">
        <v>0</v>
      </c>
      <c r="J39" s="120">
        <v>0</v>
      </c>
      <c r="K39" s="120">
        <v>0</v>
      </c>
      <c r="L39" s="191">
        <v>-365.21094866666658</v>
      </c>
      <c r="O39" s="192"/>
    </row>
    <row r="40" spans="3:15" ht="15" hidden="1" x14ac:dyDescent="0.25">
      <c r="C40" s="30" t="str">
        <f>B13</f>
        <v>AGR</v>
      </c>
      <c r="D40" s="30" t="str">
        <f t="shared" si="15"/>
        <v>DGS</v>
      </c>
      <c r="E40" s="120">
        <f t="shared" si="11"/>
        <v>-191.65582333333327</v>
      </c>
      <c r="F40" s="120">
        <f t="shared" si="12"/>
        <v>-51.858986666666659</v>
      </c>
      <c r="G40" s="120">
        <v>0</v>
      </c>
      <c r="H40" s="120">
        <v>0</v>
      </c>
      <c r="I40" s="120">
        <v>0</v>
      </c>
      <c r="J40" s="120">
        <v>0</v>
      </c>
      <c r="K40" s="120">
        <v>0</v>
      </c>
      <c r="L40" s="191">
        <v>-243.51480999999993</v>
      </c>
      <c r="O40" s="192"/>
    </row>
    <row r="41" spans="3:15" hidden="1" x14ac:dyDescent="0.2">
      <c r="C41" s="104" t="s">
        <v>138</v>
      </c>
      <c r="D41" s="99"/>
      <c r="E41" s="105">
        <v>-68.440166666666642</v>
      </c>
      <c r="F41" s="105">
        <v>-1.7354333333333334</v>
      </c>
    </row>
    <row r="42" spans="3:15" hidden="1" x14ac:dyDescent="0.2"/>
    <row r="43" spans="3:15" hidden="1" x14ac:dyDescent="0.2"/>
    <row r="44" spans="3:15" ht="13.5" hidden="1" thickBot="1" x14ac:dyDescent="0.25">
      <c r="C44" s="69" t="s">
        <v>139</v>
      </c>
    </row>
    <row r="45" spans="3:15" ht="38.25" hidden="1" x14ac:dyDescent="0.2">
      <c r="C45" s="106" t="s">
        <v>37</v>
      </c>
      <c r="D45" s="107" t="s">
        <v>38</v>
      </c>
      <c r="E45" s="29" t="s">
        <v>142</v>
      </c>
      <c r="F45" s="29" t="s">
        <v>143</v>
      </c>
      <c r="G45" s="108" t="s">
        <v>140</v>
      </c>
    </row>
    <row r="46" spans="3:15" ht="15" hidden="1" x14ac:dyDescent="0.25">
      <c r="C46" s="109" t="str">
        <f>B7</f>
        <v>PRI</v>
      </c>
      <c r="D46" s="110" t="s">
        <v>136</v>
      </c>
      <c r="E46" s="111">
        <f>44/12*((VLOOKUP(C46,$B$6:$M$15,11,FALSE))- (VLOOKUP(D46,$B$6:$M$15,11,FALSE)))</f>
        <v>454.94833999999992</v>
      </c>
      <c r="F46" s="112">
        <f>44/12*((VLOOKUP(C46,$B$6:$M$15,12,FALSE))- (VLOOKUP(D46,$B$6:$M$15,12,FALSE)))</f>
        <v>104.72590333333332</v>
      </c>
      <c r="G46" s="113">
        <f>E46+(10*F46)</f>
        <v>1502.2073733333332</v>
      </c>
      <c r="H46" s="32" t="s">
        <v>141</v>
      </c>
    </row>
    <row r="47" spans="3:15" ht="15" hidden="1" x14ac:dyDescent="0.25">
      <c r="C47" s="109" t="str">
        <f>B8</f>
        <v>DGS</v>
      </c>
      <c r="D47" s="110" t="s">
        <v>136</v>
      </c>
      <c r="E47" s="111">
        <f t="shared" ref="E47:E52" si="16">44/12*((VLOOKUP(C47,$B$6:$M$15,11,FALSE))- (VLOOKUP(D47,$B$6:$M$15,11,FALSE)))</f>
        <v>262.60259666666661</v>
      </c>
      <c r="F47" s="112">
        <f t="shared" ref="F47:F52" si="17">44/12*((VLOOKUP(C47,$B$6:$M$15,12,FALSE))- (VLOOKUP(D47,$B$6:$M$15,12,FALSE)))</f>
        <v>60.757876666666661</v>
      </c>
      <c r="G47" s="113">
        <f t="shared" ref="G47:G48" si="18">E47+(10*F47)</f>
        <v>870.18136333333325</v>
      </c>
    </row>
    <row r="48" spans="3:15" ht="15" hidden="1" x14ac:dyDescent="0.25">
      <c r="C48" s="109" t="str">
        <f>B10</f>
        <v>DEC</v>
      </c>
      <c r="D48" s="110" t="s">
        <v>136</v>
      </c>
      <c r="E48" s="111">
        <f t="shared" si="16"/>
        <v>195.53123333333335</v>
      </c>
      <c r="F48" s="112">
        <f t="shared" si="17"/>
        <v>43.750629999999994</v>
      </c>
      <c r="G48" s="113">
        <f t="shared" si="18"/>
        <v>633.03753333333327</v>
      </c>
    </row>
    <row r="49" spans="3:6" ht="15" hidden="1" x14ac:dyDescent="0.25">
      <c r="C49" s="109" t="str">
        <f>B11</f>
        <v>BAR</v>
      </c>
      <c r="D49" s="110" t="s">
        <v>136</v>
      </c>
      <c r="E49" s="111">
        <f t="shared" si="16"/>
        <v>-30.267365333333338</v>
      </c>
      <c r="F49" s="112">
        <f t="shared" si="17"/>
        <v>-11.583110000000001</v>
      </c>
    </row>
    <row r="50" spans="3:6" ht="15" hidden="1" x14ac:dyDescent="0.25">
      <c r="C50" s="110" t="s">
        <v>136</v>
      </c>
      <c r="D50" s="30" t="str">
        <f>B8</f>
        <v>DGS</v>
      </c>
      <c r="E50" s="111">
        <f t="shared" si="16"/>
        <v>-262.60259666666661</v>
      </c>
      <c r="F50" s="112">
        <f t="shared" si="17"/>
        <v>-60.757876666666661</v>
      </c>
    </row>
    <row r="51" spans="3:6" ht="15" hidden="1" x14ac:dyDescent="0.25">
      <c r="C51" s="110" t="s">
        <v>136</v>
      </c>
      <c r="D51" s="30" t="str">
        <f>B10</f>
        <v>DEC</v>
      </c>
      <c r="E51" s="111">
        <f t="shared" si="16"/>
        <v>-195.53123333333335</v>
      </c>
      <c r="F51" s="112">
        <f t="shared" si="17"/>
        <v>-43.750629999999994</v>
      </c>
    </row>
    <row r="52" spans="3:6" ht="15.75" hidden="1" thickBot="1" x14ac:dyDescent="0.3">
      <c r="C52" s="110" t="s">
        <v>136</v>
      </c>
      <c r="D52" s="114" t="str">
        <f>B11</f>
        <v>BAR</v>
      </c>
      <c r="E52" s="111">
        <f t="shared" si="16"/>
        <v>30.267365333333338</v>
      </c>
      <c r="F52" s="112">
        <f t="shared" si="17"/>
        <v>11.583110000000001</v>
      </c>
    </row>
  </sheetData>
  <mergeCells count="1">
    <mergeCell ref="O4:O5"/>
  </mergeCells>
  <conditionalFormatting sqref="I7:I14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3" tint="0.59999389629810485"/>
  </sheetPr>
  <dimension ref="A3:R53"/>
  <sheetViews>
    <sheetView showGridLines="0" zoomScale="80" zoomScaleNormal="80" workbookViewId="0">
      <selection activeCell="N13" sqref="N13"/>
    </sheetView>
  </sheetViews>
  <sheetFormatPr defaultColWidth="8.85546875" defaultRowHeight="12.75" x14ac:dyDescent="0.2"/>
  <cols>
    <col min="1" max="1" width="22.5703125" style="26" customWidth="1"/>
    <col min="2" max="2" width="14.140625" style="26" customWidth="1"/>
    <col min="3" max="5" width="19.140625" style="27" customWidth="1"/>
    <col min="6" max="6" width="20.42578125" style="27" customWidth="1"/>
    <col min="7" max="9" width="20.42578125" style="26" customWidth="1"/>
    <col min="10" max="16384" width="8.85546875" style="26"/>
  </cols>
  <sheetData>
    <row r="3" spans="1:18" s="23" customFormat="1" x14ac:dyDescent="0.2">
      <c r="A3" s="19" t="s">
        <v>28</v>
      </c>
      <c r="B3" s="20"/>
      <c r="C3" s="21"/>
      <c r="D3" s="21"/>
      <c r="E3" s="22"/>
      <c r="F3" s="21"/>
    </row>
    <row r="4" spans="1:18" s="23" customFormat="1" x14ac:dyDescent="0.2">
      <c r="A4" s="24" t="s">
        <v>29</v>
      </c>
      <c r="B4" s="20"/>
      <c r="C4" s="21"/>
      <c r="D4" s="21"/>
      <c r="E4" s="22"/>
      <c r="F4" s="21"/>
    </row>
    <row r="5" spans="1:18" s="23" customFormat="1" x14ac:dyDescent="0.2">
      <c r="A5" s="25"/>
      <c r="B5" s="20"/>
      <c r="C5" s="21"/>
      <c r="D5" s="21"/>
      <c r="E5" s="22"/>
      <c r="F5" s="21"/>
    </row>
    <row r="6" spans="1:18" x14ac:dyDescent="0.2">
      <c r="C6" s="27" t="s">
        <v>30</v>
      </c>
      <c r="D6" s="27" t="s">
        <v>31</v>
      </c>
      <c r="E6" s="27" t="s">
        <v>32</v>
      </c>
      <c r="F6" s="27" t="s">
        <v>33</v>
      </c>
      <c r="G6" s="27" t="s">
        <v>34</v>
      </c>
      <c r="H6" s="27" t="s">
        <v>35</v>
      </c>
      <c r="I6" s="27" t="s">
        <v>36</v>
      </c>
    </row>
    <row r="7" spans="1:18" ht="25.5" x14ac:dyDescent="0.2">
      <c r="A7" s="28" t="s">
        <v>37</v>
      </c>
      <c r="B7" s="28" t="s">
        <v>38</v>
      </c>
      <c r="C7" s="29" t="s">
        <v>39</v>
      </c>
      <c r="D7" s="29" t="s">
        <v>40</v>
      </c>
      <c r="E7" s="29" t="s">
        <v>41</v>
      </c>
      <c r="F7" s="29" t="s">
        <v>42</v>
      </c>
      <c r="G7" s="29" t="s">
        <v>43</v>
      </c>
      <c r="H7" s="29" t="s">
        <v>44</v>
      </c>
      <c r="I7" s="29" t="s">
        <v>45</v>
      </c>
    </row>
    <row r="8" spans="1:18" x14ac:dyDescent="0.2">
      <c r="A8" s="30" t="str">
        <f>[3]Inputs!C83</f>
        <v>PRI</v>
      </c>
      <c r="B8" s="30" t="str">
        <f>[3]Inputs!D83</f>
        <v>BAR</v>
      </c>
      <c r="C8" s="31">
        <f>+'Emission Factors'!E28</f>
        <v>485.21570533333323</v>
      </c>
      <c r="D8" s="31">
        <f>+'Emission Factors'!F28</f>
        <v>116.30901333333333</v>
      </c>
      <c r="E8" s="31">
        <v>0</v>
      </c>
      <c r="F8" s="31">
        <v>0</v>
      </c>
      <c r="G8" s="31">
        <v>0</v>
      </c>
      <c r="H8" s="31">
        <v>0</v>
      </c>
      <c r="I8" s="31">
        <v>0</v>
      </c>
      <c r="K8" s="32"/>
      <c r="L8" s="32"/>
      <c r="M8" s="32"/>
      <c r="N8" s="32"/>
      <c r="O8" s="32"/>
      <c r="P8" s="32"/>
      <c r="Q8" s="32"/>
      <c r="R8" s="32"/>
    </row>
    <row r="9" spans="1:18" x14ac:dyDescent="0.2">
      <c r="A9" s="30" t="str">
        <f>[3]Inputs!C84</f>
        <v>DGS</v>
      </c>
      <c r="B9" s="30" t="str">
        <f>[3]Inputs!D84</f>
        <v>BAR</v>
      </c>
      <c r="C9" s="31">
        <f>+'Emission Factors'!E29</f>
        <v>292.86996199999993</v>
      </c>
      <c r="D9" s="31">
        <f>+'Emission Factors'!F29</f>
        <v>72.340986666666666</v>
      </c>
      <c r="E9" s="31">
        <v>0</v>
      </c>
      <c r="F9" s="31">
        <v>0</v>
      </c>
      <c r="G9" s="31">
        <v>0</v>
      </c>
      <c r="H9" s="31">
        <v>0</v>
      </c>
      <c r="I9" s="31">
        <v>0</v>
      </c>
      <c r="K9" s="32"/>
      <c r="L9" s="32"/>
      <c r="M9" s="32"/>
      <c r="N9" s="32"/>
      <c r="O9" s="32"/>
      <c r="P9" s="32"/>
      <c r="Q9" s="32"/>
      <c r="R9" s="32"/>
    </row>
    <row r="10" spans="1:18" x14ac:dyDescent="0.2">
      <c r="A10" s="30" t="str">
        <f>[3]Inputs!C85</f>
        <v>FWL</v>
      </c>
      <c r="B10" s="30" t="str">
        <f>[3]Inputs!D85</f>
        <v>BAR</v>
      </c>
      <c r="C10" s="31">
        <f>+'Emission Factors'!E30</f>
        <v>301.32687200000004</v>
      </c>
      <c r="D10" s="31">
        <f>+'Emission Factors'!F30</f>
        <v>73.097383333333326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K10" s="32"/>
      <c r="L10" s="32"/>
      <c r="M10" s="32"/>
      <c r="N10" s="32"/>
      <c r="O10" s="32"/>
      <c r="P10" s="32"/>
      <c r="Q10" s="32"/>
      <c r="R10" s="32"/>
    </row>
    <row r="11" spans="1:18" x14ac:dyDescent="0.2">
      <c r="A11" s="30" t="str">
        <f>[3]Inputs!C86</f>
        <v>DEC</v>
      </c>
      <c r="B11" s="30" t="str">
        <f>[3]Inputs!D86</f>
        <v>BAR</v>
      </c>
      <c r="C11" s="31">
        <f>+'Emission Factors'!E31</f>
        <v>225.79859866666663</v>
      </c>
      <c r="D11" s="31">
        <f>+'Emission Factors'!F31</f>
        <v>55.333739999999999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K11" s="32"/>
      <c r="L11" s="32"/>
      <c r="M11" s="32"/>
      <c r="N11" s="32"/>
      <c r="O11" s="32"/>
      <c r="P11" s="32"/>
      <c r="Q11" s="32"/>
      <c r="R11" s="32"/>
    </row>
    <row r="12" spans="1:18" x14ac:dyDescent="0.2">
      <c r="A12" s="30" t="str">
        <f>[3]Inputs!C87</f>
        <v>PRI</v>
      </c>
      <c r="B12" s="30" t="str">
        <f>[3]Inputs!D87</f>
        <v>AGR</v>
      </c>
      <c r="C12" s="31">
        <f>+'Emission Factors'!E32</f>
        <v>384.00156666666652</v>
      </c>
      <c r="D12" s="31">
        <f>+'Emission Factors'!F32</f>
        <v>95.827013333333326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K12" s="32"/>
      <c r="L12" s="32"/>
      <c r="M12" s="32"/>
      <c r="N12" s="32"/>
      <c r="O12" s="32"/>
      <c r="P12" s="32"/>
      <c r="Q12" s="32"/>
      <c r="R12" s="32"/>
    </row>
    <row r="13" spans="1:18" x14ac:dyDescent="0.2">
      <c r="A13" s="30" t="str">
        <f>[3]Inputs!C88</f>
        <v>DGS</v>
      </c>
      <c r="B13" s="30" t="str">
        <f>[3]Inputs!D88</f>
        <v>AGR</v>
      </c>
      <c r="C13" s="31">
        <f>+'Emission Factors'!E33</f>
        <v>191.65582333333327</v>
      </c>
      <c r="D13" s="31">
        <f>+'Emission Factors'!F33</f>
        <v>51.858986666666659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K13" s="32"/>
      <c r="L13" s="32"/>
      <c r="M13" s="32"/>
      <c r="N13" s="32"/>
      <c r="O13" s="32"/>
      <c r="P13" s="32"/>
      <c r="Q13" s="32"/>
      <c r="R13" s="32"/>
    </row>
    <row r="14" spans="1:18" x14ac:dyDescent="0.2">
      <c r="A14" s="30" t="str">
        <f>[3]Inputs!C89</f>
        <v>FWL</v>
      </c>
      <c r="B14" s="30" t="str">
        <f>[3]Inputs!D89</f>
        <v>AGR</v>
      </c>
      <c r="C14" s="31">
        <f>+'Emission Factors'!E34</f>
        <v>200.11273333333335</v>
      </c>
      <c r="D14" s="31">
        <f>+'Emission Factors'!F34</f>
        <v>52.615383333333327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K14" s="32"/>
      <c r="L14" s="32"/>
      <c r="M14" s="32"/>
      <c r="N14" s="32"/>
      <c r="O14" s="32"/>
      <c r="P14" s="32"/>
      <c r="Q14" s="32"/>
      <c r="R14" s="32"/>
    </row>
    <row r="15" spans="1:18" x14ac:dyDescent="0.2">
      <c r="A15" s="30" t="str">
        <f>[3]Inputs!C90</f>
        <v>DEC</v>
      </c>
      <c r="B15" s="30" t="str">
        <f>[3]Inputs!D90</f>
        <v>AGR</v>
      </c>
      <c r="C15" s="31">
        <f>+'Emission Factors'!E35</f>
        <v>124.58445999999998</v>
      </c>
      <c r="D15" s="31">
        <f>+'Emission Factors'!F35</f>
        <v>34.851739999999999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K15" s="32"/>
      <c r="L15" s="32"/>
      <c r="M15" s="32"/>
      <c r="N15" s="32"/>
      <c r="O15" s="32"/>
      <c r="P15" s="32"/>
      <c r="Q15" s="32"/>
      <c r="R15" s="32"/>
    </row>
    <row r="16" spans="1:18" x14ac:dyDescent="0.2">
      <c r="A16" s="30" t="str">
        <f>[3]Inputs!C91</f>
        <v>PRI</v>
      </c>
      <c r="B16" s="30" t="str">
        <f>[3]Inputs!D91</f>
        <v>DGS</v>
      </c>
      <c r="C16" s="31">
        <f>+'Emission Factors'!E36</f>
        <v>192.3457433333333</v>
      </c>
      <c r="D16" s="31">
        <f>+'Emission Factors'!F36</f>
        <v>43.968026666666667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K16" s="32"/>
      <c r="L16" s="32"/>
      <c r="M16" s="32"/>
      <c r="N16" s="32"/>
      <c r="O16" s="32"/>
      <c r="P16" s="32"/>
      <c r="Q16" s="32"/>
      <c r="R16" s="32"/>
    </row>
    <row r="17" spans="1:18" x14ac:dyDescent="0.2">
      <c r="A17" s="30" t="str">
        <f>[3]Inputs!C92</f>
        <v>FWL</v>
      </c>
      <c r="B17" s="30" t="str">
        <f>[3]Inputs!D92</f>
        <v>DGS</v>
      </c>
      <c r="C17" s="31">
        <f>+'Emission Factors'!E37</f>
        <v>8.4569100000000734</v>
      </c>
      <c r="D17" s="31">
        <f>+'Emission Factors'!F37</f>
        <v>0.75639666666666372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K17" s="32"/>
      <c r="L17" s="32"/>
      <c r="M17" s="32"/>
      <c r="N17" s="32"/>
      <c r="O17" s="32"/>
      <c r="P17" s="32"/>
      <c r="Q17" s="32"/>
      <c r="R17" s="32"/>
    </row>
    <row r="18" spans="1:18" x14ac:dyDescent="0.2">
      <c r="A18" s="30" t="str">
        <f>[3]Inputs!C93</f>
        <v>DEC</v>
      </c>
      <c r="B18" s="30" t="str">
        <f>[3]Inputs!D93</f>
        <v>DGS</v>
      </c>
      <c r="C18" s="51">
        <f>+'Emission Factors'!E38</f>
        <v>0</v>
      </c>
      <c r="D18" s="31">
        <f>+'Emission Factors'!F38</f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K18" s="32"/>
      <c r="L18" s="32"/>
      <c r="M18" s="32"/>
      <c r="N18" s="32"/>
      <c r="O18" s="32"/>
      <c r="P18" s="32"/>
      <c r="Q18" s="32"/>
      <c r="R18" s="32"/>
    </row>
    <row r="19" spans="1:18" x14ac:dyDescent="0.2">
      <c r="A19" s="30" t="str">
        <f>[3]Inputs!C94</f>
        <v>BAR</v>
      </c>
      <c r="B19" s="30" t="str">
        <f>[3]Inputs!D94</f>
        <v>DGS</v>
      </c>
      <c r="C19" s="31">
        <f>+'Emission Factors'!E39</f>
        <v>-292.86996199999993</v>
      </c>
      <c r="D19" s="31">
        <f>+'Emission Factors'!F39</f>
        <v>-72.340986666666666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K19" s="32"/>
      <c r="L19" s="32"/>
      <c r="M19" s="32"/>
      <c r="N19" s="32"/>
      <c r="O19" s="32"/>
      <c r="P19" s="32"/>
      <c r="Q19" s="32"/>
      <c r="R19" s="32"/>
    </row>
    <row r="20" spans="1:18" x14ac:dyDescent="0.2">
      <c r="A20" s="30" t="str">
        <f>[3]Inputs!C95</f>
        <v>AGR</v>
      </c>
      <c r="B20" s="30" t="str">
        <f>[3]Inputs!D95</f>
        <v>DGS</v>
      </c>
      <c r="C20" s="31">
        <f>+'Emission Factors'!E40</f>
        <v>-191.65582333333327</v>
      </c>
      <c r="D20" s="31">
        <f>+'Emission Factors'!F40</f>
        <v>-51.858986666666659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K20" s="32"/>
      <c r="L20" s="32"/>
      <c r="M20" s="32"/>
      <c r="N20" s="32"/>
      <c r="O20" s="32"/>
      <c r="P20" s="32"/>
      <c r="Q20" s="32"/>
      <c r="R20" s="32"/>
    </row>
    <row r="21" spans="1:18" s="23" customFormat="1" ht="15" x14ac:dyDescent="0.25">
      <c r="B21" s="52"/>
      <c r="C21" s="52" t="s">
        <v>57</v>
      </c>
      <c r="D21" s="52"/>
      <c r="E21" s="52">
        <v>-68.440166666666642</v>
      </c>
      <c r="F21" s="52">
        <v>-1.7354333333333334</v>
      </c>
      <c r="K21" s="32"/>
      <c r="L21" s="32"/>
      <c r="M21" s="32"/>
      <c r="N21" s="32"/>
      <c r="O21" s="32"/>
      <c r="P21" s="32"/>
      <c r="Q21" s="32"/>
      <c r="R21" s="32"/>
    </row>
    <row r="22" spans="1:18" s="23" customFormat="1" x14ac:dyDescent="0.2">
      <c r="A22" s="33" t="s">
        <v>46</v>
      </c>
      <c r="B22" s="34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</row>
    <row r="23" spans="1:18" s="20" customFormat="1" x14ac:dyDescent="0.2">
      <c r="A23" s="35" t="s">
        <v>47</v>
      </c>
      <c r="B23" s="36" t="s">
        <v>48</v>
      </c>
      <c r="C23" s="36" t="s">
        <v>49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</row>
    <row r="24" spans="1:18" s="20" customFormat="1" x14ac:dyDescent="0.2">
      <c r="A24" s="36">
        <v>1</v>
      </c>
      <c r="B24" s="36" t="str">
        <f>$A8&amp;"_"&amp;$B8</f>
        <v>PRI_BAR</v>
      </c>
      <c r="C24" s="37" t="s">
        <v>50</v>
      </c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</row>
    <row r="25" spans="1:18" s="20" customFormat="1" x14ac:dyDescent="0.2">
      <c r="A25" s="36">
        <v>2</v>
      </c>
      <c r="B25" s="36" t="str">
        <f t="shared" ref="B25:B36" si="0">$A9&amp;"_"&amp;$B9</f>
        <v>DGS_BAR</v>
      </c>
      <c r="C25" s="37" t="s">
        <v>50</v>
      </c>
      <c r="D25" s="32"/>
      <c r="E25" s="45"/>
      <c r="F25" s="32"/>
      <c r="G25" s="32"/>
      <c r="H25" s="32"/>
      <c r="I25" s="32"/>
      <c r="J25" s="32"/>
    </row>
    <row r="26" spans="1:18" s="20" customFormat="1" x14ac:dyDescent="0.2">
      <c r="A26" s="36">
        <v>3</v>
      </c>
      <c r="B26" s="36" t="str">
        <f t="shared" si="0"/>
        <v>FWL_BAR</v>
      </c>
      <c r="C26" s="37" t="s">
        <v>50</v>
      </c>
      <c r="D26" s="38"/>
      <c r="E26" s="44"/>
      <c r="F26" s="38"/>
      <c r="G26" s="38"/>
      <c r="H26" s="38"/>
      <c r="I26" s="38"/>
    </row>
    <row r="27" spans="1:18" s="20" customFormat="1" x14ac:dyDescent="0.2">
      <c r="A27" s="36">
        <v>4</v>
      </c>
      <c r="B27" s="36" t="str">
        <f t="shared" si="0"/>
        <v>DEC_BAR</v>
      </c>
      <c r="C27" s="37" t="s">
        <v>50</v>
      </c>
      <c r="D27" s="39"/>
      <c r="E27" s="39"/>
      <c r="F27" s="39"/>
    </row>
    <row r="28" spans="1:18" s="20" customFormat="1" x14ac:dyDescent="0.2">
      <c r="A28" s="36">
        <v>5</v>
      </c>
      <c r="B28" s="36" t="str">
        <f t="shared" si="0"/>
        <v>PRI_AGR</v>
      </c>
      <c r="C28" s="37" t="s">
        <v>50</v>
      </c>
      <c r="D28" s="39"/>
      <c r="E28" s="39"/>
      <c r="F28" s="39"/>
    </row>
    <row r="29" spans="1:18" s="20" customFormat="1" x14ac:dyDescent="0.2">
      <c r="A29" s="36">
        <v>6</v>
      </c>
      <c r="B29" s="36" t="str">
        <f t="shared" si="0"/>
        <v>DGS_AGR</v>
      </c>
      <c r="C29" s="37" t="s">
        <v>50</v>
      </c>
      <c r="D29" s="39"/>
      <c r="E29" s="39"/>
      <c r="F29" s="39"/>
    </row>
    <row r="30" spans="1:18" s="20" customFormat="1" x14ac:dyDescent="0.2">
      <c r="A30" s="36">
        <v>7</v>
      </c>
      <c r="B30" s="36" t="str">
        <f t="shared" si="0"/>
        <v>FWL_AGR</v>
      </c>
      <c r="C30" s="37" t="s">
        <v>50</v>
      </c>
      <c r="D30" s="39"/>
      <c r="E30" s="39"/>
      <c r="F30" s="39"/>
    </row>
    <row r="31" spans="1:18" s="20" customFormat="1" x14ac:dyDescent="0.2">
      <c r="A31" s="36">
        <v>8</v>
      </c>
      <c r="B31" s="36" t="str">
        <f t="shared" si="0"/>
        <v>DEC_AGR</v>
      </c>
      <c r="C31" s="37" t="s">
        <v>50</v>
      </c>
      <c r="D31" s="39"/>
      <c r="E31" s="39"/>
      <c r="F31" s="39"/>
    </row>
    <row r="32" spans="1:18" s="20" customFormat="1" x14ac:dyDescent="0.2">
      <c r="A32" s="36">
        <v>9</v>
      </c>
      <c r="B32" s="36" t="str">
        <f t="shared" si="0"/>
        <v>PRI_DGS</v>
      </c>
      <c r="C32" s="37" t="s">
        <v>51</v>
      </c>
      <c r="D32" s="39"/>
      <c r="E32" s="39"/>
      <c r="F32" s="39"/>
    </row>
    <row r="33" spans="1:6" s="20" customFormat="1" x14ac:dyDescent="0.2">
      <c r="A33" s="36">
        <v>10</v>
      </c>
      <c r="B33" s="36" t="str">
        <f t="shared" si="0"/>
        <v>FWL_DGS</v>
      </c>
      <c r="C33" s="37" t="s">
        <v>51</v>
      </c>
      <c r="D33" s="39"/>
      <c r="E33" s="39"/>
      <c r="F33" s="39"/>
    </row>
    <row r="34" spans="1:6" s="20" customFormat="1" x14ac:dyDescent="0.2">
      <c r="A34" s="36">
        <v>11</v>
      </c>
      <c r="B34" s="36" t="str">
        <f t="shared" si="0"/>
        <v>DEC_DGS</v>
      </c>
      <c r="C34" s="37" t="s">
        <v>51</v>
      </c>
      <c r="D34" s="39"/>
      <c r="E34" s="39"/>
      <c r="F34" s="39"/>
    </row>
    <row r="35" spans="1:6" s="20" customFormat="1" x14ac:dyDescent="0.2">
      <c r="A35" s="36">
        <v>12</v>
      </c>
      <c r="B35" s="36" t="str">
        <f t="shared" si="0"/>
        <v>BAR_DGS</v>
      </c>
      <c r="C35" s="37" t="s">
        <v>52</v>
      </c>
      <c r="D35" s="39"/>
      <c r="E35" s="39"/>
      <c r="F35" s="39"/>
    </row>
    <row r="36" spans="1:6" s="20" customFormat="1" x14ac:dyDescent="0.2">
      <c r="A36" s="36">
        <v>13</v>
      </c>
      <c r="B36" s="36" t="str">
        <f t="shared" si="0"/>
        <v>AGR_DGS</v>
      </c>
      <c r="C36" s="37" t="s">
        <v>52</v>
      </c>
      <c r="D36" s="39"/>
      <c r="E36" s="39"/>
      <c r="F36" s="39"/>
    </row>
    <row r="37" spans="1:6" s="20" customFormat="1" x14ac:dyDescent="0.2">
      <c r="C37" s="39"/>
      <c r="D37" s="39"/>
      <c r="E37" s="39"/>
      <c r="F37" s="39"/>
    </row>
    <row r="38" spans="1:6" s="20" customFormat="1" x14ac:dyDescent="0.2">
      <c r="A38" s="40" t="s">
        <v>53</v>
      </c>
      <c r="B38" s="40">
        <v>0</v>
      </c>
      <c r="C38" s="41" t="s">
        <v>54</v>
      </c>
      <c r="D38" s="42"/>
      <c r="E38" s="42"/>
      <c r="F38" s="42"/>
    </row>
    <row r="39" spans="1:6" s="20" customFormat="1" x14ac:dyDescent="0.2">
      <c r="C39" s="39"/>
      <c r="D39" s="39"/>
      <c r="E39" s="39"/>
      <c r="F39" s="39"/>
    </row>
    <row r="40" spans="1:6" s="20" customFormat="1" ht="30" customHeight="1" x14ac:dyDescent="0.2">
      <c r="A40" s="40"/>
      <c r="B40" s="40"/>
      <c r="C40" s="43"/>
      <c r="D40" s="43"/>
      <c r="E40" s="43"/>
      <c r="F40" s="43"/>
    </row>
    <row r="41" spans="1:6" s="20" customFormat="1" x14ac:dyDescent="0.2">
      <c r="A41" s="21"/>
    </row>
    <row r="42" spans="1:6" s="20" customFormat="1" x14ac:dyDescent="0.2">
      <c r="A42" s="21"/>
    </row>
    <row r="43" spans="1:6" s="20" customFormat="1" x14ac:dyDescent="0.2">
      <c r="A43" s="21"/>
    </row>
    <row r="44" spans="1:6" s="20" customFormat="1" x14ac:dyDescent="0.2">
      <c r="A44" s="21"/>
    </row>
    <row r="45" spans="1:6" s="20" customFormat="1" x14ac:dyDescent="0.2">
      <c r="A45" s="21"/>
    </row>
    <row r="46" spans="1:6" s="20" customFormat="1" x14ac:dyDescent="0.2">
      <c r="A46" s="21"/>
    </row>
    <row r="47" spans="1:6" s="20" customFormat="1" x14ac:dyDescent="0.2">
      <c r="A47" s="39"/>
    </row>
    <row r="48" spans="1:6" s="20" customFormat="1" x14ac:dyDescent="0.2">
      <c r="A48" s="39"/>
    </row>
    <row r="49" spans="3:6" s="20" customFormat="1" x14ac:dyDescent="0.2">
      <c r="C49" s="39"/>
      <c r="D49" s="39"/>
      <c r="E49" s="39"/>
      <c r="F49" s="39"/>
    </row>
    <row r="50" spans="3:6" s="20" customFormat="1" x14ac:dyDescent="0.2">
      <c r="C50" s="39"/>
      <c r="D50" s="39"/>
      <c r="E50" s="39"/>
      <c r="F50" s="39"/>
    </row>
    <row r="51" spans="3:6" s="20" customFormat="1" x14ac:dyDescent="0.2">
      <c r="C51" s="39"/>
      <c r="D51" s="39"/>
      <c r="E51" s="39"/>
      <c r="F51" s="39"/>
    </row>
    <row r="52" spans="3:6" s="20" customFormat="1" x14ac:dyDescent="0.2">
      <c r="C52" s="39"/>
      <c r="D52" s="39"/>
      <c r="E52" s="39"/>
      <c r="F52" s="39"/>
    </row>
    <row r="53" spans="3:6" s="20" customFormat="1" x14ac:dyDescent="0.2">
      <c r="C53" s="39"/>
      <c r="D53" s="39"/>
      <c r="E53" s="39"/>
      <c r="F53" s="3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26</vt:i4>
      </vt:variant>
    </vt:vector>
  </HeadingPairs>
  <TitlesOfParts>
    <vt:vector size="30" baseType="lpstr">
      <vt:lpstr>Calculation of Emissions</vt:lpstr>
      <vt:lpstr>Activity Data</vt:lpstr>
      <vt:lpstr>Emission Factors</vt:lpstr>
      <vt:lpstr>8. Emission Factor</vt:lpstr>
      <vt:lpstr>EF_1_AG</vt:lpstr>
      <vt:lpstr>EF_1_BG</vt:lpstr>
      <vt:lpstr>EF_1_DW</vt:lpstr>
      <vt:lpstr>EF_1_SOM</vt:lpstr>
      <vt:lpstr>EF_2_AG</vt:lpstr>
      <vt:lpstr>EF_2_BG</vt:lpstr>
      <vt:lpstr>EF_2_DW</vt:lpstr>
      <vt:lpstr>EF_2_SOM</vt:lpstr>
      <vt:lpstr>EF_3_AG</vt:lpstr>
      <vt:lpstr>EF_3_BG</vt:lpstr>
      <vt:lpstr>EF_3_DW</vt:lpstr>
      <vt:lpstr>EF_3_SOM</vt:lpstr>
      <vt:lpstr>EF_4_AG</vt:lpstr>
      <vt:lpstr>EF_4_BG</vt:lpstr>
      <vt:lpstr>EF_4_DW</vt:lpstr>
      <vt:lpstr>EF_4_SOM</vt:lpstr>
      <vt:lpstr>EF_5_AG</vt:lpstr>
      <vt:lpstr>EF_5_BG</vt:lpstr>
      <vt:lpstr>EF_5_DW</vt:lpstr>
      <vt:lpstr>EF_5_SOM</vt:lpstr>
      <vt:lpstr>EF_6_AG</vt:lpstr>
      <vt:lpstr>EF_6_BG</vt:lpstr>
      <vt:lpstr>EF_6_DW</vt:lpstr>
      <vt:lpstr>EF_6_SOM</vt:lpstr>
      <vt:lpstr>MAX_BIO</vt:lpstr>
      <vt:lpstr>TransitionPairs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Leslie</dc:creator>
  <cp:lastModifiedBy>Andres Bernabe Espejo Minan</cp:lastModifiedBy>
  <dcterms:created xsi:type="dcterms:W3CDTF">2016-01-17T07:09:54Z</dcterms:created>
  <dcterms:modified xsi:type="dcterms:W3CDTF">2016-11-02T15:24:29Z</dcterms:modified>
</cp:coreProperties>
</file>