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T:\Climate Change\Operations_Portfolio\CCGCF\FMT\Forest Carbon Partnership Facility\Knowledge Management\14. FCPF website\KM section\Cost Assessment Tool\"/>
    </mc:Choice>
  </mc:AlternateContent>
  <bookViews>
    <workbookView xWindow="288" yWindow="120" windowWidth="19296" windowHeight="11280" tabRatio="932" activeTab="8"/>
  </bookViews>
  <sheets>
    <sheet name="Intro" sheetId="1" r:id="rId1"/>
    <sheet name="Key project Info" sheetId="16" r:id="rId2"/>
    <sheet name="GHG emissions" sheetId="39" r:id="rId3"/>
    <sheet name="Economics_Reference" sheetId="29" r:id="rId4"/>
    <sheet name="Economics REDD+ scenario" sheetId="42" r:id="rId5"/>
    <sheet name="Opportunity Costs" sheetId="14" r:id="rId6"/>
    <sheet name="Abacus interface" sheetId="40" r:id="rId7"/>
    <sheet name="REDD+ costs" sheetId="11" r:id="rId8"/>
    <sheet name="REDD+ abatement costs" sheetId="41" r:id="rId9"/>
  </sheets>
  <definedNames>
    <definedName name="Duration">'Key project Info'!$B$6</definedName>
    <definedName name="La_nd_use_change_to" localSheetId="5">'Opportunity Costs'!#REF!</definedName>
  </definedNames>
  <calcPr calcId="152511"/>
</workbook>
</file>

<file path=xl/calcChain.xml><?xml version="1.0" encoding="utf-8"?>
<calcChain xmlns="http://schemas.openxmlformats.org/spreadsheetml/2006/main">
  <c r="C16" i="39" l="1"/>
  <c r="D17" i="39"/>
  <c r="D19" i="39"/>
  <c r="D20" i="39"/>
  <c r="D21" i="39"/>
  <c r="D22" i="39"/>
  <c r="D23" i="39"/>
  <c r="C18" i="39"/>
  <c r="C19" i="39"/>
  <c r="C20" i="39"/>
  <c r="C21" i="39"/>
  <c r="C22" i="39"/>
  <c r="C23" i="39"/>
  <c r="C24" i="39"/>
  <c r="C25" i="39"/>
  <c r="V472" i="29" l="1"/>
  <c r="W472" i="29"/>
  <c r="X472" i="29"/>
  <c r="Y472" i="29"/>
  <c r="Z472" i="29"/>
  <c r="AA472" i="29"/>
  <c r="AB472" i="29"/>
  <c r="AC472" i="29"/>
  <c r="AD472" i="29"/>
  <c r="AE472" i="29"/>
  <c r="V473" i="29"/>
  <c r="W473" i="29"/>
  <c r="X473" i="29"/>
  <c r="Y473" i="29"/>
  <c r="Z473" i="29"/>
  <c r="AA473" i="29"/>
  <c r="AB473" i="29"/>
  <c r="AC473" i="29"/>
  <c r="AD473" i="29"/>
  <c r="AE473" i="29"/>
  <c r="V474" i="29"/>
  <c r="W474" i="29"/>
  <c r="X474" i="29"/>
  <c r="Y474" i="29"/>
  <c r="Z474" i="29"/>
  <c r="AA474" i="29"/>
  <c r="AB474" i="29"/>
  <c r="AC474" i="29"/>
  <c r="AD474" i="29"/>
  <c r="AE474" i="29"/>
  <c r="V475" i="29"/>
  <c r="W475" i="29"/>
  <c r="X475" i="29"/>
  <c r="Y475" i="29"/>
  <c r="Z475" i="29"/>
  <c r="AA475" i="29"/>
  <c r="AB475" i="29"/>
  <c r="AC475" i="29"/>
  <c r="AD475" i="29"/>
  <c r="AE475" i="29"/>
  <c r="V476" i="29"/>
  <c r="W476" i="29"/>
  <c r="X476" i="29"/>
  <c r="Y476" i="29"/>
  <c r="Z476" i="29"/>
  <c r="AA476" i="29"/>
  <c r="AB476" i="29"/>
  <c r="AC476" i="29"/>
  <c r="AD476" i="29"/>
  <c r="AE476" i="29"/>
  <c r="V477" i="29"/>
  <c r="W477" i="29"/>
  <c r="X477" i="29"/>
  <c r="Y477" i="29"/>
  <c r="Z477" i="29"/>
  <c r="AA477" i="29"/>
  <c r="AB477" i="29"/>
  <c r="AC477" i="29"/>
  <c r="AD477" i="29"/>
  <c r="AE477" i="29"/>
  <c r="V478" i="29"/>
  <c r="W478" i="29"/>
  <c r="X478" i="29"/>
  <c r="Y478" i="29"/>
  <c r="Z478" i="29"/>
  <c r="AA478" i="29"/>
  <c r="AB478" i="29"/>
  <c r="AC478" i="29"/>
  <c r="AD478" i="29"/>
  <c r="AE478" i="29"/>
  <c r="V479" i="29"/>
  <c r="W479" i="29"/>
  <c r="X479" i="29"/>
  <c r="Y479" i="29"/>
  <c r="Z479" i="29"/>
  <c r="AA479" i="29"/>
  <c r="AB479" i="29"/>
  <c r="AC479" i="29"/>
  <c r="AD479" i="29"/>
  <c r="AE479" i="29"/>
  <c r="V480" i="29"/>
  <c r="W480" i="29"/>
  <c r="X480" i="29"/>
  <c r="Y480" i="29"/>
  <c r="Z480" i="29"/>
  <c r="AA480" i="29"/>
  <c r="AB480" i="29"/>
  <c r="AC480" i="29"/>
  <c r="AD480" i="29"/>
  <c r="AE480" i="29"/>
  <c r="V481" i="29"/>
  <c r="W481" i="29"/>
  <c r="X481" i="29"/>
  <c r="Y481" i="29"/>
  <c r="Z481" i="29"/>
  <c r="AA481" i="29"/>
  <c r="AB481" i="29"/>
  <c r="AC481" i="29"/>
  <c r="AD481" i="29"/>
  <c r="AE481" i="29"/>
  <c r="V482" i="29"/>
  <c r="W482" i="29"/>
  <c r="X482" i="29"/>
  <c r="Y482" i="29"/>
  <c r="Z482" i="29"/>
  <c r="AA482" i="29"/>
  <c r="AB482" i="29"/>
  <c r="AC482" i="29"/>
  <c r="AD482" i="29"/>
  <c r="AE482" i="29"/>
  <c r="V483" i="29"/>
  <c r="W483" i="29"/>
  <c r="X483" i="29"/>
  <c r="Y483" i="29"/>
  <c r="Z483" i="29"/>
  <c r="AA483" i="29"/>
  <c r="AB483" i="29"/>
  <c r="AC483" i="29"/>
  <c r="AD483" i="29"/>
  <c r="AE483" i="29"/>
  <c r="V484" i="29"/>
  <c r="W484" i="29"/>
  <c r="X484" i="29"/>
  <c r="Y484" i="29"/>
  <c r="Z484" i="29"/>
  <c r="AA484" i="29"/>
  <c r="AB484" i="29"/>
  <c r="AC484" i="29"/>
  <c r="AD484" i="29"/>
  <c r="AE484" i="29"/>
  <c r="V485" i="29"/>
  <c r="W485" i="29"/>
  <c r="X485" i="29"/>
  <c r="Y485" i="29"/>
  <c r="Z485" i="29"/>
  <c r="AA485" i="29"/>
  <c r="AB485" i="29"/>
  <c r="AC485" i="29"/>
  <c r="AD485" i="29"/>
  <c r="AE485" i="29"/>
  <c r="V486" i="29"/>
  <c r="W486" i="29"/>
  <c r="X486" i="29"/>
  <c r="Y486" i="29"/>
  <c r="Z486" i="29"/>
  <c r="AA486" i="29"/>
  <c r="AB486" i="29"/>
  <c r="AC486" i="29"/>
  <c r="AD486" i="29"/>
  <c r="AE486" i="29"/>
  <c r="V487" i="29"/>
  <c r="W487" i="29"/>
  <c r="X487" i="29"/>
  <c r="Y487" i="29"/>
  <c r="Z487" i="29"/>
  <c r="AA487" i="29"/>
  <c r="AB487" i="29"/>
  <c r="AC487" i="29"/>
  <c r="AD487" i="29"/>
  <c r="AE487" i="29"/>
  <c r="V488" i="29"/>
  <c r="W488" i="29"/>
  <c r="X488" i="29"/>
  <c r="Y488" i="29"/>
  <c r="Z488" i="29"/>
  <c r="AA488" i="29"/>
  <c r="AB488" i="29"/>
  <c r="AC488" i="29"/>
  <c r="AD488" i="29"/>
  <c r="AE488" i="29"/>
  <c r="V489" i="29"/>
  <c r="W489" i="29"/>
  <c r="X489" i="29"/>
  <c r="Y489" i="29"/>
  <c r="Z489" i="29"/>
  <c r="AA489" i="29"/>
  <c r="AB489" i="29"/>
  <c r="AC489" i="29"/>
  <c r="AD489" i="29"/>
  <c r="AE489" i="29"/>
  <c r="V490" i="29"/>
  <c r="W490" i="29"/>
  <c r="X490" i="29"/>
  <c r="Y490" i="29"/>
  <c r="Z490" i="29"/>
  <c r="AA490" i="29"/>
  <c r="AB490" i="29"/>
  <c r="AC490" i="29"/>
  <c r="AD490" i="29"/>
  <c r="AE490" i="29"/>
  <c r="V491" i="29"/>
  <c r="W491" i="29"/>
  <c r="X491" i="29"/>
  <c r="Y491" i="29"/>
  <c r="Z491" i="29"/>
  <c r="AA491" i="29"/>
  <c r="AB491" i="29"/>
  <c r="AC491" i="29"/>
  <c r="AD491" i="29"/>
  <c r="AE491" i="29"/>
  <c r="V512" i="42"/>
  <c r="W512" i="42"/>
  <c r="X512" i="42"/>
  <c r="Y512" i="42"/>
  <c r="Z512" i="42"/>
  <c r="AA512" i="42"/>
  <c r="AB512" i="42"/>
  <c r="AC512" i="42"/>
  <c r="AD512" i="42"/>
  <c r="AE512" i="42"/>
  <c r="V513" i="42"/>
  <c r="W513" i="42"/>
  <c r="X513" i="42"/>
  <c r="Y513" i="42"/>
  <c r="Z513" i="42"/>
  <c r="AA513" i="42"/>
  <c r="AB513" i="42"/>
  <c r="AC513" i="42"/>
  <c r="AD513" i="42"/>
  <c r="AE513" i="42"/>
  <c r="V514" i="42"/>
  <c r="W514" i="42"/>
  <c r="X514" i="42"/>
  <c r="Y514" i="42"/>
  <c r="Z514" i="42"/>
  <c r="AA514" i="42"/>
  <c r="AB514" i="42"/>
  <c r="AC514" i="42"/>
  <c r="AD514" i="42"/>
  <c r="AE514" i="42"/>
  <c r="V515" i="42"/>
  <c r="W515" i="42"/>
  <c r="X515" i="42"/>
  <c r="Y515" i="42"/>
  <c r="Z515" i="42"/>
  <c r="AA515" i="42"/>
  <c r="AB515" i="42"/>
  <c r="AC515" i="42"/>
  <c r="AD515" i="42"/>
  <c r="AE515" i="42"/>
  <c r="V516" i="42"/>
  <c r="W516" i="42"/>
  <c r="X516" i="42"/>
  <c r="Y516" i="42"/>
  <c r="Z516" i="42"/>
  <c r="AA516" i="42"/>
  <c r="AB516" i="42"/>
  <c r="AC516" i="42"/>
  <c r="AD516" i="42"/>
  <c r="AE516" i="42"/>
  <c r="V517" i="42"/>
  <c r="W517" i="42"/>
  <c r="X517" i="42"/>
  <c r="Y517" i="42"/>
  <c r="Z517" i="42"/>
  <c r="AA517" i="42"/>
  <c r="AB517" i="42"/>
  <c r="AC517" i="42"/>
  <c r="AD517" i="42"/>
  <c r="AE517" i="42"/>
  <c r="V518" i="42"/>
  <c r="W518" i="42"/>
  <c r="X518" i="42"/>
  <c r="Y518" i="42"/>
  <c r="Z518" i="42"/>
  <c r="AA518" i="42"/>
  <c r="AB518" i="42"/>
  <c r="AC518" i="42"/>
  <c r="AD518" i="42"/>
  <c r="AE518" i="42"/>
  <c r="V519" i="42"/>
  <c r="W519" i="42"/>
  <c r="X519" i="42"/>
  <c r="Y519" i="42"/>
  <c r="Z519" i="42"/>
  <c r="AA519" i="42"/>
  <c r="AB519" i="42"/>
  <c r="AC519" i="42"/>
  <c r="AD519" i="42"/>
  <c r="AE519" i="42"/>
  <c r="V520" i="42"/>
  <c r="W520" i="42"/>
  <c r="X520" i="42"/>
  <c r="Y520" i="42"/>
  <c r="Z520" i="42"/>
  <c r="AA520" i="42"/>
  <c r="AB520" i="42"/>
  <c r="AC520" i="42"/>
  <c r="AD520" i="42"/>
  <c r="AE520" i="42"/>
  <c r="V521" i="42"/>
  <c r="W521" i="42"/>
  <c r="X521" i="42"/>
  <c r="Y521" i="42"/>
  <c r="Z521" i="42"/>
  <c r="AA521" i="42"/>
  <c r="AB521" i="42"/>
  <c r="AC521" i="42"/>
  <c r="AD521" i="42"/>
  <c r="AE521" i="42"/>
  <c r="V522" i="42"/>
  <c r="W522" i="42"/>
  <c r="X522" i="42"/>
  <c r="Y522" i="42"/>
  <c r="Z522" i="42"/>
  <c r="AA522" i="42"/>
  <c r="AB522" i="42"/>
  <c r="AC522" i="42"/>
  <c r="AD522" i="42"/>
  <c r="AE522" i="42"/>
  <c r="V523" i="42"/>
  <c r="W523" i="42"/>
  <c r="X523" i="42"/>
  <c r="Y523" i="42"/>
  <c r="Z523" i="42"/>
  <c r="AA523" i="42"/>
  <c r="AB523" i="42"/>
  <c r="AC523" i="42"/>
  <c r="AD523" i="42"/>
  <c r="AE523" i="42"/>
  <c r="V524" i="42"/>
  <c r="W524" i="42"/>
  <c r="X524" i="42"/>
  <c r="Y524" i="42"/>
  <c r="Z524" i="42"/>
  <c r="AA524" i="42"/>
  <c r="AB524" i="42"/>
  <c r="AC524" i="42"/>
  <c r="AD524" i="42"/>
  <c r="AE524" i="42"/>
  <c r="V525" i="42"/>
  <c r="W525" i="42"/>
  <c r="X525" i="42"/>
  <c r="Y525" i="42"/>
  <c r="Z525" i="42"/>
  <c r="AA525" i="42"/>
  <c r="AB525" i="42"/>
  <c r="AC525" i="42"/>
  <c r="AD525" i="42"/>
  <c r="AE525" i="42"/>
  <c r="V526" i="42"/>
  <c r="W526" i="42"/>
  <c r="X526" i="42"/>
  <c r="Y526" i="42"/>
  <c r="Z526" i="42"/>
  <c r="AA526" i="42"/>
  <c r="AB526" i="42"/>
  <c r="AC526" i="42"/>
  <c r="AD526" i="42"/>
  <c r="AE526" i="42"/>
  <c r="V527" i="42"/>
  <c r="W527" i="42"/>
  <c r="X527" i="42"/>
  <c r="Y527" i="42"/>
  <c r="Z527" i="42"/>
  <c r="AA527" i="42"/>
  <c r="AB527" i="42"/>
  <c r="AC527" i="42"/>
  <c r="AD527" i="42"/>
  <c r="AE527" i="42"/>
  <c r="V528" i="42"/>
  <c r="W528" i="42"/>
  <c r="X528" i="42"/>
  <c r="Y528" i="42"/>
  <c r="Z528" i="42"/>
  <c r="AA528" i="42"/>
  <c r="AB528" i="42"/>
  <c r="AC528" i="42"/>
  <c r="AD528" i="42"/>
  <c r="AE528" i="42"/>
  <c r="V529" i="42"/>
  <c r="W529" i="42"/>
  <c r="X529" i="42"/>
  <c r="Y529" i="42"/>
  <c r="Z529" i="42"/>
  <c r="AA529" i="42"/>
  <c r="AB529" i="42"/>
  <c r="AC529" i="42"/>
  <c r="AD529" i="42"/>
  <c r="AE529" i="42"/>
  <c r="V530" i="42"/>
  <c r="W530" i="42"/>
  <c r="X530" i="42"/>
  <c r="Y530" i="42"/>
  <c r="Z530" i="42"/>
  <c r="AA530" i="42"/>
  <c r="AB530" i="42"/>
  <c r="AC530" i="42"/>
  <c r="AD530" i="42"/>
  <c r="AE530" i="42"/>
  <c r="V531" i="42"/>
  <c r="W531" i="42"/>
  <c r="X531" i="42"/>
  <c r="Y531" i="42"/>
  <c r="Z531" i="42"/>
  <c r="AA531" i="42"/>
  <c r="AB531" i="42"/>
  <c r="AC531" i="42"/>
  <c r="AD531" i="42"/>
  <c r="AE531" i="42"/>
  <c r="V483" i="42"/>
  <c r="W483" i="42"/>
  <c r="X483" i="42"/>
  <c r="Y483" i="42"/>
  <c r="Z483" i="42"/>
  <c r="AA483" i="42"/>
  <c r="AB483" i="42"/>
  <c r="AC483" i="42"/>
  <c r="AD483" i="42"/>
  <c r="AE483" i="42"/>
  <c r="V484" i="42"/>
  <c r="W484" i="42"/>
  <c r="X484" i="42"/>
  <c r="Y484" i="42"/>
  <c r="Z484" i="42"/>
  <c r="AA484" i="42"/>
  <c r="AB484" i="42"/>
  <c r="AC484" i="42"/>
  <c r="AD484" i="42"/>
  <c r="AE484" i="42"/>
  <c r="V485" i="42"/>
  <c r="W485" i="42"/>
  <c r="X485" i="42"/>
  <c r="Y485" i="42"/>
  <c r="Z485" i="42"/>
  <c r="AA485" i="42"/>
  <c r="AB485" i="42"/>
  <c r="AC485" i="42"/>
  <c r="AD485" i="42"/>
  <c r="AE485" i="42"/>
  <c r="V486" i="42"/>
  <c r="W486" i="42"/>
  <c r="X486" i="42"/>
  <c r="Y486" i="42"/>
  <c r="Z486" i="42"/>
  <c r="AA486" i="42"/>
  <c r="AB486" i="42"/>
  <c r="AC486" i="42"/>
  <c r="AD486" i="42"/>
  <c r="AE486" i="42"/>
  <c r="V487" i="42"/>
  <c r="W487" i="42"/>
  <c r="X487" i="42"/>
  <c r="Y487" i="42"/>
  <c r="Z487" i="42"/>
  <c r="AA487" i="42"/>
  <c r="AB487" i="42"/>
  <c r="AC487" i="42"/>
  <c r="AD487" i="42"/>
  <c r="AE487" i="42"/>
  <c r="V488" i="42"/>
  <c r="W488" i="42"/>
  <c r="X488" i="42"/>
  <c r="Y488" i="42"/>
  <c r="Z488" i="42"/>
  <c r="AA488" i="42"/>
  <c r="AB488" i="42"/>
  <c r="AC488" i="42"/>
  <c r="AD488" i="42"/>
  <c r="AE488" i="42"/>
  <c r="V489" i="42"/>
  <c r="W489" i="42"/>
  <c r="X489" i="42"/>
  <c r="Y489" i="42"/>
  <c r="Z489" i="42"/>
  <c r="AA489" i="42"/>
  <c r="AB489" i="42"/>
  <c r="AC489" i="42"/>
  <c r="AD489" i="42"/>
  <c r="AE489" i="42"/>
  <c r="V490" i="42"/>
  <c r="W490" i="42"/>
  <c r="X490" i="42"/>
  <c r="Y490" i="42"/>
  <c r="Z490" i="42"/>
  <c r="AA490" i="42"/>
  <c r="AB490" i="42"/>
  <c r="AC490" i="42"/>
  <c r="AD490" i="42"/>
  <c r="AE490" i="42"/>
  <c r="V491" i="42"/>
  <c r="W491" i="42"/>
  <c r="X491" i="42"/>
  <c r="Y491" i="42"/>
  <c r="Z491" i="42"/>
  <c r="AA491" i="42"/>
  <c r="AB491" i="42"/>
  <c r="AC491" i="42"/>
  <c r="AD491" i="42"/>
  <c r="AE491" i="42"/>
  <c r="V492" i="42"/>
  <c r="W492" i="42"/>
  <c r="X492" i="42"/>
  <c r="Y492" i="42"/>
  <c r="Z492" i="42"/>
  <c r="AA492" i="42"/>
  <c r="AB492" i="42"/>
  <c r="AC492" i="42"/>
  <c r="AD492" i="42"/>
  <c r="AE492" i="42"/>
  <c r="V493" i="42"/>
  <c r="W493" i="42"/>
  <c r="X493" i="42"/>
  <c r="Y493" i="42"/>
  <c r="Z493" i="42"/>
  <c r="AA493" i="42"/>
  <c r="AB493" i="42"/>
  <c r="AC493" i="42"/>
  <c r="AD493" i="42"/>
  <c r="AE493" i="42"/>
  <c r="V494" i="42"/>
  <c r="W494" i="42"/>
  <c r="X494" i="42"/>
  <c r="Y494" i="42"/>
  <c r="Z494" i="42"/>
  <c r="AA494" i="42"/>
  <c r="AB494" i="42"/>
  <c r="AC494" i="42"/>
  <c r="AD494" i="42"/>
  <c r="AE494" i="42"/>
  <c r="V495" i="42"/>
  <c r="W495" i="42"/>
  <c r="X495" i="42"/>
  <c r="Y495" i="42"/>
  <c r="Z495" i="42"/>
  <c r="AA495" i="42"/>
  <c r="AB495" i="42"/>
  <c r="AC495" i="42"/>
  <c r="AD495" i="42"/>
  <c r="AE495" i="42"/>
  <c r="V496" i="42"/>
  <c r="W496" i="42"/>
  <c r="X496" i="42"/>
  <c r="Y496" i="42"/>
  <c r="Z496" i="42"/>
  <c r="AA496" i="42"/>
  <c r="AB496" i="42"/>
  <c r="AC496" i="42"/>
  <c r="AD496" i="42"/>
  <c r="AE496" i="42"/>
  <c r="V497" i="42"/>
  <c r="W497" i="42"/>
  <c r="X497" i="42"/>
  <c r="Y497" i="42"/>
  <c r="Z497" i="42"/>
  <c r="AA497" i="42"/>
  <c r="AB497" i="42"/>
  <c r="AC497" i="42"/>
  <c r="AD497" i="42"/>
  <c r="AE497" i="42"/>
  <c r="V498" i="42"/>
  <c r="W498" i="42"/>
  <c r="X498" i="42"/>
  <c r="Y498" i="42"/>
  <c r="Z498" i="42"/>
  <c r="AA498" i="42"/>
  <c r="AB498" i="42"/>
  <c r="AC498" i="42"/>
  <c r="AD498" i="42"/>
  <c r="AE498" i="42"/>
  <c r="V499" i="42"/>
  <c r="W499" i="42"/>
  <c r="X499" i="42"/>
  <c r="Y499" i="42"/>
  <c r="Z499" i="42"/>
  <c r="AA499" i="42"/>
  <c r="AB499" i="42"/>
  <c r="AC499" i="42"/>
  <c r="AD499" i="42"/>
  <c r="AE499" i="42"/>
  <c r="V500" i="42"/>
  <c r="W500" i="42"/>
  <c r="X500" i="42"/>
  <c r="Y500" i="42"/>
  <c r="Z500" i="42"/>
  <c r="AA500" i="42"/>
  <c r="AB500" i="42"/>
  <c r="AC500" i="42"/>
  <c r="AD500" i="42"/>
  <c r="AE500" i="42"/>
  <c r="V501" i="42"/>
  <c r="W501" i="42"/>
  <c r="X501" i="42"/>
  <c r="Y501" i="42"/>
  <c r="Z501" i="42"/>
  <c r="AA501" i="42"/>
  <c r="AB501" i="42"/>
  <c r="AC501" i="42"/>
  <c r="AD501" i="42"/>
  <c r="AE501" i="42"/>
  <c r="V502" i="42"/>
  <c r="W502" i="42"/>
  <c r="X502" i="42"/>
  <c r="Y502" i="42"/>
  <c r="Z502" i="42"/>
  <c r="AA502" i="42"/>
  <c r="AB502" i="42"/>
  <c r="AC502" i="42"/>
  <c r="AD502" i="42"/>
  <c r="AE502" i="42"/>
  <c r="B416" i="29" l="1"/>
  <c r="AG267" i="11"/>
  <c r="AG266" i="11"/>
  <c r="AG265" i="11"/>
  <c r="AG264" i="11"/>
  <c r="AG263" i="11"/>
  <c r="AG262" i="11"/>
  <c r="AG261" i="11"/>
  <c r="AG260" i="11"/>
  <c r="AG259" i="11"/>
  <c r="AG258" i="11"/>
  <c r="AG257" i="11"/>
  <c r="AG256" i="11"/>
  <c r="AG243" i="11"/>
  <c r="AG242" i="11"/>
  <c r="AG241" i="11"/>
  <c r="AG240" i="11"/>
  <c r="AG239" i="11"/>
  <c r="AG238" i="11"/>
  <c r="AG237" i="11"/>
  <c r="AG236" i="11"/>
  <c r="AG235" i="11"/>
  <c r="AG234" i="11"/>
  <c r="AG233" i="11"/>
  <c r="AG232" i="11"/>
  <c r="AG219" i="11"/>
  <c r="AG218" i="11"/>
  <c r="AG217" i="11"/>
  <c r="AG216" i="11"/>
  <c r="AG215" i="11"/>
  <c r="AG214" i="11"/>
  <c r="AG213" i="11"/>
  <c r="AG212" i="11"/>
  <c r="AG211" i="11"/>
  <c r="AG210" i="11"/>
  <c r="AG209" i="11"/>
  <c r="AG208" i="11"/>
  <c r="AG195" i="11"/>
  <c r="AG194" i="11"/>
  <c r="AG193" i="11"/>
  <c r="AG192" i="11"/>
  <c r="AG191" i="11"/>
  <c r="AG190" i="11"/>
  <c r="AG189" i="11"/>
  <c r="AG188" i="11"/>
  <c r="AG187" i="11"/>
  <c r="AG186" i="11"/>
  <c r="AG185" i="11"/>
  <c r="AG184" i="11"/>
  <c r="AG171" i="11"/>
  <c r="AG170" i="11"/>
  <c r="AG169" i="11"/>
  <c r="AG168" i="11"/>
  <c r="AG167" i="11"/>
  <c r="AG166" i="11"/>
  <c r="AG165" i="11"/>
  <c r="AG164" i="11"/>
  <c r="AG163" i="11"/>
  <c r="AG162" i="11"/>
  <c r="AG161" i="11"/>
  <c r="AG160" i="11"/>
  <c r="AG147" i="11"/>
  <c r="AG146" i="11"/>
  <c r="AG145" i="11"/>
  <c r="AG144" i="11"/>
  <c r="AG143" i="11"/>
  <c r="AG142" i="11"/>
  <c r="AG141" i="11"/>
  <c r="AG140" i="11"/>
  <c r="AG139" i="11"/>
  <c r="AG138" i="11"/>
  <c r="AG137" i="11"/>
  <c r="AG136" i="11"/>
  <c r="AG123" i="11"/>
  <c r="AG122" i="11"/>
  <c r="AG121" i="11"/>
  <c r="AG120" i="11"/>
  <c r="AG119" i="11"/>
  <c r="AG118" i="11"/>
  <c r="AG117" i="11"/>
  <c r="AG116" i="11"/>
  <c r="AG115" i="11"/>
  <c r="AG114" i="11"/>
  <c r="AG113" i="11"/>
  <c r="AG112" i="11"/>
  <c r="AG99" i="11"/>
  <c r="AG98" i="11"/>
  <c r="AG97" i="11"/>
  <c r="AG96" i="11"/>
  <c r="AG95" i="11"/>
  <c r="AG94" i="11"/>
  <c r="AG93" i="11"/>
  <c r="AG92" i="11"/>
  <c r="AG91" i="11"/>
  <c r="AG90" i="11"/>
  <c r="AG89" i="11"/>
  <c r="AG88" i="11"/>
  <c r="AG75" i="11"/>
  <c r="AG74" i="11"/>
  <c r="AG73" i="11"/>
  <c r="AG72" i="11"/>
  <c r="AG71" i="11"/>
  <c r="AG70" i="11"/>
  <c r="AG69" i="11"/>
  <c r="AG68" i="11"/>
  <c r="AG67" i="11"/>
  <c r="AG66" i="11"/>
  <c r="AG65" i="11"/>
  <c r="AG64" i="11"/>
  <c r="AG41" i="11"/>
  <c r="AG42" i="11"/>
  <c r="AG43" i="11"/>
  <c r="AG44" i="11"/>
  <c r="AG45" i="11"/>
  <c r="AG46" i="11"/>
  <c r="AG47" i="11"/>
  <c r="AG48" i="11"/>
  <c r="AG49" i="11"/>
  <c r="AG50" i="11"/>
  <c r="AG51" i="11"/>
  <c r="AG40"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F272" i="11"/>
  <c r="E272" i="11"/>
  <c r="D272" i="11"/>
  <c r="C272" i="11"/>
  <c r="AF271" i="11"/>
  <c r="AE271" i="11"/>
  <c r="AD271" i="11"/>
  <c r="AC271" i="11"/>
  <c r="AB271" i="11"/>
  <c r="AA271" i="11"/>
  <c r="Z271" i="11"/>
  <c r="Y271" i="11"/>
  <c r="X271" i="11"/>
  <c r="W271" i="11"/>
  <c r="V271" i="11"/>
  <c r="U271" i="11"/>
  <c r="T271" i="11"/>
  <c r="S271" i="11"/>
  <c r="R271" i="11"/>
  <c r="Q271" i="11"/>
  <c r="P271" i="11"/>
  <c r="O271" i="11"/>
  <c r="N271" i="11"/>
  <c r="M271" i="11"/>
  <c r="L271" i="11"/>
  <c r="K271" i="11"/>
  <c r="J271" i="11"/>
  <c r="I271" i="11"/>
  <c r="H271" i="11"/>
  <c r="G271" i="11"/>
  <c r="F271" i="11"/>
  <c r="E271" i="11"/>
  <c r="D271" i="11"/>
  <c r="C271"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F270" i="11"/>
  <c r="E270" i="11"/>
  <c r="D270" i="11"/>
  <c r="C270"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F268" i="11"/>
  <c r="E268" i="11"/>
  <c r="D268" i="11"/>
  <c r="C26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D248" i="11"/>
  <c r="C248"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F247" i="11"/>
  <c r="E247" i="11"/>
  <c r="D247" i="11"/>
  <c r="C247"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F246" i="11"/>
  <c r="E246" i="11"/>
  <c r="D246" i="11"/>
  <c r="C246"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F244" i="11"/>
  <c r="E244" i="11"/>
  <c r="D244" i="11"/>
  <c r="C24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F224" i="11"/>
  <c r="E224" i="11"/>
  <c r="D224" i="11"/>
  <c r="C224"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F223" i="11"/>
  <c r="E223" i="11"/>
  <c r="D223" i="11"/>
  <c r="C223"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F222" i="11"/>
  <c r="E222" i="11"/>
  <c r="D222" i="11"/>
  <c r="C222"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D220" i="11"/>
  <c r="C22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F200" i="11"/>
  <c r="E200" i="11"/>
  <c r="D200" i="11"/>
  <c r="C200"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D199" i="11"/>
  <c r="C199"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F198" i="11"/>
  <c r="E198" i="11"/>
  <c r="D198" i="11"/>
  <c r="C198"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D196" i="11"/>
  <c r="C19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D176" i="11"/>
  <c r="C176"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D175" i="11"/>
  <c r="C175" i="11"/>
  <c r="AF174"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 r="E174" i="11"/>
  <c r="D174" i="11"/>
  <c r="C174"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F172" i="11"/>
  <c r="E172" i="11"/>
  <c r="D172" i="11"/>
  <c r="C17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AF151"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C151"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C14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C128"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C126"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C12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D80" i="11"/>
  <c r="C80" i="11"/>
  <c r="AF79" i="11"/>
  <c r="AE79" i="11"/>
  <c r="AD79" i="11"/>
  <c r="AC79" i="11"/>
  <c r="AB79" i="11"/>
  <c r="AA79" i="11"/>
  <c r="Z79" i="11"/>
  <c r="Y79" i="11"/>
  <c r="X79" i="11"/>
  <c r="W79" i="11"/>
  <c r="V79" i="11"/>
  <c r="U79" i="11"/>
  <c r="T79" i="11"/>
  <c r="S79" i="11"/>
  <c r="R79" i="11"/>
  <c r="Q79" i="11"/>
  <c r="P79" i="11"/>
  <c r="O79" i="11"/>
  <c r="N79" i="11"/>
  <c r="M79" i="11"/>
  <c r="L79" i="11"/>
  <c r="K79" i="11"/>
  <c r="J79" i="11"/>
  <c r="I79" i="11"/>
  <c r="H79" i="11"/>
  <c r="G79" i="11"/>
  <c r="F79" i="11"/>
  <c r="E79" i="11"/>
  <c r="D79" i="11"/>
  <c r="C79" i="11"/>
  <c r="AF78"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C78" i="11"/>
  <c r="AF76" i="11"/>
  <c r="AE76" i="11"/>
  <c r="AD76" i="11"/>
  <c r="AC76" i="11"/>
  <c r="AB76" i="11"/>
  <c r="AA76" i="11"/>
  <c r="Z76" i="11"/>
  <c r="Y76" i="11"/>
  <c r="X76" i="11"/>
  <c r="W76" i="11"/>
  <c r="V76" i="11"/>
  <c r="U76" i="11"/>
  <c r="T76" i="11"/>
  <c r="S76" i="11"/>
  <c r="R76" i="11"/>
  <c r="Q76" i="11"/>
  <c r="P76" i="11"/>
  <c r="O76" i="11"/>
  <c r="N76" i="11"/>
  <c r="M76" i="11"/>
  <c r="L76" i="11"/>
  <c r="K76" i="11"/>
  <c r="J76" i="11"/>
  <c r="I76" i="11"/>
  <c r="H76" i="11"/>
  <c r="G76" i="11"/>
  <c r="F76" i="11"/>
  <c r="E76" i="11"/>
  <c r="D76" i="11"/>
  <c r="C76" i="11"/>
  <c r="D54" i="11"/>
  <c r="E54" i="11"/>
  <c r="F54" i="11"/>
  <c r="G54" i="11"/>
  <c r="H54" i="11"/>
  <c r="I54" i="11"/>
  <c r="J54" i="11"/>
  <c r="K54" i="11"/>
  <c r="L54" i="11"/>
  <c r="M54" i="11"/>
  <c r="N54" i="11"/>
  <c r="O54" i="11"/>
  <c r="P54" i="11"/>
  <c r="Q54" i="11"/>
  <c r="R54" i="11"/>
  <c r="S54" i="11"/>
  <c r="T54" i="11"/>
  <c r="U54" i="11"/>
  <c r="V54" i="11"/>
  <c r="W54" i="11"/>
  <c r="X54" i="11"/>
  <c r="Y54" i="11"/>
  <c r="Z54" i="11"/>
  <c r="AA54" i="11"/>
  <c r="AB54" i="11"/>
  <c r="AC54" i="11"/>
  <c r="AD54" i="11"/>
  <c r="AE54" i="11"/>
  <c r="AF54" i="11"/>
  <c r="D55" i="11"/>
  <c r="E55" i="11"/>
  <c r="F55" i="11"/>
  <c r="G55" i="11"/>
  <c r="H55" i="11"/>
  <c r="I55" i="11"/>
  <c r="J55" i="11"/>
  <c r="K55" i="11"/>
  <c r="L55" i="11"/>
  <c r="M55" i="11"/>
  <c r="N55" i="11"/>
  <c r="O55" i="11"/>
  <c r="P55" i="11"/>
  <c r="Q55" i="11"/>
  <c r="R55" i="11"/>
  <c r="S55" i="11"/>
  <c r="T55" i="11"/>
  <c r="U55" i="11"/>
  <c r="V55" i="11"/>
  <c r="W55" i="11"/>
  <c r="X55" i="11"/>
  <c r="Y55" i="11"/>
  <c r="Z55" i="11"/>
  <c r="AA55" i="11"/>
  <c r="AB55" i="11"/>
  <c r="AC55" i="11"/>
  <c r="AD55" i="11"/>
  <c r="AE55" i="11"/>
  <c r="AF55" i="11"/>
  <c r="D56" i="11"/>
  <c r="E56" i="11"/>
  <c r="F56" i="11"/>
  <c r="G56" i="11"/>
  <c r="H56" i="11"/>
  <c r="I56" i="11"/>
  <c r="J56" i="11"/>
  <c r="K56" i="11"/>
  <c r="L56" i="11"/>
  <c r="M56" i="11"/>
  <c r="N56" i="11"/>
  <c r="O56" i="11"/>
  <c r="P56" i="11"/>
  <c r="Q56" i="11"/>
  <c r="R56" i="11"/>
  <c r="S56" i="11"/>
  <c r="T56" i="11"/>
  <c r="U56" i="11"/>
  <c r="V56" i="11"/>
  <c r="W56" i="11"/>
  <c r="X56" i="11"/>
  <c r="Y56" i="11"/>
  <c r="Z56" i="11"/>
  <c r="AA56" i="11"/>
  <c r="AB56" i="11"/>
  <c r="AC56" i="11"/>
  <c r="AD56" i="11"/>
  <c r="AE56" i="11"/>
  <c r="AF56" i="11"/>
  <c r="C56" i="11"/>
  <c r="C55" i="11"/>
  <c r="C54" i="11"/>
  <c r="D52" i="11"/>
  <c r="E52" i="11"/>
  <c r="F52" i="11"/>
  <c r="G52" i="11"/>
  <c r="H52" i="11"/>
  <c r="I52" i="11"/>
  <c r="J52" i="11"/>
  <c r="K52" i="11"/>
  <c r="L52" i="11"/>
  <c r="M52" i="11"/>
  <c r="N52" i="11"/>
  <c r="O52" i="11"/>
  <c r="P52" i="11"/>
  <c r="Q52" i="11"/>
  <c r="R52" i="11"/>
  <c r="S52" i="11"/>
  <c r="T52" i="11"/>
  <c r="U52" i="11"/>
  <c r="V52" i="11"/>
  <c r="W52" i="11"/>
  <c r="X52" i="11"/>
  <c r="Y52" i="11"/>
  <c r="Z52" i="11"/>
  <c r="AA52" i="11"/>
  <c r="AB52" i="11"/>
  <c r="AC52" i="11"/>
  <c r="AD52" i="11"/>
  <c r="AE52" i="11"/>
  <c r="AF52" i="11"/>
  <c r="C52" i="11"/>
  <c r="H3" i="41"/>
  <c r="T81" i="14"/>
  <c r="S81" i="14"/>
  <c r="R81" i="14"/>
  <c r="Q81" i="14"/>
  <c r="P81" i="14"/>
  <c r="O81" i="14"/>
  <c r="N81" i="14"/>
  <c r="M81" i="14"/>
  <c r="L81" i="14"/>
  <c r="K81" i="14"/>
  <c r="J81" i="14"/>
  <c r="I81" i="14"/>
  <c r="H81" i="14"/>
  <c r="G81" i="14"/>
  <c r="F81" i="14"/>
  <c r="E81" i="14"/>
  <c r="D81" i="14"/>
  <c r="C81" i="14"/>
  <c r="B81" i="14"/>
  <c r="U80" i="14"/>
  <c r="S80" i="14"/>
  <c r="R80" i="14"/>
  <c r="Q80" i="14"/>
  <c r="P80" i="14"/>
  <c r="O80" i="14"/>
  <c r="N80" i="14"/>
  <c r="M80" i="14"/>
  <c r="L80" i="14"/>
  <c r="K80" i="14"/>
  <c r="J80" i="14"/>
  <c r="I80" i="14"/>
  <c r="H80" i="14"/>
  <c r="G80" i="14"/>
  <c r="F80" i="14"/>
  <c r="E80" i="14"/>
  <c r="D80" i="14"/>
  <c r="C80" i="14"/>
  <c r="B80" i="14"/>
  <c r="U79" i="14"/>
  <c r="T79" i="14"/>
  <c r="R79" i="14"/>
  <c r="Q79" i="14"/>
  <c r="P79" i="14"/>
  <c r="O79" i="14"/>
  <c r="N79" i="14"/>
  <c r="M79" i="14"/>
  <c r="L79" i="14"/>
  <c r="K79" i="14"/>
  <c r="J79" i="14"/>
  <c r="I79" i="14"/>
  <c r="H79" i="14"/>
  <c r="G79" i="14"/>
  <c r="F79" i="14"/>
  <c r="E79" i="14"/>
  <c r="D79" i="14"/>
  <c r="C79" i="14"/>
  <c r="B79" i="14"/>
  <c r="U78" i="14"/>
  <c r="T78" i="14"/>
  <c r="S78" i="14"/>
  <c r="Q78" i="14"/>
  <c r="P78" i="14"/>
  <c r="O78" i="14"/>
  <c r="N78" i="14"/>
  <c r="M78" i="14"/>
  <c r="L78" i="14"/>
  <c r="K78" i="14"/>
  <c r="J78" i="14"/>
  <c r="I78" i="14"/>
  <c r="H78" i="14"/>
  <c r="G78" i="14"/>
  <c r="F78" i="14"/>
  <c r="E78" i="14"/>
  <c r="D78" i="14"/>
  <c r="C78" i="14"/>
  <c r="B78" i="14"/>
  <c r="U77" i="14"/>
  <c r="T77" i="14"/>
  <c r="S77" i="14"/>
  <c r="R77" i="14"/>
  <c r="P77" i="14"/>
  <c r="O77" i="14"/>
  <c r="N77" i="14"/>
  <c r="M77" i="14"/>
  <c r="L77" i="14"/>
  <c r="K77" i="14"/>
  <c r="J77" i="14"/>
  <c r="I77" i="14"/>
  <c r="H77" i="14"/>
  <c r="G77" i="14"/>
  <c r="F77" i="14"/>
  <c r="E77" i="14"/>
  <c r="D77" i="14"/>
  <c r="C77" i="14"/>
  <c r="B77" i="14"/>
  <c r="U76" i="14"/>
  <c r="T76" i="14"/>
  <c r="S76" i="14"/>
  <c r="R76" i="14"/>
  <c r="Q76" i="14"/>
  <c r="O76" i="14"/>
  <c r="N76" i="14"/>
  <c r="M76" i="14"/>
  <c r="L76" i="14"/>
  <c r="K76" i="14"/>
  <c r="J76" i="14"/>
  <c r="I76" i="14"/>
  <c r="H76" i="14"/>
  <c r="G76" i="14"/>
  <c r="F76" i="14"/>
  <c r="E76" i="14"/>
  <c r="D76" i="14"/>
  <c r="C76" i="14"/>
  <c r="B76" i="14"/>
  <c r="U75" i="14"/>
  <c r="T75" i="14"/>
  <c r="S75" i="14"/>
  <c r="R75" i="14"/>
  <c r="Q75" i="14"/>
  <c r="P75" i="14"/>
  <c r="N75" i="14"/>
  <c r="M75" i="14"/>
  <c r="L75" i="14"/>
  <c r="K75" i="14"/>
  <c r="J75" i="14"/>
  <c r="I75" i="14"/>
  <c r="H75" i="14"/>
  <c r="G75" i="14"/>
  <c r="F75" i="14"/>
  <c r="E75" i="14"/>
  <c r="D75" i="14"/>
  <c r="C75" i="14"/>
  <c r="B75" i="14"/>
  <c r="U74" i="14"/>
  <c r="T74" i="14"/>
  <c r="S74" i="14"/>
  <c r="R74" i="14"/>
  <c r="Q74" i="14"/>
  <c r="P74" i="14"/>
  <c r="O74" i="14"/>
  <c r="M74" i="14"/>
  <c r="L74" i="14"/>
  <c r="K74" i="14"/>
  <c r="J74" i="14"/>
  <c r="I74" i="14"/>
  <c r="H74" i="14"/>
  <c r="G74" i="14"/>
  <c r="F74" i="14"/>
  <c r="E74" i="14"/>
  <c r="D74" i="14"/>
  <c r="C74" i="14"/>
  <c r="B74" i="14"/>
  <c r="U73" i="14"/>
  <c r="T73" i="14"/>
  <c r="S73" i="14"/>
  <c r="R73" i="14"/>
  <c r="Q73" i="14"/>
  <c r="P73" i="14"/>
  <c r="O73" i="14"/>
  <c r="N73" i="14"/>
  <c r="L73" i="14"/>
  <c r="K73" i="14"/>
  <c r="J73" i="14"/>
  <c r="I73" i="14"/>
  <c r="H73" i="14"/>
  <c r="G73" i="14"/>
  <c r="F73" i="14"/>
  <c r="E73" i="14"/>
  <c r="D73" i="14"/>
  <c r="C73" i="14"/>
  <c r="B73" i="14"/>
  <c r="U72" i="14"/>
  <c r="T72" i="14"/>
  <c r="S72" i="14"/>
  <c r="R72" i="14"/>
  <c r="Q72" i="14"/>
  <c r="P72" i="14"/>
  <c r="O72" i="14"/>
  <c r="N72" i="14"/>
  <c r="M72" i="14"/>
  <c r="K72" i="14"/>
  <c r="J72" i="14"/>
  <c r="I72" i="14"/>
  <c r="H72" i="14"/>
  <c r="G72" i="14"/>
  <c r="F72" i="14"/>
  <c r="E72" i="14"/>
  <c r="D72" i="14"/>
  <c r="C72" i="14"/>
  <c r="B72" i="14"/>
  <c r="U71" i="14"/>
  <c r="T71" i="14"/>
  <c r="S71" i="14"/>
  <c r="R71" i="14"/>
  <c r="Q71" i="14"/>
  <c r="P71" i="14"/>
  <c r="O71" i="14"/>
  <c r="N71" i="14"/>
  <c r="M71" i="14"/>
  <c r="L71" i="14"/>
  <c r="J71" i="14"/>
  <c r="I71" i="14"/>
  <c r="H71" i="14"/>
  <c r="G71" i="14"/>
  <c r="F71" i="14"/>
  <c r="E71" i="14"/>
  <c r="D71" i="14"/>
  <c r="C71" i="14"/>
  <c r="B71" i="14"/>
  <c r="U70" i="14"/>
  <c r="T70" i="14"/>
  <c r="S70" i="14"/>
  <c r="R70" i="14"/>
  <c r="Q70" i="14"/>
  <c r="P70" i="14"/>
  <c r="O70" i="14"/>
  <c r="N70" i="14"/>
  <c r="M70" i="14"/>
  <c r="L70" i="14"/>
  <c r="K70" i="14"/>
  <c r="I70" i="14"/>
  <c r="H70" i="14"/>
  <c r="G70" i="14"/>
  <c r="F70" i="14"/>
  <c r="E70" i="14"/>
  <c r="D70" i="14"/>
  <c r="C70" i="14"/>
  <c r="B70" i="14"/>
  <c r="U69" i="14"/>
  <c r="T69" i="14"/>
  <c r="S69" i="14"/>
  <c r="R69" i="14"/>
  <c r="Q69" i="14"/>
  <c r="P69" i="14"/>
  <c r="O69" i="14"/>
  <c r="N69" i="14"/>
  <c r="M69" i="14"/>
  <c r="L69" i="14"/>
  <c r="K69" i="14"/>
  <c r="J69" i="14"/>
  <c r="H69" i="14"/>
  <c r="G69" i="14"/>
  <c r="F69" i="14"/>
  <c r="E69" i="14"/>
  <c r="D69" i="14"/>
  <c r="C69" i="14"/>
  <c r="B69" i="14"/>
  <c r="U68" i="14"/>
  <c r="T68" i="14"/>
  <c r="S68" i="14"/>
  <c r="R68" i="14"/>
  <c r="Q68" i="14"/>
  <c r="P68" i="14"/>
  <c r="O68" i="14"/>
  <c r="N68" i="14"/>
  <c r="M68" i="14"/>
  <c r="L68" i="14"/>
  <c r="K68" i="14"/>
  <c r="J68" i="14"/>
  <c r="I68" i="14"/>
  <c r="G68" i="14"/>
  <c r="F68" i="14"/>
  <c r="E68" i="14"/>
  <c r="D68" i="14"/>
  <c r="C68" i="14"/>
  <c r="B68" i="14"/>
  <c r="U67" i="14"/>
  <c r="T67" i="14"/>
  <c r="S67" i="14"/>
  <c r="R67" i="14"/>
  <c r="Q67" i="14"/>
  <c r="P67" i="14"/>
  <c r="O67" i="14"/>
  <c r="N67" i="14"/>
  <c r="M67" i="14"/>
  <c r="L67" i="14"/>
  <c r="K67" i="14"/>
  <c r="J67" i="14"/>
  <c r="I67" i="14"/>
  <c r="H67" i="14"/>
  <c r="F67" i="14"/>
  <c r="E67" i="14"/>
  <c r="D67" i="14"/>
  <c r="C67" i="14"/>
  <c r="B67" i="14"/>
  <c r="U66" i="14"/>
  <c r="T66" i="14"/>
  <c r="S66" i="14"/>
  <c r="R66" i="14"/>
  <c r="Q66" i="14"/>
  <c r="P66" i="14"/>
  <c r="O66" i="14"/>
  <c r="N66" i="14"/>
  <c r="M66" i="14"/>
  <c r="L66" i="14"/>
  <c r="K66" i="14"/>
  <c r="J66" i="14"/>
  <c r="I66" i="14"/>
  <c r="H66" i="14"/>
  <c r="G66" i="14"/>
  <c r="D66" i="14"/>
  <c r="C66" i="14"/>
  <c r="B66" i="14"/>
  <c r="U65" i="14"/>
  <c r="T65" i="14"/>
  <c r="S65" i="14"/>
  <c r="R65" i="14"/>
  <c r="Q65" i="14"/>
  <c r="P65" i="14"/>
  <c r="O65" i="14"/>
  <c r="N65" i="14"/>
  <c r="M65" i="14"/>
  <c r="L65" i="14"/>
  <c r="K65" i="14"/>
  <c r="J65" i="14"/>
  <c r="I65" i="14"/>
  <c r="H65" i="14"/>
  <c r="G65" i="14"/>
  <c r="F65" i="14"/>
  <c r="D65" i="14"/>
  <c r="C65" i="14"/>
  <c r="B65" i="14"/>
  <c r="U64" i="14"/>
  <c r="T64" i="14"/>
  <c r="S64" i="14"/>
  <c r="R64" i="14"/>
  <c r="Q64" i="14"/>
  <c r="P64" i="14"/>
  <c r="O64" i="14"/>
  <c r="N64" i="14"/>
  <c r="M64" i="14"/>
  <c r="L64" i="14"/>
  <c r="K64" i="14"/>
  <c r="J64" i="14"/>
  <c r="I64" i="14"/>
  <c r="H64" i="14"/>
  <c r="G64" i="14"/>
  <c r="F64" i="14"/>
  <c r="E64" i="14"/>
  <c r="C64" i="14"/>
  <c r="B64" i="14"/>
  <c r="U63" i="14"/>
  <c r="T63" i="14"/>
  <c r="S63" i="14"/>
  <c r="R63" i="14"/>
  <c r="Q63" i="14"/>
  <c r="P63" i="14"/>
  <c r="O63" i="14"/>
  <c r="N63" i="14"/>
  <c r="M63" i="14"/>
  <c r="L63" i="14"/>
  <c r="K63" i="14"/>
  <c r="J63" i="14"/>
  <c r="I63" i="14"/>
  <c r="H63" i="14"/>
  <c r="G63" i="14"/>
  <c r="F63" i="14"/>
  <c r="E63" i="14"/>
  <c r="D63" i="14"/>
  <c r="B63" i="14"/>
  <c r="U62" i="14"/>
  <c r="T62" i="14"/>
  <c r="S62" i="14"/>
  <c r="R62" i="14"/>
  <c r="Q62" i="14"/>
  <c r="P62" i="14"/>
  <c r="O62" i="14"/>
  <c r="N62" i="14"/>
  <c r="M62" i="14"/>
  <c r="L62" i="14"/>
  <c r="K62" i="14"/>
  <c r="J62" i="14"/>
  <c r="I62" i="14"/>
  <c r="H62" i="14"/>
  <c r="G62" i="14"/>
  <c r="C62" i="14"/>
  <c r="V439" i="42"/>
  <c r="W439" i="42"/>
  <c r="X439" i="42"/>
  <c r="Y439" i="42"/>
  <c r="Z439" i="42"/>
  <c r="AA439" i="42"/>
  <c r="AB439" i="42"/>
  <c r="AC439" i="42"/>
  <c r="AD439" i="42"/>
  <c r="AE439" i="42"/>
  <c r="V435" i="42"/>
  <c r="W435" i="42"/>
  <c r="X435" i="42"/>
  <c r="Y435" i="42"/>
  <c r="Z435" i="42"/>
  <c r="AA435" i="42"/>
  <c r="AB435" i="42"/>
  <c r="AC435" i="42"/>
  <c r="AD435" i="42"/>
  <c r="AE435" i="42"/>
  <c r="V418" i="42"/>
  <c r="W418" i="42"/>
  <c r="X418" i="42"/>
  <c r="Y418" i="42"/>
  <c r="Z418" i="42"/>
  <c r="AA418" i="42"/>
  <c r="AB418" i="42"/>
  <c r="AC418" i="42"/>
  <c r="AD418" i="42"/>
  <c r="AE418" i="42"/>
  <c r="V414" i="42"/>
  <c r="W414" i="42"/>
  <c r="X414" i="42"/>
  <c r="Y414" i="42"/>
  <c r="Z414" i="42"/>
  <c r="AA414" i="42"/>
  <c r="AB414" i="42"/>
  <c r="AC414" i="42"/>
  <c r="AD414" i="42"/>
  <c r="AE414" i="42"/>
  <c r="V397" i="42"/>
  <c r="W397" i="42"/>
  <c r="X397" i="42"/>
  <c r="Y397" i="42"/>
  <c r="Z397" i="42"/>
  <c r="AA397" i="42"/>
  <c r="AB397" i="42"/>
  <c r="AC397" i="42"/>
  <c r="AD397" i="42"/>
  <c r="AE397" i="42"/>
  <c r="V393" i="42"/>
  <c r="W393" i="42"/>
  <c r="X393" i="42"/>
  <c r="Y393" i="42"/>
  <c r="Z393" i="42"/>
  <c r="AA393" i="42"/>
  <c r="AB393" i="42"/>
  <c r="AC393" i="42"/>
  <c r="AD393" i="42"/>
  <c r="AE393" i="42"/>
  <c r="V376" i="42"/>
  <c r="W376" i="42"/>
  <c r="X376" i="42"/>
  <c r="Y376" i="42"/>
  <c r="Z376" i="42"/>
  <c r="AA376" i="42"/>
  <c r="AB376" i="42"/>
  <c r="AC376" i="42"/>
  <c r="AD376" i="42"/>
  <c r="AE376" i="42"/>
  <c r="V372" i="42"/>
  <c r="W372" i="42"/>
  <c r="X372" i="42"/>
  <c r="Y372" i="42"/>
  <c r="Z372" i="42"/>
  <c r="AA372" i="42"/>
  <c r="AB372" i="42"/>
  <c r="AC372" i="42"/>
  <c r="AD372" i="42"/>
  <c r="AE372" i="42"/>
  <c r="V355" i="42"/>
  <c r="W355" i="42"/>
  <c r="X355" i="42"/>
  <c r="Y355" i="42"/>
  <c r="Z355" i="42"/>
  <c r="AA355" i="42"/>
  <c r="AB355" i="42"/>
  <c r="AC355" i="42"/>
  <c r="AD355" i="42"/>
  <c r="AE355" i="42"/>
  <c r="V351" i="42"/>
  <c r="W351" i="42"/>
  <c r="X351" i="42"/>
  <c r="Y351" i="42"/>
  <c r="Z351" i="42"/>
  <c r="AA351" i="42"/>
  <c r="AB351" i="42"/>
  <c r="AC351" i="42"/>
  <c r="AD351" i="42"/>
  <c r="AE351" i="42"/>
  <c r="V334" i="42"/>
  <c r="W334" i="42"/>
  <c r="X334" i="42"/>
  <c r="Y334" i="42"/>
  <c r="Z334" i="42"/>
  <c r="AA334" i="42"/>
  <c r="AB334" i="42"/>
  <c r="AC334" i="42"/>
  <c r="AD334" i="42"/>
  <c r="AE334" i="42"/>
  <c r="V330" i="42"/>
  <c r="W330" i="42"/>
  <c r="X330" i="42"/>
  <c r="Y330" i="42"/>
  <c r="Z330" i="42"/>
  <c r="AA330" i="42"/>
  <c r="AB330" i="42"/>
  <c r="AC330" i="42"/>
  <c r="AD330" i="42"/>
  <c r="AE330" i="42"/>
  <c r="V313" i="42"/>
  <c r="W313" i="42"/>
  <c r="X313" i="42"/>
  <c r="Y313" i="42"/>
  <c r="Z313" i="42"/>
  <c r="AA313" i="42"/>
  <c r="AB313" i="42"/>
  <c r="AC313" i="42"/>
  <c r="AD313" i="42"/>
  <c r="AE313" i="42"/>
  <c r="V309" i="42"/>
  <c r="W309" i="42"/>
  <c r="X309" i="42"/>
  <c r="Y309" i="42"/>
  <c r="Z309" i="42"/>
  <c r="AA309" i="42"/>
  <c r="AB309" i="42"/>
  <c r="AC309" i="42"/>
  <c r="AD309" i="42"/>
  <c r="AE309" i="42"/>
  <c r="V292" i="42"/>
  <c r="W292" i="42"/>
  <c r="X292" i="42"/>
  <c r="Y292" i="42"/>
  <c r="Z292" i="42"/>
  <c r="AA292" i="42"/>
  <c r="AB292" i="42"/>
  <c r="AC292" i="42"/>
  <c r="AD292" i="42"/>
  <c r="AE292" i="42"/>
  <c r="V288" i="42"/>
  <c r="W288" i="42"/>
  <c r="X288" i="42"/>
  <c r="Y288" i="42"/>
  <c r="Z288" i="42"/>
  <c r="AA288" i="42"/>
  <c r="AB288" i="42"/>
  <c r="AC288" i="42"/>
  <c r="AD288" i="42"/>
  <c r="AE288" i="42"/>
  <c r="V271" i="42"/>
  <c r="W271" i="42"/>
  <c r="X271" i="42"/>
  <c r="Y271" i="42"/>
  <c r="Z271" i="42"/>
  <c r="AA271" i="42"/>
  <c r="AB271" i="42"/>
  <c r="AC271" i="42"/>
  <c r="AD271" i="42"/>
  <c r="AE271" i="42"/>
  <c r="V267" i="42"/>
  <c r="W267" i="42"/>
  <c r="X267" i="42"/>
  <c r="Y267" i="42"/>
  <c r="Z267" i="42"/>
  <c r="AA267" i="42"/>
  <c r="AB267" i="42"/>
  <c r="AC267" i="42"/>
  <c r="AD267" i="42"/>
  <c r="AE267" i="42"/>
  <c r="V250" i="42"/>
  <c r="W250" i="42"/>
  <c r="X250" i="42"/>
  <c r="Y250" i="42"/>
  <c r="Z250" i="42"/>
  <c r="AA250" i="42"/>
  <c r="AB250" i="42"/>
  <c r="AC250" i="42"/>
  <c r="AD250" i="42"/>
  <c r="AE250" i="42"/>
  <c r="V246" i="42"/>
  <c r="W246" i="42"/>
  <c r="X246" i="42"/>
  <c r="Y246" i="42"/>
  <c r="Z246" i="42"/>
  <c r="AA246" i="42"/>
  <c r="AB246" i="42"/>
  <c r="AC246" i="42"/>
  <c r="AD246" i="42"/>
  <c r="AE246" i="42"/>
  <c r="V229" i="42"/>
  <c r="W229" i="42"/>
  <c r="X229" i="42"/>
  <c r="Y229" i="42"/>
  <c r="Z229" i="42"/>
  <c r="AA229" i="42"/>
  <c r="AB229" i="42"/>
  <c r="AC229" i="42"/>
  <c r="AD229" i="42"/>
  <c r="AE229" i="42"/>
  <c r="V225" i="42"/>
  <c r="W225" i="42"/>
  <c r="X225" i="42"/>
  <c r="Y225" i="42"/>
  <c r="Z225" i="42"/>
  <c r="AA225" i="42"/>
  <c r="AB225" i="42"/>
  <c r="AC225" i="42"/>
  <c r="AD225" i="42"/>
  <c r="AE225" i="42"/>
  <c r="V208" i="42"/>
  <c r="W208" i="42"/>
  <c r="X208" i="42"/>
  <c r="Y208" i="42"/>
  <c r="Z208" i="42"/>
  <c r="AA208" i="42"/>
  <c r="AB208" i="42"/>
  <c r="AC208" i="42"/>
  <c r="AD208" i="42"/>
  <c r="AE208" i="42"/>
  <c r="V204" i="42"/>
  <c r="W204" i="42"/>
  <c r="X204" i="42"/>
  <c r="Y204" i="42"/>
  <c r="Z204" i="42"/>
  <c r="AA204" i="42"/>
  <c r="AB204" i="42"/>
  <c r="AC204" i="42"/>
  <c r="AD204" i="42"/>
  <c r="AE204" i="42"/>
  <c r="V187" i="42"/>
  <c r="W187" i="42"/>
  <c r="X187" i="42"/>
  <c r="Y187" i="42"/>
  <c r="Z187" i="42"/>
  <c r="AA187" i="42"/>
  <c r="AB187" i="42"/>
  <c r="AC187" i="42"/>
  <c r="AD187" i="42"/>
  <c r="AE187" i="42"/>
  <c r="V183" i="42"/>
  <c r="W183" i="42"/>
  <c r="X183" i="42"/>
  <c r="Y183" i="42"/>
  <c r="Z183" i="42"/>
  <c r="AA183" i="42"/>
  <c r="AB183" i="42"/>
  <c r="AC183" i="42"/>
  <c r="AD183" i="42"/>
  <c r="AE183" i="42"/>
  <c r="V166" i="42"/>
  <c r="W166" i="42"/>
  <c r="X166" i="42"/>
  <c r="Y166" i="42"/>
  <c r="Z166" i="42"/>
  <c r="AA166" i="42"/>
  <c r="AB166" i="42"/>
  <c r="AC166" i="42"/>
  <c r="AD166" i="42"/>
  <c r="AE166" i="42"/>
  <c r="V162" i="42"/>
  <c r="W162" i="42"/>
  <c r="X162" i="42"/>
  <c r="Y162" i="42"/>
  <c r="Z162" i="42"/>
  <c r="AA162" i="42"/>
  <c r="AB162" i="42"/>
  <c r="AC162" i="42"/>
  <c r="AD162" i="42"/>
  <c r="AE162" i="42"/>
  <c r="V145" i="42"/>
  <c r="W145" i="42"/>
  <c r="X145" i="42"/>
  <c r="Y145" i="42"/>
  <c r="Z145" i="42"/>
  <c r="AA145" i="42"/>
  <c r="AB145" i="42"/>
  <c r="AC145" i="42"/>
  <c r="AD145" i="42"/>
  <c r="AE145" i="42"/>
  <c r="V141" i="42"/>
  <c r="W141" i="42"/>
  <c r="X141" i="42"/>
  <c r="Y141" i="42"/>
  <c r="Z141" i="42"/>
  <c r="AA141" i="42"/>
  <c r="AB141" i="42"/>
  <c r="AC141" i="42"/>
  <c r="AD141" i="42"/>
  <c r="AE141" i="42"/>
  <c r="V120" i="42"/>
  <c r="W120" i="42"/>
  <c r="X120" i="42"/>
  <c r="Y120" i="42"/>
  <c r="Z120" i="42"/>
  <c r="AA120" i="42"/>
  <c r="AB120" i="42"/>
  <c r="AC120" i="42"/>
  <c r="AD120" i="42"/>
  <c r="AE120" i="42"/>
  <c r="V124" i="42"/>
  <c r="W124" i="42"/>
  <c r="X124" i="42"/>
  <c r="Y124" i="42"/>
  <c r="Z124" i="42"/>
  <c r="AA124" i="42"/>
  <c r="AB124" i="42"/>
  <c r="AC124" i="42"/>
  <c r="AD124" i="42"/>
  <c r="AE124" i="42"/>
  <c r="V103" i="42"/>
  <c r="W103" i="42"/>
  <c r="X103" i="42"/>
  <c r="Y103" i="42"/>
  <c r="Z103" i="42"/>
  <c r="AA103" i="42"/>
  <c r="AB103" i="42"/>
  <c r="AC103" i="42"/>
  <c r="AD103" i="42"/>
  <c r="AE103" i="42"/>
  <c r="V99" i="42"/>
  <c r="W99" i="42"/>
  <c r="X99" i="42"/>
  <c r="Y99" i="42"/>
  <c r="Z99" i="42"/>
  <c r="AA99" i="42"/>
  <c r="AB99" i="42"/>
  <c r="AC99" i="42"/>
  <c r="AD99" i="42"/>
  <c r="AE99" i="42"/>
  <c r="V82" i="42"/>
  <c r="W82" i="42"/>
  <c r="X82" i="42"/>
  <c r="Y82" i="42"/>
  <c r="Z82" i="42"/>
  <c r="AA82" i="42"/>
  <c r="AB82" i="42"/>
  <c r="AC82" i="42"/>
  <c r="AD82" i="42"/>
  <c r="AE82" i="42"/>
  <c r="V78" i="42"/>
  <c r="W78" i="42"/>
  <c r="X78" i="42"/>
  <c r="Y78" i="42"/>
  <c r="Z78" i="42"/>
  <c r="AA78" i="42"/>
  <c r="AB78" i="42"/>
  <c r="AC78" i="42"/>
  <c r="AD78" i="42"/>
  <c r="AE78" i="42"/>
  <c r="V61" i="42"/>
  <c r="W61" i="42"/>
  <c r="X61" i="42"/>
  <c r="Y61" i="42"/>
  <c r="Z61" i="42"/>
  <c r="AA61" i="42"/>
  <c r="AB61" i="42"/>
  <c r="AC61" i="42"/>
  <c r="AD61" i="42"/>
  <c r="AE61" i="42"/>
  <c r="V57" i="42"/>
  <c r="W57" i="42"/>
  <c r="X57" i="42"/>
  <c r="Y57" i="42"/>
  <c r="Z57" i="42"/>
  <c r="AA57" i="42"/>
  <c r="AB57" i="42"/>
  <c r="AC57" i="42"/>
  <c r="AD57" i="42"/>
  <c r="AE57" i="42"/>
  <c r="AE438" i="42"/>
  <c r="AD438" i="42"/>
  <c r="AC438" i="42"/>
  <c r="AB438" i="42"/>
  <c r="AA438" i="42"/>
  <c r="Z438" i="42"/>
  <c r="Y438" i="42"/>
  <c r="X438" i="42"/>
  <c r="W438" i="42"/>
  <c r="V438" i="42"/>
  <c r="AE437" i="42"/>
  <c r="AD437" i="42"/>
  <c r="AC437" i="42"/>
  <c r="AB437" i="42"/>
  <c r="AA437" i="42"/>
  <c r="Z437" i="42"/>
  <c r="Y437" i="42"/>
  <c r="X437" i="42"/>
  <c r="W437" i="42"/>
  <c r="V437" i="42"/>
  <c r="AE434" i="42"/>
  <c r="AD434" i="42"/>
  <c r="AC434" i="42"/>
  <c r="AB434" i="42"/>
  <c r="AA434" i="42"/>
  <c r="Z434" i="42"/>
  <c r="Y434" i="42"/>
  <c r="X434" i="42"/>
  <c r="W434" i="42"/>
  <c r="V434" i="42"/>
  <c r="AE417" i="42"/>
  <c r="AD417" i="42"/>
  <c r="AC417" i="42"/>
  <c r="AB417" i="42"/>
  <c r="AA417" i="42"/>
  <c r="Z417" i="42"/>
  <c r="Y417" i="42"/>
  <c r="X417" i="42"/>
  <c r="W417" i="42"/>
  <c r="V417" i="42"/>
  <c r="AE416" i="42"/>
  <c r="AD416" i="42"/>
  <c r="AC416" i="42"/>
  <c r="AB416" i="42"/>
  <c r="AA416" i="42"/>
  <c r="Z416" i="42"/>
  <c r="Y416" i="42"/>
  <c r="X416" i="42"/>
  <c r="W416" i="42"/>
  <c r="V416" i="42"/>
  <c r="AE413" i="42"/>
  <c r="AD413" i="42"/>
  <c r="AC413" i="42"/>
  <c r="AB413" i="42"/>
  <c r="AA413" i="42"/>
  <c r="Z413" i="42"/>
  <c r="Y413" i="42"/>
  <c r="X413" i="42"/>
  <c r="W413" i="42"/>
  <c r="V413" i="42"/>
  <c r="AE396" i="42"/>
  <c r="AD396" i="42"/>
  <c r="AC396" i="42"/>
  <c r="AB396" i="42"/>
  <c r="AA396" i="42"/>
  <c r="Z396" i="42"/>
  <c r="Y396" i="42"/>
  <c r="X396" i="42"/>
  <c r="W396" i="42"/>
  <c r="V396" i="42"/>
  <c r="AE395" i="42"/>
  <c r="AD395" i="42"/>
  <c r="AC395" i="42"/>
  <c r="AB395" i="42"/>
  <c r="AA395" i="42"/>
  <c r="Z395" i="42"/>
  <c r="Y395" i="42"/>
  <c r="X395" i="42"/>
  <c r="W395" i="42"/>
  <c r="V395" i="42"/>
  <c r="AE392" i="42"/>
  <c r="AD392" i="42"/>
  <c r="AC392" i="42"/>
  <c r="AB392" i="42"/>
  <c r="AA392" i="42"/>
  <c r="Z392" i="42"/>
  <c r="Y392" i="42"/>
  <c r="X392" i="42"/>
  <c r="W392" i="42"/>
  <c r="V392" i="42"/>
  <c r="AE375" i="42"/>
  <c r="AD375" i="42"/>
  <c r="AC375" i="42"/>
  <c r="AB375" i="42"/>
  <c r="AA375" i="42"/>
  <c r="Z375" i="42"/>
  <c r="Y375" i="42"/>
  <c r="X375" i="42"/>
  <c r="W375" i="42"/>
  <c r="V375" i="42"/>
  <c r="AE374" i="42"/>
  <c r="AD374" i="42"/>
  <c r="AC374" i="42"/>
  <c r="AB374" i="42"/>
  <c r="AA374" i="42"/>
  <c r="Z374" i="42"/>
  <c r="Y374" i="42"/>
  <c r="X374" i="42"/>
  <c r="W374" i="42"/>
  <c r="V374" i="42"/>
  <c r="AE371" i="42"/>
  <c r="AD371" i="42"/>
  <c r="AC371" i="42"/>
  <c r="AB371" i="42"/>
  <c r="AA371" i="42"/>
  <c r="Z371" i="42"/>
  <c r="Y371" i="42"/>
  <c r="X371" i="42"/>
  <c r="W371" i="42"/>
  <c r="V371" i="42"/>
  <c r="AE354" i="42"/>
  <c r="AD354" i="42"/>
  <c r="AC354" i="42"/>
  <c r="AB354" i="42"/>
  <c r="AA354" i="42"/>
  <c r="Z354" i="42"/>
  <c r="Y354" i="42"/>
  <c r="X354" i="42"/>
  <c r="W354" i="42"/>
  <c r="V354" i="42"/>
  <c r="AE353" i="42"/>
  <c r="AD353" i="42"/>
  <c r="AC353" i="42"/>
  <c r="AB353" i="42"/>
  <c r="AA353" i="42"/>
  <c r="Z353" i="42"/>
  <c r="Y353" i="42"/>
  <c r="X353" i="42"/>
  <c r="W353" i="42"/>
  <c r="V353" i="42"/>
  <c r="AE350" i="42"/>
  <c r="AD350" i="42"/>
  <c r="AC350" i="42"/>
  <c r="AB350" i="42"/>
  <c r="AA350" i="42"/>
  <c r="Z350" i="42"/>
  <c r="Y350" i="42"/>
  <c r="X350" i="42"/>
  <c r="W350" i="42"/>
  <c r="V350" i="42"/>
  <c r="AE333" i="42"/>
  <c r="AD333" i="42"/>
  <c r="AC333" i="42"/>
  <c r="AB333" i="42"/>
  <c r="AA333" i="42"/>
  <c r="Z333" i="42"/>
  <c r="Y333" i="42"/>
  <c r="X333" i="42"/>
  <c r="W333" i="42"/>
  <c r="V333" i="42"/>
  <c r="AE332" i="42"/>
  <c r="AD332" i="42"/>
  <c r="AC332" i="42"/>
  <c r="AB332" i="42"/>
  <c r="AA332" i="42"/>
  <c r="Z332" i="42"/>
  <c r="Y332" i="42"/>
  <c r="X332" i="42"/>
  <c r="W332" i="42"/>
  <c r="V332" i="42"/>
  <c r="AE329" i="42"/>
  <c r="AD329" i="42"/>
  <c r="AC329" i="42"/>
  <c r="AB329" i="42"/>
  <c r="AA329" i="42"/>
  <c r="Z329" i="42"/>
  <c r="Y329" i="42"/>
  <c r="X329" i="42"/>
  <c r="W329" i="42"/>
  <c r="V329" i="42"/>
  <c r="AE312" i="42"/>
  <c r="AD312" i="42"/>
  <c r="AC312" i="42"/>
  <c r="AB312" i="42"/>
  <c r="AA312" i="42"/>
  <c r="Z312" i="42"/>
  <c r="Y312" i="42"/>
  <c r="X312" i="42"/>
  <c r="W312" i="42"/>
  <c r="V312" i="42"/>
  <c r="AE311" i="42"/>
  <c r="AD311" i="42"/>
  <c r="AC311" i="42"/>
  <c r="AB311" i="42"/>
  <c r="AA311" i="42"/>
  <c r="Z311" i="42"/>
  <c r="Y311" i="42"/>
  <c r="X311" i="42"/>
  <c r="W311" i="42"/>
  <c r="V311" i="42"/>
  <c r="AE308" i="42"/>
  <c r="AD308" i="42"/>
  <c r="AC308" i="42"/>
  <c r="AB308" i="42"/>
  <c r="AA308" i="42"/>
  <c r="Z308" i="42"/>
  <c r="Y308" i="42"/>
  <c r="X308" i="42"/>
  <c r="W308" i="42"/>
  <c r="V308" i="42"/>
  <c r="AE291" i="42"/>
  <c r="AD291" i="42"/>
  <c r="AC291" i="42"/>
  <c r="AB291" i="42"/>
  <c r="AA291" i="42"/>
  <c r="Z291" i="42"/>
  <c r="Y291" i="42"/>
  <c r="X291" i="42"/>
  <c r="W291" i="42"/>
  <c r="V291" i="42"/>
  <c r="AE290" i="42"/>
  <c r="AD290" i="42"/>
  <c r="AC290" i="42"/>
  <c r="AB290" i="42"/>
  <c r="AA290" i="42"/>
  <c r="Z290" i="42"/>
  <c r="Y290" i="42"/>
  <c r="X290" i="42"/>
  <c r="W290" i="42"/>
  <c r="V290" i="42"/>
  <c r="AE287" i="42"/>
  <c r="AD287" i="42"/>
  <c r="AC287" i="42"/>
  <c r="AB287" i="42"/>
  <c r="AA287" i="42"/>
  <c r="Z287" i="42"/>
  <c r="Y287" i="42"/>
  <c r="X287" i="42"/>
  <c r="W287" i="42"/>
  <c r="V287" i="42"/>
  <c r="AE270" i="42"/>
  <c r="AD270" i="42"/>
  <c r="AC270" i="42"/>
  <c r="AB270" i="42"/>
  <c r="AA270" i="42"/>
  <c r="Z270" i="42"/>
  <c r="Y270" i="42"/>
  <c r="X270" i="42"/>
  <c r="W270" i="42"/>
  <c r="V270" i="42"/>
  <c r="AE269" i="42"/>
  <c r="AD269" i="42"/>
  <c r="AC269" i="42"/>
  <c r="AB269" i="42"/>
  <c r="AA269" i="42"/>
  <c r="Z269" i="42"/>
  <c r="Y269" i="42"/>
  <c r="X269" i="42"/>
  <c r="W269" i="42"/>
  <c r="V269" i="42"/>
  <c r="AE266" i="42"/>
  <c r="AD266" i="42"/>
  <c r="AC266" i="42"/>
  <c r="AB266" i="42"/>
  <c r="AA266" i="42"/>
  <c r="Z266" i="42"/>
  <c r="Y266" i="42"/>
  <c r="X266" i="42"/>
  <c r="W266" i="42"/>
  <c r="V266" i="42"/>
  <c r="AE249" i="42"/>
  <c r="AD249" i="42"/>
  <c r="AC249" i="42"/>
  <c r="AB249" i="42"/>
  <c r="AA249" i="42"/>
  <c r="Z249" i="42"/>
  <c r="Y249" i="42"/>
  <c r="X249" i="42"/>
  <c r="W249" i="42"/>
  <c r="V249" i="42"/>
  <c r="AE248" i="42"/>
  <c r="AD248" i="42"/>
  <c r="AC248" i="42"/>
  <c r="AB248" i="42"/>
  <c r="AA248" i="42"/>
  <c r="Z248" i="42"/>
  <c r="Y248" i="42"/>
  <c r="X248" i="42"/>
  <c r="W248" i="42"/>
  <c r="V248" i="42"/>
  <c r="AE245" i="42"/>
  <c r="AD245" i="42"/>
  <c r="AC245" i="42"/>
  <c r="AB245" i="42"/>
  <c r="AA245" i="42"/>
  <c r="Z245" i="42"/>
  <c r="Y245" i="42"/>
  <c r="X245" i="42"/>
  <c r="W245" i="42"/>
  <c r="V245" i="42"/>
  <c r="AE228" i="42"/>
  <c r="AD228" i="42"/>
  <c r="AC228" i="42"/>
  <c r="AB228" i="42"/>
  <c r="AA228" i="42"/>
  <c r="Z228" i="42"/>
  <c r="Y228" i="42"/>
  <c r="X228" i="42"/>
  <c r="W228" i="42"/>
  <c r="V228" i="42"/>
  <c r="AE227" i="42"/>
  <c r="AD227" i="42"/>
  <c r="AC227" i="42"/>
  <c r="AB227" i="42"/>
  <c r="AA227" i="42"/>
  <c r="Z227" i="42"/>
  <c r="Y227" i="42"/>
  <c r="X227" i="42"/>
  <c r="W227" i="42"/>
  <c r="V227" i="42"/>
  <c r="AE224" i="42"/>
  <c r="AD224" i="42"/>
  <c r="AC224" i="42"/>
  <c r="AB224" i="42"/>
  <c r="AA224" i="42"/>
  <c r="Z224" i="42"/>
  <c r="Y224" i="42"/>
  <c r="X224" i="42"/>
  <c r="W224" i="42"/>
  <c r="V224" i="42"/>
  <c r="AE207" i="42"/>
  <c r="AD207" i="42"/>
  <c r="AC207" i="42"/>
  <c r="AB207" i="42"/>
  <c r="AA207" i="42"/>
  <c r="Z207" i="42"/>
  <c r="Y207" i="42"/>
  <c r="X207" i="42"/>
  <c r="W207" i="42"/>
  <c r="V207" i="42"/>
  <c r="AE206" i="42"/>
  <c r="AD206" i="42"/>
  <c r="AC206" i="42"/>
  <c r="AB206" i="42"/>
  <c r="AA206" i="42"/>
  <c r="Z206" i="42"/>
  <c r="Y206" i="42"/>
  <c r="X206" i="42"/>
  <c r="W206" i="42"/>
  <c r="V206" i="42"/>
  <c r="AE203" i="42"/>
  <c r="AD203" i="42"/>
  <c r="AC203" i="42"/>
  <c r="AB203" i="42"/>
  <c r="AA203" i="42"/>
  <c r="Z203" i="42"/>
  <c r="Y203" i="42"/>
  <c r="X203" i="42"/>
  <c r="W203" i="42"/>
  <c r="V203" i="42"/>
  <c r="AE186" i="42"/>
  <c r="AD186" i="42"/>
  <c r="AC186" i="42"/>
  <c r="AB186" i="42"/>
  <c r="AA186" i="42"/>
  <c r="Z186" i="42"/>
  <c r="Y186" i="42"/>
  <c r="X186" i="42"/>
  <c r="W186" i="42"/>
  <c r="V186" i="42"/>
  <c r="AE185" i="42"/>
  <c r="AD185" i="42"/>
  <c r="AC185" i="42"/>
  <c r="AB185" i="42"/>
  <c r="AA185" i="42"/>
  <c r="Z185" i="42"/>
  <c r="Y185" i="42"/>
  <c r="X185" i="42"/>
  <c r="W185" i="42"/>
  <c r="V185" i="42"/>
  <c r="AE182" i="42"/>
  <c r="AD182" i="42"/>
  <c r="AC182" i="42"/>
  <c r="AB182" i="42"/>
  <c r="AA182" i="42"/>
  <c r="Z182" i="42"/>
  <c r="Y182" i="42"/>
  <c r="X182" i="42"/>
  <c r="W182" i="42"/>
  <c r="V182" i="42"/>
  <c r="AE165" i="42"/>
  <c r="AD165" i="42"/>
  <c r="AC165" i="42"/>
  <c r="AB165" i="42"/>
  <c r="AA165" i="42"/>
  <c r="Z165" i="42"/>
  <c r="Y165" i="42"/>
  <c r="X165" i="42"/>
  <c r="W165" i="42"/>
  <c r="V165" i="42"/>
  <c r="AE164" i="42"/>
  <c r="AD164" i="42"/>
  <c r="AC164" i="42"/>
  <c r="AB164" i="42"/>
  <c r="AA164" i="42"/>
  <c r="Z164" i="42"/>
  <c r="Y164" i="42"/>
  <c r="X164" i="42"/>
  <c r="W164" i="42"/>
  <c r="V164" i="42"/>
  <c r="AE161" i="42"/>
  <c r="AD161" i="42"/>
  <c r="AC161" i="42"/>
  <c r="AB161" i="42"/>
  <c r="AA161" i="42"/>
  <c r="Z161" i="42"/>
  <c r="Y161" i="42"/>
  <c r="X161" i="42"/>
  <c r="W161" i="42"/>
  <c r="V161" i="42"/>
  <c r="AE144" i="42"/>
  <c r="AD144" i="42"/>
  <c r="AC144" i="42"/>
  <c r="AB144" i="42"/>
  <c r="AA144" i="42"/>
  <c r="Z144" i="42"/>
  <c r="Y144" i="42"/>
  <c r="X144" i="42"/>
  <c r="W144" i="42"/>
  <c r="V144" i="42"/>
  <c r="AE143" i="42"/>
  <c r="AD143" i="42"/>
  <c r="AC143" i="42"/>
  <c r="AB143" i="42"/>
  <c r="AA143" i="42"/>
  <c r="Z143" i="42"/>
  <c r="Y143" i="42"/>
  <c r="X143" i="42"/>
  <c r="W143" i="42"/>
  <c r="V143" i="42"/>
  <c r="AE140" i="42"/>
  <c r="AD140" i="42"/>
  <c r="AC140" i="42"/>
  <c r="AB140" i="42"/>
  <c r="AA140" i="42"/>
  <c r="Z140" i="42"/>
  <c r="Y140" i="42"/>
  <c r="X140" i="42"/>
  <c r="W140" i="42"/>
  <c r="V140" i="42"/>
  <c r="AE123" i="42"/>
  <c r="AD123" i="42"/>
  <c r="AC123" i="42"/>
  <c r="AB123" i="42"/>
  <c r="AA123" i="42"/>
  <c r="Z123" i="42"/>
  <c r="Y123" i="42"/>
  <c r="X123" i="42"/>
  <c r="W123" i="42"/>
  <c r="V123" i="42"/>
  <c r="AE122" i="42"/>
  <c r="AD122" i="42"/>
  <c r="AC122" i="42"/>
  <c r="AB122" i="42"/>
  <c r="AA122" i="42"/>
  <c r="Z122" i="42"/>
  <c r="Y122" i="42"/>
  <c r="X122" i="42"/>
  <c r="W122" i="42"/>
  <c r="V122" i="42"/>
  <c r="AE119" i="42"/>
  <c r="AD119" i="42"/>
  <c r="AC119" i="42"/>
  <c r="AB119" i="42"/>
  <c r="AA119" i="42"/>
  <c r="Z119" i="42"/>
  <c r="Y119" i="42"/>
  <c r="X119" i="42"/>
  <c r="W119" i="42"/>
  <c r="V119" i="42"/>
  <c r="AE102" i="42"/>
  <c r="AD102" i="42"/>
  <c r="AC102" i="42"/>
  <c r="AB102" i="42"/>
  <c r="AA102" i="42"/>
  <c r="Z102" i="42"/>
  <c r="Y102" i="42"/>
  <c r="X102" i="42"/>
  <c r="W102" i="42"/>
  <c r="V102" i="42"/>
  <c r="AE101" i="42"/>
  <c r="AD101" i="42"/>
  <c r="AC101" i="42"/>
  <c r="AB101" i="42"/>
  <c r="AA101" i="42"/>
  <c r="Z101" i="42"/>
  <c r="Y101" i="42"/>
  <c r="X101" i="42"/>
  <c r="W101" i="42"/>
  <c r="V101" i="42"/>
  <c r="AE98" i="42"/>
  <c r="AD98" i="42"/>
  <c r="AC98" i="42"/>
  <c r="AB98" i="42"/>
  <c r="AA98" i="42"/>
  <c r="Z98" i="42"/>
  <c r="Y98" i="42"/>
  <c r="X98" i="42"/>
  <c r="W98" i="42"/>
  <c r="V98" i="42"/>
  <c r="AE81" i="42"/>
  <c r="AD81" i="42"/>
  <c r="AC81" i="42"/>
  <c r="AB81" i="42"/>
  <c r="AA81" i="42"/>
  <c r="Z81" i="42"/>
  <c r="Y81" i="42"/>
  <c r="X81" i="42"/>
  <c r="W81" i="42"/>
  <c r="V81" i="42"/>
  <c r="AE80" i="42"/>
  <c r="AD80" i="42"/>
  <c r="AC80" i="42"/>
  <c r="AB80" i="42"/>
  <c r="AA80" i="42"/>
  <c r="Z80" i="42"/>
  <c r="Y80" i="42"/>
  <c r="X80" i="42"/>
  <c r="W80" i="42"/>
  <c r="V80" i="42"/>
  <c r="AE77" i="42"/>
  <c r="AD77" i="42"/>
  <c r="AC77" i="42"/>
  <c r="AB77" i="42"/>
  <c r="AA77" i="42"/>
  <c r="Z77" i="42"/>
  <c r="Y77" i="42"/>
  <c r="X77" i="42"/>
  <c r="W77" i="42"/>
  <c r="V77" i="42"/>
  <c r="AE60" i="42"/>
  <c r="AD60" i="42"/>
  <c r="AC60" i="42"/>
  <c r="AB60" i="42"/>
  <c r="AA60" i="42"/>
  <c r="Z60" i="42"/>
  <c r="Y60" i="42"/>
  <c r="X60" i="42"/>
  <c r="W60" i="42"/>
  <c r="V60" i="42"/>
  <c r="AE59" i="42"/>
  <c r="AD59" i="42"/>
  <c r="AC59" i="42"/>
  <c r="AB59" i="42"/>
  <c r="AA59" i="42"/>
  <c r="Z59" i="42"/>
  <c r="Y59" i="42"/>
  <c r="X59" i="42"/>
  <c r="W59" i="42"/>
  <c r="V59" i="42"/>
  <c r="AE56" i="42"/>
  <c r="AD56" i="42"/>
  <c r="AC56" i="42"/>
  <c r="AB56" i="42"/>
  <c r="AA56" i="42"/>
  <c r="Z56" i="42"/>
  <c r="Y56" i="42"/>
  <c r="X56" i="42"/>
  <c r="W56" i="42"/>
  <c r="V56" i="42"/>
  <c r="V35" i="42"/>
  <c r="W35" i="42"/>
  <c r="X35" i="42"/>
  <c r="Y35" i="42"/>
  <c r="Z35" i="42"/>
  <c r="AA35" i="42"/>
  <c r="AB35" i="42"/>
  <c r="AC35" i="42"/>
  <c r="AD35" i="42"/>
  <c r="AE35" i="42"/>
  <c r="V40" i="42"/>
  <c r="W40" i="42"/>
  <c r="X40" i="42"/>
  <c r="Y40" i="42"/>
  <c r="Z40" i="42"/>
  <c r="AA40" i="42"/>
  <c r="AB40" i="42"/>
  <c r="AC40" i="42"/>
  <c r="AD40" i="42"/>
  <c r="AE40" i="42"/>
  <c r="V36" i="42"/>
  <c r="W36" i="42"/>
  <c r="X36" i="42"/>
  <c r="Y36" i="42"/>
  <c r="Z36" i="42"/>
  <c r="AA36" i="42"/>
  <c r="AB36" i="42"/>
  <c r="AC36" i="42"/>
  <c r="AD36" i="42"/>
  <c r="AE36" i="42"/>
  <c r="C456" i="42"/>
  <c r="D456" i="42"/>
  <c r="E456" i="42"/>
  <c r="F456" i="42"/>
  <c r="G456" i="42"/>
  <c r="H456" i="42"/>
  <c r="I456" i="42"/>
  <c r="J456" i="42"/>
  <c r="K456" i="42"/>
  <c r="L456" i="42"/>
  <c r="M456" i="42"/>
  <c r="N456" i="42"/>
  <c r="O456" i="42"/>
  <c r="P456" i="42"/>
  <c r="Q456" i="42"/>
  <c r="R456" i="42"/>
  <c r="S456" i="42"/>
  <c r="T456" i="42"/>
  <c r="U456" i="42"/>
  <c r="V456" i="42"/>
  <c r="W456" i="42"/>
  <c r="X456" i="42"/>
  <c r="Y456" i="42"/>
  <c r="Z456" i="42"/>
  <c r="AA456" i="42"/>
  <c r="AB456" i="42"/>
  <c r="AC456" i="42"/>
  <c r="AD456" i="42"/>
  <c r="AE456" i="42"/>
  <c r="C457" i="42"/>
  <c r="D457" i="42"/>
  <c r="E457" i="42"/>
  <c r="F457" i="42"/>
  <c r="G457" i="42"/>
  <c r="H457" i="42"/>
  <c r="I457" i="42"/>
  <c r="J457" i="42"/>
  <c r="K457" i="42"/>
  <c r="L457" i="42"/>
  <c r="M457" i="42"/>
  <c r="N457" i="42"/>
  <c r="O457" i="42"/>
  <c r="P457" i="42"/>
  <c r="Q457" i="42"/>
  <c r="R457" i="42"/>
  <c r="S457" i="42"/>
  <c r="T457" i="42"/>
  <c r="U457" i="42"/>
  <c r="V457" i="42"/>
  <c r="W457" i="42"/>
  <c r="X457" i="42"/>
  <c r="Y457" i="42"/>
  <c r="Z457" i="42"/>
  <c r="AA457" i="42"/>
  <c r="AB457" i="42"/>
  <c r="AC457" i="42"/>
  <c r="AD457" i="42"/>
  <c r="AE457" i="42"/>
  <c r="C458" i="42"/>
  <c r="D458" i="42"/>
  <c r="E458" i="42"/>
  <c r="F458" i="42"/>
  <c r="G458" i="42"/>
  <c r="H458" i="42"/>
  <c r="I458" i="42"/>
  <c r="J458" i="42"/>
  <c r="K458" i="42"/>
  <c r="L458" i="42"/>
  <c r="M458" i="42"/>
  <c r="N458" i="42"/>
  <c r="O458" i="42"/>
  <c r="P458" i="42"/>
  <c r="Q458" i="42"/>
  <c r="R458" i="42"/>
  <c r="S458" i="42"/>
  <c r="T458" i="42"/>
  <c r="U458" i="42"/>
  <c r="V458" i="42"/>
  <c r="W458" i="42"/>
  <c r="X458" i="42"/>
  <c r="Y458" i="42"/>
  <c r="Z458" i="42"/>
  <c r="AA458" i="42"/>
  <c r="AB458" i="42"/>
  <c r="AC458" i="42"/>
  <c r="AD458" i="42"/>
  <c r="AE458" i="42"/>
  <c r="C459" i="42"/>
  <c r="D459" i="42"/>
  <c r="E459" i="42"/>
  <c r="F459" i="42"/>
  <c r="G459" i="42"/>
  <c r="H459" i="42"/>
  <c r="I459" i="42"/>
  <c r="J459" i="42"/>
  <c r="K459" i="42"/>
  <c r="L459" i="42"/>
  <c r="M459" i="42"/>
  <c r="N459" i="42"/>
  <c r="O459" i="42"/>
  <c r="P459" i="42"/>
  <c r="Q459" i="42"/>
  <c r="R459" i="42"/>
  <c r="S459" i="42"/>
  <c r="T459" i="42"/>
  <c r="U459" i="42"/>
  <c r="V459" i="42"/>
  <c r="W459" i="42"/>
  <c r="X459" i="42"/>
  <c r="Y459" i="42"/>
  <c r="Z459" i="42"/>
  <c r="AA459" i="42"/>
  <c r="AB459" i="42"/>
  <c r="AC459" i="42"/>
  <c r="AD459" i="42"/>
  <c r="AE459" i="42"/>
  <c r="C460" i="42"/>
  <c r="D460" i="42"/>
  <c r="E460" i="42"/>
  <c r="F460" i="42"/>
  <c r="G460" i="42"/>
  <c r="H460" i="42"/>
  <c r="I460" i="42"/>
  <c r="J460" i="42"/>
  <c r="K460" i="42"/>
  <c r="L460" i="42"/>
  <c r="M460" i="42"/>
  <c r="N460" i="42"/>
  <c r="O460" i="42"/>
  <c r="P460" i="42"/>
  <c r="Q460" i="42"/>
  <c r="R460" i="42"/>
  <c r="S460" i="42"/>
  <c r="T460" i="42"/>
  <c r="U460" i="42"/>
  <c r="V460" i="42"/>
  <c r="W460" i="42"/>
  <c r="X460" i="42"/>
  <c r="Y460" i="42"/>
  <c r="Z460" i="42"/>
  <c r="AA460" i="42"/>
  <c r="AB460" i="42"/>
  <c r="AC460" i="42"/>
  <c r="AD460" i="42"/>
  <c r="AE460" i="42"/>
  <c r="C461" i="42"/>
  <c r="D461" i="42"/>
  <c r="E461" i="42"/>
  <c r="F461" i="42"/>
  <c r="G461" i="42"/>
  <c r="H461" i="42"/>
  <c r="I461" i="42"/>
  <c r="J461" i="42"/>
  <c r="K461" i="42"/>
  <c r="L461" i="42"/>
  <c r="M461" i="42"/>
  <c r="N461" i="42"/>
  <c r="O461" i="42"/>
  <c r="P461" i="42"/>
  <c r="Q461" i="42"/>
  <c r="R461" i="42"/>
  <c r="S461" i="42"/>
  <c r="T461" i="42"/>
  <c r="U461" i="42"/>
  <c r="V461" i="42"/>
  <c r="W461" i="42"/>
  <c r="X461" i="42"/>
  <c r="Y461" i="42"/>
  <c r="Z461" i="42"/>
  <c r="AA461" i="42"/>
  <c r="AB461" i="42"/>
  <c r="AC461" i="42"/>
  <c r="AD461" i="42"/>
  <c r="AE461" i="42"/>
  <c r="C462" i="42"/>
  <c r="D462" i="42"/>
  <c r="E462" i="42"/>
  <c r="F462" i="42"/>
  <c r="G462" i="42"/>
  <c r="H462" i="42"/>
  <c r="I462" i="42"/>
  <c r="J462" i="42"/>
  <c r="K462" i="42"/>
  <c r="L462" i="42"/>
  <c r="M462" i="42"/>
  <c r="N462" i="42"/>
  <c r="O462" i="42"/>
  <c r="P462" i="42"/>
  <c r="Q462" i="42"/>
  <c r="R462" i="42"/>
  <c r="S462" i="42"/>
  <c r="T462" i="42"/>
  <c r="U462" i="42"/>
  <c r="V462" i="42"/>
  <c r="W462" i="42"/>
  <c r="X462" i="42"/>
  <c r="Y462" i="42"/>
  <c r="Z462" i="42"/>
  <c r="AA462" i="42"/>
  <c r="AB462" i="42"/>
  <c r="AC462" i="42"/>
  <c r="AD462" i="42"/>
  <c r="AE462" i="42"/>
  <c r="C463" i="42"/>
  <c r="D463" i="42"/>
  <c r="E463" i="42"/>
  <c r="F463" i="42"/>
  <c r="G463" i="42"/>
  <c r="H463" i="42"/>
  <c r="I463" i="42"/>
  <c r="J463" i="42"/>
  <c r="K463" i="42"/>
  <c r="L463" i="42"/>
  <c r="M463" i="42"/>
  <c r="N463" i="42"/>
  <c r="O463" i="42"/>
  <c r="P463" i="42"/>
  <c r="Q463" i="42"/>
  <c r="R463" i="42"/>
  <c r="S463" i="42"/>
  <c r="T463" i="42"/>
  <c r="U463" i="42"/>
  <c r="V463" i="42"/>
  <c r="W463" i="42"/>
  <c r="X463" i="42"/>
  <c r="Y463" i="42"/>
  <c r="Z463" i="42"/>
  <c r="AA463" i="42"/>
  <c r="AB463" i="42"/>
  <c r="AC463" i="42"/>
  <c r="AD463" i="42"/>
  <c r="AE463" i="42"/>
  <c r="C464" i="42"/>
  <c r="D464" i="42"/>
  <c r="E464" i="42"/>
  <c r="F464" i="42"/>
  <c r="G464" i="42"/>
  <c r="H464" i="42"/>
  <c r="I464" i="42"/>
  <c r="J464" i="42"/>
  <c r="K464" i="42"/>
  <c r="L464" i="42"/>
  <c r="M464" i="42"/>
  <c r="N464" i="42"/>
  <c r="O464" i="42"/>
  <c r="P464" i="42"/>
  <c r="Q464" i="42"/>
  <c r="R464" i="42"/>
  <c r="S464" i="42"/>
  <c r="T464" i="42"/>
  <c r="U464" i="42"/>
  <c r="V464" i="42"/>
  <c r="W464" i="42"/>
  <c r="X464" i="42"/>
  <c r="Y464" i="42"/>
  <c r="Z464" i="42"/>
  <c r="AA464" i="42"/>
  <c r="AB464" i="42"/>
  <c r="AC464" i="42"/>
  <c r="AD464" i="42"/>
  <c r="AE464" i="42"/>
  <c r="C465" i="42"/>
  <c r="D465" i="42"/>
  <c r="E465" i="42"/>
  <c r="F465" i="42"/>
  <c r="G465" i="42"/>
  <c r="H465" i="42"/>
  <c r="I465" i="42"/>
  <c r="J465" i="42"/>
  <c r="K465" i="42"/>
  <c r="L465" i="42"/>
  <c r="M465" i="42"/>
  <c r="N465" i="42"/>
  <c r="O465" i="42"/>
  <c r="P465" i="42"/>
  <c r="Q465" i="42"/>
  <c r="R465" i="42"/>
  <c r="S465" i="42"/>
  <c r="T465" i="42"/>
  <c r="U465" i="42"/>
  <c r="V465" i="42"/>
  <c r="W465" i="42"/>
  <c r="X465" i="42"/>
  <c r="Y465" i="42"/>
  <c r="Z465" i="42"/>
  <c r="AA465" i="42"/>
  <c r="AB465" i="42"/>
  <c r="AC465" i="42"/>
  <c r="AD465" i="42"/>
  <c r="AE465" i="42"/>
  <c r="C466" i="42"/>
  <c r="D466" i="42"/>
  <c r="E466" i="42"/>
  <c r="F466" i="42"/>
  <c r="G466" i="42"/>
  <c r="H466" i="42"/>
  <c r="I466" i="42"/>
  <c r="J466" i="42"/>
  <c r="K466" i="42"/>
  <c r="L466" i="42"/>
  <c r="M466" i="42"/>
  <c r="N466" i="42"/>
  <c r="O466" i="42"/>
  <c r="P466" i="42"/>
  <c r="Q466" i="42"/>
  <c r="R466" i="42"/>
  <c r="S466" i="42"/>
  <c r="T466" i="42"/>
  <c r="U466" i="42"/>
  <c r="V466" i="42"/>
  <c r="W466" i="42"/>
  <c r="X466" i="42"/>
  <c r="Y466" i="42"/>
  <c r="Z466" i="42"/>
  <c r="AA466" i="42"/>
  <c r="AB466" i="42"/>
  <c r="AC466" i="42"/>
  <c r="AD466" i="42"/>
  <c r="AE466" i="42"/>
  <c r="C467" i="42"/>
  <c r="D467" i="42"/>
  <c r="E467" i="42"/>
  <c r="F467" i="42"/>
  <c r="G467" i="42"/>
  <c r="H467" i="42"/>
  <c r="I467" i="42"/>
  <c r="J467" i="42"/>
  <c r="K467" i="42"/>
  <c r="L467" i="42"/>
  <c r="M467" i="42"/>
  <c r="N467" i="42"/>
  <c r="O467" i="42"/>
  <c r="P467" i="42"/>
  <c r="Q467" i="42"/>
  <c r="R467" i="42"/>
  <c r="S467" i="42"/>
  <c r="T467" i="42"/>
  <c r="U467" i="42"/>
  <c r="V467" i="42"/>
  <c r="W467" i="42"/>
  <c r="X467" i="42"/>
  <c r="Y467" i="42"/>
  <c r="Z467" i="42"/>
  <c r="AA467" i="42"/>
  <c r="AB467" i="42"/>
  <c r="AC467" i="42"/>
  <c r="AD467" i="42"/>
  <c r="AE467" i="42"/>
  <c r="C468" i="42"/>
  <c r="D468" i="42"/>
  <c r="E468" i="42"/>
  <c r="F468" i="42"/>
  <c r="G468" i="42"/>
  <c r="H468" i="42"/>
  <c r="I468" i="42"/>
  <c r="J468" i="42"/>
  <c r="K468" i="42"/>
  <c r="L468" i="42"/>
  <c r="M468" i="42"/>
  <c r="N468" i="42"/>
  <c r="O468" i="42"/>
  <c r="P468" i="42"/>
  <c r="Q468" i="42"/>
  <c r="R468" i="42"/>
  <c r="S468" i="42"/>
  <c r="T468" i="42"/>
  <c r="U468" i="42"/>
  <c r="V468" i="42"/>
  <c r="W468" i="42"/>
  <c r="X468" i="42"/>
  <c r="Y468" i="42"/>
  <c r="Z468" i="42"/>
  <c r="AA468" i="42"/>
  <c r="AB468" i="42"/>
  <c r="AC468" i="42"/>
  <c r="AD468" i="42"/>
  <c r="AE468" i="42"/>
  <c r="C469" i="42"/>
  <c r="D469" i="42"/>
  <c r="E469" i="42"/>
  <c r="F469" i="42"/>
  <c r="G469" i="42"/>
  <c r="H469" i="42"/>
  <c r="I469" i="42"/>
  <c r="J469" i="42"/>
  <c r="K469" i="42"/>
  <c r="L469" i="42"/>
  <c r="M469" i="42"/>
  <c r="N469" i="42"/>
  <c r="O469" i="42"/>
  <c r="P469" i="42"/>
  <c r="Q469" i="42"/>
  <c r="R469" i="42"/>
  <c r="S469" i="42"/>
  <c r="T469" i="42"/>
  <c r="U469" i="42"/>
  <c r="V469" i="42"/>
  <c r="W469" i="42"/>
  <c r="X469" i="42"/>
  <c r="Y469" i="42"/>
  <c r="Z469" i="42"/>
  <c r="AA469" i="42"/>
  <c r="AB469" i="42"/>
  <c r="AC469" i="42"/>
  <c r="AD469" i="42"/>
  <c r="AE469" i="42"/>
  <c r="C470" i="42"/>
  <c r="D470" i="42"/>
  <c r="E470" i="42"/>
  <c r="F470" i="42"/>
  <c r="G470" i="42"/>
  <c r="H470" i="42"/>
  <c r="I470" i="42"/>
  <c r="J470" i="42"/>
  <c r="K470" i="42"/>
  <c r="L470" i="42"/>
  <c r="M470" i="42"/>
  <c r="N470" i="42"/>
  <c r="O470" i="42"/>
  <c r="P470" i="42"/>
  <c r="Q470" i="42"/>
  <c r="R470" i="42"/>
  <c r="S470" i="42"/>
  <c r="T470" i="42"/>
  <c r="U470" i="42"/>
  <c r="V470" i="42"/>
  <c r="W470" i="42"/>
  <c r="X470" i="42"/>
  <c r="Y470" i="42"/>
  <c r="Z470" i="42"/>
  <c r="AA470" i="42"/>
  <c r="AB470" i="42"/>
  <c r="AC470" i="42"/>
  <c r="AD470" i="42"/>
  <c r="AE470" i="42"/>
  <c r="C471" i="42"/>
  <c r="D471" i="42"/>
  <c r="E471" i="42"/>
  <c r="F471" i="42"/>
  <c r="G471" i="42"/>
  <c r="H471" i="42"/>
  <c r="I471" i="42"/>
  <c r="J471" i="42"/>
  <c r="K471" i="42"/>
  <c r="L471" i="42"/>
  <c r="M471" i="42"/>
  <c r="N471" i="42"/>
  <c r="O471" i="42"/>
  <c r="P471" i="42"/>
  <c r="Q471" i="42"/>
  <c r="R471" i="42"/>
  <c r="S471" i="42"/>
  <c r="T471" i="42"/>
  <c r="U471" i="42"/>
  <c r="V471" i="42"/>
  <c r="W471" i="42"/>
  <c r="X471" i="42"/>
  <c r="Y471" i="42"/>
  <c r="Z471" i="42"/>
  <c r="AA471" i="42"/>
  <c r="AB471" i="42"/>
  <c r="AC471" i="42"/>
  <c r="AD471" i="42"/>
  <c r="AE471" i="42"/>
  <c r="C472" i="42"/>
  <c r="D472" i="42"/>
  <c r="E472" i="42"/>
  <c r="F472" i="42"/>
  <c r="G472" i="42"/>
  <c r="H472" i="42"/>
  <c r="I472" i="42"/>
  <c r="J472" i="42"/>
  <c r="K472" i="42"/>
  <c r="L472" i="42"/>
  <c r="M472" i="42"/>
  <c r="N472" i="42"/>
  <c r="O472" i="42"/>
  <c r="P472" i="42"/>
  <c r="Q472" i="42"/>
  <c r="R472" i="42"/>
  <c r="S472" i="42"/>
  <c r="T472" i="42"/>
  <c r="U472" i="42"/>
  <c r="V472" i="42"/>
  <c r="W472" i="42"/>
  <c r="X472" i="42"/>
  <c r="Y472" i="42"/>
  <c r="Z472" i="42"/>
  <c r="AA472" i="42"/>
  <c r="AB472" i="42"/>
  <c r="AC472" i="42"/>
  <c r="AD472" i="42"/>
  <c r="AE472" i="42"/>
  <c r="C473" i="42"/>
  <c r="D473" i="42"/>
  <c r="E473" i="42"/>
  <c r="F473" i="42"/>
  <c r="G473" i="42"/>
  <c r="H473" i="42"/>
  <c r="I473" i="42"/>
  <c r="J473" i="42"/>
  <c r="K473" i="42"/>
  <c r="L473" i="42"/>
  <c r="M473" i="42"/>
  <c r="N473" i="42"/>
  <c r="O473" i="42"/>
  <c r="P473" i="42"/>
  <c r="Q473" i="42"/>
  <c r="R473" i="42"/>
  <c r="S473" i="42"/>
  <c r="T473" i="42"/>
  <c r="U473" i="42"/>
  <c r="V473" i="42"/>
  <c r="W473" i="42"/>
  <c r="X473" i="42"/>
  <c r="Y473" i="42"/>
  <c r="Z473" i="42"/>
  <c r="AA473" i="42"/>
  <c r="AB473" i="42"/>
  <c r="AC473" i="42"/>
  <c r="AD473" i="42"/>
  <c r="AE473" i="42"/>
  <c r="C474" i="42"/>
  <c r="D474" i="42"/>
  <c r="E474" i="42"/>
  <c r="F474" i="42"/>
  <c r="G474" i="42"/>
  <c r="H474" i="42"/>
  <c r="I474" i="42"/>
  <c r="J474" i="42"/>
  <c r="K474" i="42"/>
  <c r="L474" i="42"/>
  <c r="M474" i="42"/>
  <c r="N474" i="42"/>
  <c r="O474" i="42"/>
  <c r="P474" i="42"/>
  <c r="Q474" i="42"/>
  <c r="R474" i="42"/>
  <c r="S474" i="42"/>
  <c r="T474" i="42"/>
  <c r="U474" i="42"/>
  <c r="V474" i="42"/>
  <c r="W474" i="42"/>
  <c r="X474" i="42"/>
  <c r="Y474" i="42"/>
  <c r="Z474" i="42"/>
  <c r="AA474" i="42"/>
  <c r="AB474" i="42"/>
  <c r="AC474" i="42"/>
  <c r="AD474" i="42"/>
  <c r="AE474" i="42"/>
  <c r="C475" i="42"/>
  <c r="D475" i="42"/>
  <c r="E475" i="42"/>
  <c r="F475" i="42"/>
  <c r="G475" i="42"/>
  <c r="H475" i="42"/>
  <c r="I475" i="42"/>
  <c r="J475" i="42"/>
  <c r="K475" i="42"/>
  <c r="L475" i="42"/>
  <c r="M475" i="42"/>
  <c r="N475" i="42"/>
  <c r="O475" i="42"/>
  <c r="P475" i="42"/>
  <c r="Q475" i="42"/>
  <c r="R475" i="42"/>
  <c r="S475" i="42"/>
  <c r="T475" i="42"/>
  <c r="U475" i="42"/>
  <c r="V475" i="42"/>
  <c r="W475" i="42"/>
  <c r="X475" i="42"/>
  <c r="Y475" i="42"/>
  <c r="Z475" i="42"/>
  <c r="AA475" i="42"/>
  <c r="AB475" i="42"/>
  <c r="AC475" i="42"/>
  <c r="AD475" i="42"/>
  <c r="AE475" i="42"/>
  <c r="B457" i="42"/>
  <c r="B458" i="42"/>
  <c r="B459" i="42"/>
  <c r="B460" i="42"/>
  <c r="B461" i="42"/>
  <c r="B462" i="42"/>
  <c r="B463" i="42"/>
  <c r="B464" i="42"/>
  <c r="B465" i="42"/>
  <c r="B466" i="42"/>
  <c r="B467" i="42"/>
  <c r="B468" i="42"/>
  <c r="B469" i="42"/>
  <c r="B470" i="42"/>
  <c r="B471" i="42"/>
  <c r="B472" i="42"/>
  <c r="B473" i="42"/>
  <c r="B474" i="42"/>
  <c r="B475" i="42"/>
  <c r="B456" i="42"/>
  <c r="A571" i="42"/>
  <c r="A572" i="42"/>
  <c r="A573" i="42"/>
  <c r="A574" i="42"/>
  <c r="A575" i="42"/>
  <c r="A576" i="42"/>
  <c r="A577" i="42"/>
  <c r="A578" i="42"/>
  <c r="A579" i="42"/>
  <c r="A580" i="42"/>
  <c r="A581" i="42"/>
  <c r="A582" i="42"/>
  <c r="A583" i="42"/>
  <c r="A584" i="42"/>
  <c r="A585" i="42"/>
  <c r="A586" i="42"/>
  <c r="A587" i="42"/>
  <c r="A588" i="42"/>
  <c r="A589" i="42"/>
  <c r="A542" i="42"/>
  <c r="A543" i="42"/>
  <c r="A544" i="42"/>
  <c r="A545" i="42"/>
  <c r="A546" i="42"/>
  <c r="A547" i="42"/>
  <c r="A548" i="42"/>
  <c r="A549" i="42"/>
  <c r="A550" i="42"/>
  <c r="A551" i="42"/>
  <c r="A552" i="42"/>
  <c r="A553" i="42"/>
  <c r="A554" i="42"/>
  <c r="A555" i="42"/>
  <c r="A556" i="42"/>
  <c r="A557" i="42"/>
  <c r="A558" i="42"/>
  <c r="A559" i="42"/>
  <c r="A560" i="42"/>
  <c r="A570" i="42"/>
  <c r="A541" i="42"/>
  <c r="A531" i="42"/>
  <c r="A530" i="42"/>
  <c r="A529" i="42"/>
  <c r="A528" i="42"/>
  <c r="A527" i="42"/>
  <c r="A526" i="42"/>
  <c r="A525" i="42"/>
  <c r="A524" i="42"/>
  <c r="A523" i="42"/>
  <c r="A522" i="42"/>
  <c r="A521" i="42"/>
  <c r="A520" i="42"/>
  <c r="A519" i="42"/>
  <c r="A518" i="42"/>
  <c r="A517" i="42"/>
  <c r="A516" i="42"/>
  <c r="A515" i="42"/>
  <c r="A514" i="42"/>
  <c r="A513" i="42"/>
  <c r="A512" i="42"/>
  <c r="A502" i="42"/>
  <c r="A501" i="42"/>
  <c r="A500" i="42"/>
  <c r="A499" i="42"/>
  <c r="A498" i="42"/>
  <c r="A497" i="42"/>
  <c r="A496" i="42"/>
  <c r="A495" i="42"/>
  <c r="A494" i="42"/>
  <c r="A493" i="42"/>
  <c r="A492" i="42"/>
  <c r="A491" i="42"/>
  <c r="A490" i="42"/>
  <c r="A489" i="42"/>
  <c r="A488" i="42"/>
  <c r="A487" i="42"/>
  <c r="A486" i="42"/>
  <c r="A485" i="42"/>
  <c r="A484" i="42"/>
  <c r="A483" i="42"/>
  <c r="A475" i="42"/>
  <c r="A474" i="42"/>
  <c r="A473" i="42"/>
  <c r="A472" i="42"/>
  <c r="A471" i="42"/>
  <c r="A470" i="42"/>
  <c r="A469" i="42"/>
  <c r="A468" i="42"/>
  <c r="A467" i="42"/>
  <c r="A466" i="42"/>
  <c r="A465" i="42"/>
  <c r="A464" i="42"/>
  <c r="A463" i="42"/>
  <c r="A462" i="42"/>
  <c r="A461" i="42"/>
  <c r="A460" i="42"/>
  <c r="A459" i="42"/>
  <c r="A458" i="42"/>
  <c r="A457" i="42"/>
  <c r="A456" i="42"/>
  <c r="B441" i="42"/>
  <c r="AE433" i="42"/>
  <c r="AD433" i="42"/>
  <c r="AC433" i="42"/>
  <c r="AB433" i="42"/>
  <c r="AA433" i="42"/>
  <c r="Z433" i="42"/>
  <c r="Y433" i="42"/>
  <c r="X433" i="42"/>
  <c r="W433" i="42"/>
  <c r="V433" i="42"/>
  <c r="U433" i="42"/>
  <c r="T433" i="42"/>
  <c r="S433" i="42"/>
  <c r="R433" i="42"/>
  <c r="Q433" i="42"/>
  <c r="P433" i="42"/>
  <c r="O433" i="42"/>
  <c r="N433" i="42"/>
  <c r="M433" i="42"/>
  <c r="L433" i="42"/>
  <c r="K433" i="42"/>
  <c r="J433" i="42"/>
  <c r="I433" i="42"/>
  <c r="H433" i="42"/>
  <c r="G433" i="42"/>
  <c r="F433" i="42"/>
  <c r="E433" i="42"/>
  <c r="D433" i="42"/>
  <c r="C433" i="42"/>
  <c r="B433" i="42"/>
  <c r="A428" i="42"/>
  <c r="B420" i="42"/>
  <c r="AE412" i="42"/>
  <c r="AD412" i="42"/>
  <c r="AC412" i="42"/>
  <c r="AB412" i="42"/>
  <c r="AA412" i="42"/>
  <c r="Z412" i="42"/>
  <c r="Y412" i="42"/>
  <c r="X412" i="42"/>
  <c r="W412" i="42"/>
  <c r="V412" i="42"/>
  <c r="U412" i="42"/>
  <c r="T412" i="42"/>
  <c r="S412" i="42"/>
  <c r="R412" i="42"/>
  <c r="Q412" i="42"/>
  <c r="P412" i="42"/>
  <c r="O412" i="42"/>
  <c r="N412" i="42"/>
  <c r="M412" i="42"/>
  <c r="L412" i="42"/>
  <c r="K412" i="42"/>
  <c r="J412" i="42"/>
  <c r="I412" i="42"/>
  <c r="H412" i="42"/>
  <c r="G412" i="42"/>
  <c r="F412" i="42"/>
  <c r="E412" i="42"/>
  <c r="D412" i="42"/>
  <c r="C412" i="42"/>
  <c r="B412" i="42"/>
  <c r="A407" i="42"/>
  <c r="B399" i="42"/>
  <c r="AE391" i="42"/>
  <c r="AD391" i="42"/>
  <c r="AC391" i="42"/>
  <c r="AB391" i="42"/>
  <c r="AA391" i="42"/>
  <c r="Z391" i="42"/>
  <c r="Y391" i="42"/>
  <c r="X391" i="42"/>
  <c r="W391" i="42"/>
  <c r="V391" i="42"/>
  <c r="U391" i="42"/>
  <c r="T391" i="42"/>
  <c r="S391" i="42"/>
  <c r="R391" i="42"/>
  <c r="Q391" i="42"/>
  <c r="P391" i="42"/>
  <c r="O391" i="42"/>
  <c r="N391" i="42"/>
  <c r="M391" i="42"/>
  <c r="L391" i="42"/>
  <c r="K391" i="42"/>
  <c r="J391" i="42"/>
  <c r="I391" i="42"/>
  <c r="H391" i="42"/>
  <c r="G391" i="42"/>
  <c r="F391" i="42"/>
  <c r="E391" i="42"/>
  <c r="D391" i="42"/>
  <c r="C391" i="42"/>
  <c r="B391" i="42"/>
  <c r="A386" i="42"/>
  <c r="B378" i="42"/>
  <c r="AE370" i="42"/>
  <c r="AD370" i="42"/>
  <c r="AC370" i="42"/>
  <c r="AB370" i="42"/>
  <c r="AA370" i="42"/>
  <c r="Z370" i="42"/>
  <c r="Y370" i="42"/>
  <c r="X370" i="42"/>
  <c r="W370" i="42"/>
  <c r="V370" i="42"/>
  <c r="U370" i="42"/>
  <c r="T370" i="42"/>
  <c r="S370" i="42"/>
  <c r="R370" i="42"/>
  <c r="Q370" i="42"/>
  <c r="P370" i="42"/>
  <c r="O370" i="42"/>
  <c r="N370" i="42"/>
  <c r="M370" i="42"/>
  <c r="L370" i="42"/>
  <c r="K370" i="42"/>
  <c r="J370" i="42"/>
  <c r="I370" i="42"/>
  <c r="H370" i="42"/>
  <c r="G370" i="42"/>
  <c r="F370" i="42"/>
  <c r="E370" i="42"/>
  <c r="D370" i="42"/>
  <c r="C370" i="42"/>
  <c r="B370" i="42"/>
  <c r="A365" i="42"/>
  <c r="B357" i="42"/>
  <c r="AE349" i="42"/>
  <c r="AD349" i="42"/>
  <c r="AC349" i="42"/>
  <c r="AB349" i="42"/>
  <c r="AA349" i="42"/>
  <c r="Z349" i="42"/>
  <c r="Y349" i="42"/>
  <c r="X349" i="42"/>
  <c r="W349" i="42"/>
  <c r="V349" i="42"/>
  <c r="U349" i="42"/>
  <c r="T349" i="42"/>
  <c r="S349" i="42"/>
  <c r="R349" i="42"/>
  <c r="Q349" i="42"/>
  <c r="P349" i="42"/>
  <c r="O349" i="42"/>
  <c r="N349" i="42"/>
  <c r="M349" i="42"/>
  <c r="L349" i="42"/>
  <c r="K349" i="42"/>
  <c r="J349" i="42"/>
  <c r="I349" i="42"/>
  <c r="H349" i="42"/>
  <c r="G349" i="42"/>
  <c r="F349" i="42"/>
  <c r="E349" i="42"/>
  <c r="D349" i="42"/>
  <c r="C349" i="42"/>
  <c r="B349" i="42"/>
  <c r="A344" i="42"/>
  <c r="B336" i="42"/>
  <c r="AE328" i="42"/>
  <c r="AD328" i="42"/>
  <c r="AC328" i="42"/>
  <c r="AB328" i="42"/>
  <c r="AA328" i="42"/>
  <c r="Z328" i="42"/>
  <c r="Y328" i="42"/>
  <c r="X328" i="42"/>
  <c r="W328" i="42"/>
  <c r="V328" i="42"/>
  <c r="U328" i="42"/>
  <c r="T328" i="42"/>
  <c r="S328" i="42"/>
  <c r="R328" i="42"/>
  <c r="Q328" i="42"/>
  <c r="P328" i="42"/>
  <c r="O328" i="42"/>
  <c r="N328" i="42"/>
  <c r="M328" i="42"/>
  <c r="L328" i="42"/>
  <c r="K328" i="42"/>
  <c r="J328" i="42"/>
  <c r="I328" i="42"/>
  <c r="H328" i="42"/>
  <c r="G328" i="42"/>
  <c r="F328" i="42"/>
  <c r="E328" i="42"/>
  <c r="D328" i="42"/>
  <c r="C328" i="42"/>
  <c r="B328" i="42"/>
  <c r="A323" i="42"/>
  <c r="B315" i="42"/>
  <c r="AE307" i="42"/>
  <c r="AD307" i="42"/>
  <c r="AC307" i="42"/>
  <c r="AB307" i="42"/>
  <c r="AA307" i="42"/>
  <c r="Z307" i="42"/>
  <c r="Y307" i="42"/>
  <c r="X307" i="42"/>
  <c r="W307" i="42"/>
  <c r="V307" i="42"/>
  <c r="U307" i="42"/>
  <c r="T307" i="42"/>
  <c r="T311" i="42" s="1"/>
  <c r="S307" i="42"/>
  <c r="R307" i="42"/>
  <c r="Q307" i="42"/>
  <c r="P307" i="42"/>
  <c r="P311" i="42" s="1"/>
  <c r="O307" i="42"/>
  <c r="N307" i="42"/>
  <c r="M307" i="42"/>
  <c r="L307" i="42"/>
  <c r="K307" i="42"/>
  <c r="J307" i="42"/>
  <c r="I307" i="42"/>
  <c r="H307" i="42"/>
  <c r="G307" i="42"/>
  <c r="F307" i="42"/>
  <c r="E307" i="42"/>
  <c r="D307" i="42"/>
  <c r="D311" i="42" s="1"/>
  <c r="C307" i="42"/>
  <c r="B307" i="42"/>
  <c r="A302" i="42"/>
  <c r="B294" i="42"/>
  <c r="AE286" i="42"/>
  <c r="AD286" i="42"/>
  <c r="AC286" i="42"/>
  <c r="AB286" i="42"/>
  <c r="AA286" i="42"/>
  <c r="Z286" i="42"/>
  <c r="Y286" i="42"/>
  <c r="X286" i="42"/>
  <c r="W286" i="42"/>
  <c r="V286" i="42"/>
  <c r="U286" i="42"/>
  <c r="T286" i="42"/>
  <c r="S286" i="42"/>
  <c r="R286" i="42"/>
  <c r="Q286" i="42"/>
  <c r="P286" i="42"/>
  <c r="O286" i="42"/>
  <c r="N286" i="42"/>
  <c r="M286" i="42"/>
  <c r="L286" i="42"/>
  <c r="K286" i="42"/>
  <c r="J286" i="42"/>
  <c r="I286" i="42"/>
  <c r="H286" i="42"/>
  <c r="G286" i="42"/>
  <c r="F286" i="42"/>
  <c r="E286" i="42"/>
  <c r="D286" i="42"/>
  <c r="C286" i="42"/>
  <c r="B286" i="42"/>
  <c r="A281" i="42"/>
  <c r="B273" i="42"/>
  <c r="AE265" i="42"/>
  <c r="AD265" i="42"/>
  <c r="AC265" i="42"/>
  <c r="AB265" i="42"/>
  <c r="AA265" i="42"/>
  <c r="Z265" i="42"/>
  <c r="Y265" i="42"/>
  <c r="X265" i="42"/>
  <c r="W265" i="42"/>
  <c r="V265" i="42"/>
  <c r="U265" i="42"/>
  <c r="T265" i="42"/>
  <c r="S265" i="42"/>
  <c r="R265" i="42"/>
  <c r="Q265" i="42"/>
  <c r="P265" i="42"/>
  <c r="O265" i="42"/>
  <c r="N265" i="42"/>
  <c r="M265" i="42"/>
  <c r="L265" i="42"/>
  <c r="K265" i="42"/>
  <c r="J265" i="42"/>
  <c r="I265" i="42"/>
  <c r="H265" i="42"/>
  <c r="G265" i="42"/>
  <c r="F265" i="42"/>
  <c r="E265" i="42"/>
  <c r="D265" i="42"/>
  <c r="C265" i="42"/>
  <c r="B265" i="42"/>
  <c r="A260" i="42"/>
  <c r="B252" i="42"/>
  <c r="AE244" i="42"/>
  <c r="AD244" i="42"/>
  <c r="AC244" i="42"/>
  <c r="AB244" i="42"/>
  <c r="AA244" i="42"/>
  <c r="Z244" i="42"/>
  <c r="Y244" i="42"/>
  <c r="X244" i="42"/>
  <c r="W244" i="42"/>
  <c r="V244" i="42"/>
  <c r="U244" i="42"/>
  <c r="T244" i="42"/>
  <c r="S244" i="42"/>
  <c r="R244" i="42"/>
  <c r="Q244" i="42"/>
  <c r="P244" i="42"/>
  <c r="O244" i="42"/>
  <c r="N244" i="42"/>
  <c r="M244" i="42"/>
  <c r="L244" i="42"/>
  <c r="K244" i="42"/>
  <c r="J244" i="42"/>
  <c r="I244" i="42"/>
  <c r="H244" i="42"/>
  <c r="G244" i="42"/>
  <c r="F244" i="42"/>
  <c r="E244" i="42"/>
  <c r="D244" i="42"/>
  <c r="C244" i="42"/>
  <c r="B244" i="42"/>
  <c r="A239" i="42"/>
  <c r="B231" i="42"/>
  <c r="AE223" i="42"/>
  <c r="AD223" i="42"/>
  <c r="AC223" i="42"/>
  <c r="AB223" i="42"/>
  <c r="AA223" i="42"/>
  <c r="Z223" i="42"/>
  <c r="Y223" i="42"/>
  <c r="X223" i="42"/>
  <c r="W223" i="42"/>
  <c r="V223" i="42"/>
  <c r="U223" i="42"/>
  <c r="T223" i="42"/>
  <c r="S223" i="42"/>
  <c r="R223" i="42"/>
  <c r="Q223" i="42"/>
  <c r="P223" i="42"/>
  <c r="O223" i="42"/>
  <c r="N223" i="42"/>
  <c r="M223" i="42"/>
  <c r="L223" i="42"/>
  <c r="L227" i="42" s="1"/>
  <c r="K223" i="42"/>
  <c r="J223" i="42"/>
  <c r="I223" i="42"/>
  <c r="H223" i="42"/>
  <c r="G223" i="42"/>
  <c r="F223" i="42"/>
  <c r="E223" i="42"/>
  <c r="D223" i="42"/>
  <c r="C223" i="42"/>
  <c r="B223" i="42"/>
  <c r="A218" i="42"/>
  <c r="B210" i="42"/>
  <c r="AE202" i="42"/>
  <c r="AD202" i="42"/>
  <c r="AC202" i="42"/>
  <c r="AB202" i="42"/>
  <c r="AA202" i="42"/>
  <c r="Z202" i="42"/>
  <c r="Y202" i="42"/>
  <c r="X202" i="42"/>
  <c r="W202" i="42"/>
  <c r="V202" i="42"/>
  <c r="U202" i="42"/>
  <c r="T202" i="42"/>
  <c r="S202" i="42"/>
  <c r="R202" i="42"/>
  <c r="Q202" i="42"/>
  <c r="P202" i="42"/>
  <c r="O202" i="42"/>
  <c r="N202" i="42"/>
  <c r="M202" i="42"/>
  <c r="L202" i="42"/>
  <c r="K202" i="42"/>
  <c r="J202" i="42"/>
  <c r="I202" i="42"/>
  <c r="H202" i="42"/>
  <c r="G202" i="42"/>
  <c r="F202" i="42"/>
  <c r="E202" i="42"/>
  <c r="D202" i="42"/>
  <c r="C202" i="42"/>
  <c r="B202" i="42"/>
  <c r="A197" i="42"/>
  <c r="B189" i="42"/>
  <c r="AE181" i="42"/>
  <c r="AD181" i="42"/>
  <c r="AC181" i="42"/>
  <c r="AB181" i="42"/>
  <c r="AA181" i="42"/>
  <c r="Z181" i="42"/>
  <c r="Y181" i="42"/>
  <c r="X181" i="42"/>
  <c r="W181" i="42"/>
  <c r="V181" i="42"/>
  <c r="U181" i="42"/>
  <c r="T181" i="42"/>
  <c r="S181" i="42"/>
  <c r="R181" i="42"/>
  <c r="Q181" i="42"/>
  <c r="P181" i="42"/>
  <c r="O181" i="42"/>
  <c r="N181" i="42"/>
  <c r="M181" i="42"/>
  <c r="L181" i="42"/>
  <c r="K181" i="42"/>
  <c r="J181" i="42"/>
  <c r="I181" i="42"/>
  <c r="H181" i="42"/>
  <c r="G181" i="42"/>
  <c r="F181" i="42"/>
  <c r="E181" i="42"/>
  <c r="D181" i="42"/>
  <c r="C181" i="42"/>
  <c r="B181" i="42"/>
  <c r="A176" i="42"/>
  <c r="B168" i="42"/>
  <c r="AE160" i="42"/>
  <c r="AD160" i="42"/>
  <c r="AC160" i="42"/>
  <c r="AB160" i="42"/>
  <c r="AA160" i="42"/>
  <c r="Z160" i="42"/>
  <c r="Y160" i="42"/>
  <c r="X160" i="42"/>
  <c r="W160" i="42"/>
  <c r="V160" i="42"/>
  <c r="U160" i="42"/>
  <c r="T160" i="42"/>
  <c r="S160" i="42"/>
  <c r="R160" i="42"/>
  <c r="Q160" i="42"/>
  <c r="P160" i="42"/>
  <c r="O160" i="42"/>
  <c r="N160" i="42"/>
  <c r="M160" i="42"/>
  <c r="L160" i="42"/>
  <c r="K160" i="42"/>
  <c r="J160" i="42"/>
  <c r="I160" i="42"/>
  <c r="H160" i="42"/>
  <c r="G160" i="42"/>
  <c r="F160" i="42"/>
  <c r="E160" i="42"/>
  <c r="D160" i="42"/>
  <c r="C160" i="42"/>
  <c r="B160" i="42"/>
  <c r="A155" i="42"/>
  <c r="B147" i="42"/>
  <c r="AE139" i="42"/>
  <c r="AD139" i="42"/>
  <c r="AC139" i="42"/>
  <c r="AB139" i="42"/>
  <c r="AA139" i="42"/>
  <c r="Z139" i="42"/>
  <c r="Y139" i="42"/>
  <c r="X139" i="42"/>
  <c r="W139" i="42"/>
  <c r="V139" i="42"/>
  <c r="U139" i="42"/>
  <c r="T139" i="42"/>
  <c r="S139" i="42"/>
  <c r="R139" i="42"/>
  <c r="Q139" i="42"/>
  <c r="P139" i="42"/>
  <c r="O139" i="42"/>
  <c r="N139" i="42"/>
  <c r="M139" i="42"/>
  <c r="L139" i="42"/>
  <c r="K139" i="42"/>
  <c r="J139" i="42"/>
  <c r="I139" i="42"/>
  <c r="H139" i="42"/>
  <c r="G139" i="42"/>
  <c r="F139" i="42"/>
  <c r="E139" i="42"/>
  <c r="D139" i="42"/>
  <c r="C139" i="42"/>
  <c r="B139" i="42"/>
  <c r="A134" i="42"/>
  <c r="B126" i="42"/>
  <c r="AE118" i="42"/>
  <c r="AD118" i="42"/>
  <c r="AC118" i="42"/>
  <c r="AB118" i="42"/>
  <c r="AA118" i="42"/>
  <c r="Z118" i="42"/>
  <c r="Y118" i="42"/>
  <c r="X118" i="42"/>
  <c r="W118" i="42"/>
  <c r="V118" i="42"/>
  <c r="U118" i="42"/>
  <c r="T118" i="42"/>
  <c r="S118" i="42"/>
  <c r="R118" i="42"/>
  <c r="Q118" i="42"/>
  <c r="P118" i="42"/>
  <c r="O118" i="42"/>
  <c r="N118" i="42"/>
  <c r="M118" i="42"/>
  <c r="L118" i="42"/>
  <c r="K118" i="42"/>
  <c r="J118" i="42"/>
  <c r="I118" i="42"/>
  <c r="H118" i="42"/>
  <c r="G118" i="42"/>
  <c r="F118" i="42"/>
  <c r="E118" i="42"/>
  <c r="D118" i="42"/>
  <c r="C118" i="42"/>
  <c r="B118" i="42"/>
  <c r="B487" i="42" s="1"/>
  <c r="A113" i="42"/>
  <c r="B105" i="42"/>
  <c r="AE97" i="42"/>
  <c r="AD97" i="42"/>
  <c r="AC97" i="42"/>
  <c r="AB97" i="42"/>
  <c r="AA97" i="42"/>
  <c r="Z97" i="42"/>
  <c r="Y97" i="42"/>
  <c r="X97" i="42"/>
  <c r="W97" i="42"/>
  <c r="V97" i="42"/>
  <c r="U97" i="42"/>
  <c r="T97" i="42"/>
  <c r="S97" i="42"/>
  <c r="R97" i="42"/>
  <c r="Q97" i="42"/>
  <c r="P97" i="42"/>
  <c r="O97" i="42"/>
  <c r="N97" i="42"/>
  <c r="M97" i="42"/>
  <c r="L97" i="42"/>
  <c r="K97" i="42"/>
  <c r="J97" i="42"/>
  <c r="I97" i="42"/>
  <c r="H97" i="42"/>
  <c r="G97" i="42"/>
  <c r="F97" i="42"/>
  <c r="E97" i="42"/>
  <c r="D97" i="42"/>
  <c r="C97" i="42"/>
  <c r="B97" i="42"/>
  <c r="B486" i="42" s="1"/>
  <c r="A92" i="42"/>
  <c r="B84" i="42"/>
  <c r="AE76" i="42"/>
  <c r="AD76" i="42"/>
  <c r="AC76" i="42"/>
  <c r="AB76" i="42"/>
  <c r="AA76" i="42"/>
  <c r="Z76" i="42"/>
  <c r="Y76" i="42"/>
  <c r="X76" i="42"/>
  <c r="W76" i="42"/>
  <c r="V76" i="42"/>
  <c r="U76" i="42"/>
  <c r="T76" i="42"/>
  <c r="S76" i="42"/>
  <c r="R76" i="42"/>
  <c r="Q76" i="42"/>
  <c r="P76" i="42"/>
  <c r="O76" i="42"/>
  <c r="N76" i="42"/>
  <c r="M76" i="42"/>
  <c r="L76" i="42"/>
  <c r="K76" i="42"/>
  <c r="J76" i="42"/>
  <c r="I76" i="42"/>
  <c r="H76" i="42"/>
  <c r="G76" i="42"/>
  <c r="F76" i="42"/>
  <c r="E76" i="42"/>
  <c r="D76" i="42"/>
  <c r="C76" i="42"/>
  <c r="B76" i="42"/>
  <c r="B485" i="42" s="1"/>
  <c r="A71" i="42"/>
  <c r="B63" i="42"/>
  <c r="AE55" i="42"/>
  <c r="AD55" i="42"/>
  <c r="AC55" i="42"/>
  <c r="AB55" i="42"/>
  <c r="AA55" i="42"/>
  <c r="Z55" i="42"/>
  <c r="Y55" i="42"/>
  <c r="X55" i="42"/>
  <c r="W55" i="42"/>
  <c r="V55" i="42"/>
  <c r="U55" i="42"/>
  <c r="T55" i="42"/>
  <c r="S55" i="42"/>
  <c r="R55" i="42"/>
  <c r="Q55" i="42"/>
  <c r="P55" i="42"/>
  <c r="O55" i="42"/>
  <c r="N55" i="42"/>
  <c r="M55" i="42"/>
  <c r="L55" i="42"/>
  <c r="K55" i="42"/>
  <c r="J55" i="42"/>
  <c r="I55" i="42"/>
  <c r="H55" i="42"/>
  <c r="G55" i="42"/>
  <c r="F55" i="42"/>
  <c r="E55" i="42"/>
  <c r="D55" i="42"/>
  <c r="C55" i="42"/>
  <c r="B55" i="42"/>
  <c r="A50" i="42"/>
  <c r="B42" i="42"/>
  <c r="AE39" i="42"/>
  <c r="AD39" i="42"/>
  <c r="AC39" i="42"/>
  <c r="AB39" i="42"/>
  <c r="AA39" i="42"/>
  <c r="Z39" i="42"/>
  <c r="Y39" i="42"/>
  <c r="X39" i="42"/>
  <c r="W39" i="42"/>
  <c r="V39" i="42"/>
  <c r="AE38" i="42"/>
  <c r="AD38" i="42"/>
  <c r="AC38" i="42"/>
  <c r="AB38" i="42"/>
  <c r="AA38" i="42"/>
  <c r="Z38" i="42"/>
  <c r="Y38" i="42"/>
  <c r="X38" i="42"/>
  <c r="W38" i="42"/>
  <c r="V38" i="42"/>
  <c r="AE34" i="42"/>
  <c r="AD34" i="42"/>
  <c r="AC34" i="42"/>
  <c r="AB34" i="42"/>
  <c r="AA34" i="42"/>
  <c r="Z34" i="42"/>
  <c r="Y34" i="42"/>
  <c r="X34" i="42"/>
  <c r="W34" i="42"/>
  <c r="V34" i="42"/>
  <c r="U34" i="42"/>
  <c r="T34" i="42"/>
  <c r="S34" i="42"/>
  <c r="R34" i="42"/>
  <c r="Q34" i="42"/>
  <c r="P34" i="42"/>
  <c r="O34" i="42"/>
  <c r="N34" i="42"/>
  <c r="M34" i="42"/>
  <c r="L34" i="42"/>
  <c r="K34" i="42"/>
  <c r="J34" i="42"/>
  <c r="I34" i="42"/>
  <c r="H34" i="42"/>
  <c r="G34" i="42"/>
  <c r="F34" i="42"/>
  <c r="E34" i="42"/>
  <c r="D34" i="42"/>
  <c r="C34" i="42"/>
  <c r="B34" i="42"/>
  <c r="A29" i="42"/>
  <c r="A25" i="42"/>
  <c r="A24" i="42"/>
  <c r="A23" i="42"/>
  <c r="A22" i="42"/>
  <c r="A21" i="42"/>
  <c r="A20" i="42"/>
  <c r="A19" i="42"/>
  <c r="A18" i="42"/>
  <c r="A17" i="42"/>
  <c r="A16" i="42"/>
  <c r="A15" i="42"/>
  <c r="A14" i="42"/>
  <c r="A13" i="42"/>
  <c r="A12" i="42"/>
  <c r="A11" i="42"/>
  <c r="A10" i="42"/>
  <c r="A9" i="42"/>
  <c r="A8" i="42"/>
  <c r="A7" i="42"/>
  <c r="A6" i="42"/>
  <c r="J2" i="42"/>
  <c r="B401" i="29"/>
  <c r="AE399" i="29"/>
  <c r="AD399" i="29"/>
  <c r="AC399" i="29"/>
  <c r="AB399" i="29"/>
  <c r="AA399" i="29"/>
  <c r="Z399" i="29"/>
  <c r="Y399" i="29"/>
  <c r="X399" i="29"/>
  <c r="W399" i="29"/>
  <c r="V399" i="29"/>
  <c r="AE398" i="29"/>
  <c r="AD398" i="29"/>
  <c r="AC398" i="29"/>
  <c r="AB398" i="29"/>
  <c r="AA398" i="29"/>
  <c r="Z398" i="29"/>
  <c r="Y398" i="29"/>
  <c r="X398" i="29"/>
  <c r="W398" i="29"/>
  <c r="V398" i="29"/>
  <c r="AE396" i="29"/>
  <c r="AD396" i="29"/>
  <c r="AC396" i="29"/>
  <c r="AB396" i="29"/>
  <c r="AA396" i="29"/>
  <c r="Z396" i="29"/>
  <c r="Y396" i="29"/>
  <c r="X396" i="29"/>
  <c r="W396" i="29"/>
  <c r="V396" i="29"/>
  <c r="AE395" i="29"/>
  <c r="AD395" i="29"/>
  <c r="AC395" i="29"/>
  <c r="AB395" i="29"/>
  <c r="AA395" i="29"/>
  <c r="Z395" i="29"/>
  <c r="Y395" i="29"/>
  <c r="X395" i="29"/>
  <c r="W395" i="29"/>
  <c r="V395" i="29"/>
  <c r="U395" i="29"/>
  <c r="T395" i="29"/>
  <c r="S395" i="29"/>
  <c r="R395" i="29"/>
  <c r="R398" i="29" s="1"/>
  <c r="Q395" i="29"/>
  <c r="P395" i="29"/>
  <c r="O395" i="29"/>
  <c r="N395" i="29"/>
  <c r="N398" i="29" s="1"/>
  <c r="M395" i="29"/>
  <c r="L395" i="29"/>
  <c r="K395" i="29"/>
  <c r="J395" i="29"/>
  <c r="J398" i="29" s="1"/>
  <c r="I395" i="29"/>
  <c r="H395" i="29"/>
  <c r="G395" i="29"/>
  <c r="F395" i="29"/>
  <c r="F398" i="29" s="1"/>
  <c r="E395" i="29"/>
  <c r="D395" i="29"/>
  <c r="C395" i="29"/>
  <c r="B395" i="29"/>
  <c r="B398" i="29" s="1"/>
  <c r="B382" i="29"/>
  <c r="AE380" i="29"/>
  <c r="AD380" i="29"/>
  <c r="AC380" i="29"/>
  <c r="AB380" i="29"/>
  <c r="AA380" i="29"/>
  <c r="Z380" i="29"/>
  <c r="Y380" i="29"/>
  <c r="X380" i="29"/>
  <c r="W380" i="29"/>
  <c r="V380" i="29"/>
  <c r="AE379" i="29"/>
  <c r="AD379" i="29"/>
  <c r="AC379" i="29"/>
  <c r="AB379" i="29"/>
  <c r="AA379" i="29"/>
  <c r="Z379" i="29"/>
  <c r="Y379" i="29"/>
  <c r="X379" i="29"/>
  <c r="W379" i="29"/>
  <c r="V379" i="29"/>
  <c r="AE377" i="29"/>
  <c r="AD377" i="29"/>
  <c r="AC377" i="29"/>
  <c r="AB377" i="29"/>
  <c r="AA377" i="29"/>
  <c r="Z377" i="29"/>
  <c r="Y377" i="29"/>
  <c r="X377" i="29"/>
  <c r="W377" i="29"/>
  <c r="V377" i="29"/>
  <c r="AE376" i="29"/>
  <c r="AD376" i="29"/>
  <c r="AC376" i="29"/>
  <c r="AB376" i="29"/>
  <c r="AA376" i="29"/>
  <c r="Z376" i="29"/>
  <c r="Y376" i="29"/>
  <c r="X376" i="29"/>
  <c r="W376" i="29"/>
  <c r="V376" i="29"/>
  <c r="U376" i="29"/>
  <c r="T376" i="29"/>
  <c r="S376" i="29"/>
  <c r="R376" i="29"/>
  <c r="R379" i="29" s="1"/>
  <c r="Q376" i="29"/>
  <c r="P376" i="29"/>
  <c r="O376" i="29"/>
  <c r="N376" i="29"/>
  <c r="N379" i="29" s="1"/>
  <c r="M376" i="29"/>
  <c r="L376" i="29"/>
  <c r="K376" i="29"/>
  <c r="J376" i="29"/>
  <c r="I376" i="29"/>
  <c r="H376" i="29"/>
  <c r="G376" i="29"/>
  <c r="F376" i="29"/>
  <c r="F379" i="29" s="1"/>
  <c r="E376" i="29"/>
  <c r="D376" i="29"/>
  <c r="C376" i="29"/>
  <c r="B376" i="29"/>
  <c r="B363" i="29"/>
  <c r="AE361" i="29"/>
  <c r="AD361" i="29"/>
  <c r="AC361" i="29"/>
  <c r="AB361" i="29"/>
  <c r="AA361" i="29"/>
  <c r="Z361" i="29"/>
  <c r="Y361" i="29"/>
  <c r="X361" i="29"/>
  <c r="W361" i="29"/>
  <c r="V361" i="29"/>
  <c r="AE360" i="29"/>
  <c r="AD360" i="29"/>
  <c r="AC360" i="29"/>
  <c r="AB360" i="29"/>
  <c r="AA360" i="29"/>
  <c r="Z360" i="29"/>
  <c r="Y360" i="29"/>
  <c r="X360" i="29"/>
  <c r="W360" i="29"/>
  <c r="V360" i="29"/>
  <c r="AE358" i="29"/>
  <c r="AD358" i="29"/>
  <c r="AC358" i="29"/>
  <c r="AB358" i="29"/>
  <c r="AA358" i="29"/>
  <c r="Z358" i="29"/>
  <c r="Y358" i="29"/>
  <c r="X358" i="29"/>
  <c r="W358" i="29"/>
  <c r="V358" i="29"/>
  <c r="AE357" i="29"/>
  <c r="AD357" i="29"/>
  <c r="AC357" i="29"/>
  <c r="AB357" i="29"/>
  <c r="AA357" i="29"/>
  <c r="Z357" i="29"/>
  <c r="Y357" i="29"/>
  <c r="X357" i="29"/>
  <c r="W357" i="29"/>
  <c r="V357" i="29"/>
  <c r="U357" i="29"/>
  <c r="T357" i="29"/>
  <c r="S357" i="29"/>
  <c r="R357" i="29"/>
  <c r="R360" i="29" s="1"/>
  <c r="Q357" i="29"/>
  <c r="P357" i="29"/>
  <c r="P360" i="29" s="1"/>
  <c r="O357" i="29"/>
  <c r="N357" i="29"/>
  <c r="N360" i="29" s="1"/>
  <c r="M357" i="29"/>
  <c r="L357" i="29"/>
  <c r="K357" i="29"/>
  <c r="J357" i="29"/>
  <c r="J360" i="29" s="1"/>
  <c r="I357" i="29"/>
  <c r="H357" i="29"/>
  <c r="H360" i="29" s="1"/>
  <c r="G357" i="29"/>
  <c r="F357" i="29"/>
  <c r="F360" i="29" s="1"/>
  <c r="E357" i="29"/>
  <c r="D357" i="29"/>
  <c r="C357" i="29"/>
  <c r="B357" i="29"/>
  <c r="B360" i="29" s="1"/>
  <c r="B344" i="29"/>
  <c r="AE342" i="29"/>
  <c r="AD342" i="29"/>
  <c r="AC342" i="29"/>
  <c r="AB342" i="29"/>
  <c r="AA342" i="29"/>
  <c r="Z342" i="29"/>
  <c r="Y342" i="29"/>
  <c r="X342" i="29"/>
  <c r="W342" i="29"/>
  <c r="V342" i="29"/>
  <c r="AE341" i="29"/>
  <c r="AD341" i="29"/>
  <c r="AC341" i="29"/>
  <c r="AB341" i="29"/>
  <c r="AA341" i="29"/>
  <c r="Z341" i="29"/>
  <c r="Y341" i="29"/>
  <c r="X341" i="29"/>
  <c r="W341" i="29"/>
  <c r="V341" i="29"/>
  <c r="AE339" i="29"/>
  <c r="AD339" i="29"/>
  <c r="AC339" i="29"/>
  <c r="AB339" i="29"/>
  <c r="AA339" i="29"/>
  <c r="Z339" i="29"/>
  <c r="Y339" i="29"/>
  <c r="X339" i="29"/>
  <c r="W339" i="29"/>
  <c r="V339" i="29"/>
  <c r="AE338" i="29"/>
  <c r="AD338" i="29"/>
  <c r="AC338" i="29"/>
  <c r="AB338" i="29"/>
  <c r="AA338" i="29"/>
  <c r="Z338" i="29"/>
  <c r="Y338" i="29"/>
  <c r="X338" i="29"/>
  <c r="W338" i="29"/>
  <c r="V338" i="29"/>
  <c r="U338" i="29"/>
  <c r="T338" i="29"/>
  <c r="S338" i="29"/>
  <c r="R338" i="29"/>
  <c r="R341" i="29" s="1"/>
  <c r="Q338" i="29"/>
  <c r="P338" i="29"/>
  <c r="O338" i="29"/>
  <c r="N338" i="29"/>
  <c r="N341" i="29" s="1"/>
  <c r="M338" i="29"/>
  <c r="L338" i="29"/>
  <c r="K338" i="29"/>
  <c r="J338" i="29"/>
  <c r="I338" i="29"/>
  <c r="H338" i="29"/>
  <c r="G338" i="29"/>
  <c r="F338" i="29"/>
  <c r="F341" i="29" s="1"/>
  <c r="E338" i="29"/>
  <c r="D338" i="29"/>
  <c r="C338" i="29"/>
  <c r="B338" i="29"/>
  <c r="B325" i="29"/>
  <c r="AE323" i="29"/>
  <c r="AD323" i="29"/>
  <c r="AC323" i="29"/>
  <c r="AB323" i="29"/>
  <c r="AA323" i="29"/>
  <c r="Z323" i="29"/>
  <c r="Y323" i="29"/>
  <c r="X323" i="29"/>
  <c r="W323" i="29"/>
  <c r="V323" i="29"/>
  <c r="AE322" i="29"/>
  <c r="AD322" i="29"/>
  <c r="AC322" i="29"/>
  <c r="AB322" i="29"/>
  <c r="AA322" i="29"/>
  <c r="Z322" i="29"/>
  <c r="Y322" i="29"/>
  <c r="X322" i="29"/>
  <c r="W322" i="29"/>
  <c r="V322" i="29"/>
  <c r="AE320" i="29"/>
  <c r="AD320" i="29"/>
  <c r="AC320" i="29"/>
  <c r="AB320" i="29"/>
  <c r="AA320" i="29"/>
  <c r="Z320" i="29"/>
  <c r="Y320" i="29"/>
  <c r="X320" i="29"/>
  <c r="W320" i="29"/>
  <c r="V320" i="29"/>
  <c r="AE319" i="29"/>
  <c r="AD319" i="29"/>
  <c r="AC319" i="29"/>
  <c r="AB319" i="29"/>
  <c r="AA319" i="29"/>
  <c r="Z319" i="29"/>
  <c r="Y319" i="29"/>
  <c r="X319" i="29"/>
  <c r="W319" i="29"/>
  <c r="V319" i="29"/>
  <c r="U319" i="29"/>
  <c r="T319" i="29"/>
  <c r="S319" i="29"/>
  <c r="R319" i="29"/>
  <c r="R322" i="29" s="1"/>
  <c r="Q319" i="29"/>
  <c r="P319" i="29"/>
  <c r="O319" i="29"/>
  <c r="N319" i="29"/>
  <c r="M319" i="29"/>
  <c r="L319" i="29"/>
  <c r="K319" i="29"/>
  <c r="J319" i="29"/>
  <c r="J322" i="29" s="1"/>
  <c r="I319" i="29"/>
  <c r="H319" i="29"/>
  <c r="G319" i="29"/>
  <c r="F319" i="29"/>
  <c r="E319" i="29"/>
  <c r="D319" i="29"/>
  <c r="C319" i="29"/>
  <c r="B319" i="29"/>
  <c r="B306" i="29"/>
  <c r="AE304" i="29"/>
  <c r="AD304" i="29"/>
  <c r="AC304" i="29"/>
  <c r="AB304" i="29"/>
  <c r="AA304" i="29"/>
  <c r="Z304" i="29"/>
  <c r="Y304" i="29"/>
  <c r="X304" i="29"/>
  <c r="W304" i="29"/>
  <c r="V304" i="29"/>
  <c r="AE303" i="29"/>
  <c r="AD303" i="29"/>
  <c r="AC303" i="29"/>
  <c r="AB303" i="29"/>
  <c r="AA303" i="29"/>
  <c r="Z303" i="29"/>
  <c r="Y303" i="29"/>
  <c r="X303" i="29"/>
  <c r="W303" i="29"/>
  <c r="V303" i="29"/>
  <c r="AE301" i="29"/>
  <c r="AD301" i="29"/>
  <c r="AC301" i="29"/>
  <c r="AB301" i="29"/>
  <c r="AA301" i="29"/>
  <c r="Z301" i="29"/>
  <c r="Y301" i="29"/>
  <c r="X301" i="29"/>
  <c r="W301" i="29"/>
  <c r="V301" i="29"/>
  <c r="AE300" i="29"/>
  <c r="AD300" i="29"/>
  <c r="AC300" i="29"/>
  <c r="AB300" i="29"/>
  <c r="AA300" i="29"/>
  <c r="Z300" i="29"/>
  <c r="Y300" i="29"/>
  <c r="X300" i="29"/>
  <c r="W300" i="29"/>
  <c r="V300" i="29"/>
  <c r="U300" i="29"/>
  <c r="T300" i="29"/>
  <c r="S300" i="29"/>
  <c r="R300" i="29"/>
  <c r="R303" i="29" s="1"/>
  <c r="Q300" i="29"/>
  <c r="P300" i="29"/>
  <c r="O300" i="29"/>
  <c r="N300" i="29"/>
  <c r="N303" i="29" s="1"/>
  <c r="M300" i="29"/>
  <c r="L300" i="29"/>
  <c r="K300" i="29"/>
  <c r="J300" i="29"/>
  <c r="J303" i="29" s="1"/>
  <c r="I300" i="29"/>
  <c r="H300" i="29"/>
  <c r="G300" i="29"/>
  <c r="F300" i="29"/>
  <c r="F303" i="29" s="1"/>
  <c r="E300" i="29"/>
  <c r="D300" i="29"/>
  <c r="C300" i="29"/>
  <c r="B300" i="29"/>
  <c r="B303" i="29" s="1"/>
  <c r="B287" i="29"/>
  <c r="AE285" i="29"/>
  <c r="AD285" i="29"/>
  <c r="AC285" i="29"/>
  <c r="AB285" i="29"/>
  <c r="AA285" i="29"/>
  <c r="Z285" i="29"/>
  <c r="Y285" i="29"/>
  <c r="X285" i="29"/>
  <c r="W285" i="29"/>
  <c r="V285" i="29"/>
  <c r="AE284" i="29"/>
  <c r="AD284" i="29"/>
  <c r="AC284" i="29"/>
  <c r="AB284" i="29"/>
  <c r="AA284" i="29"/>
  <c r="Z284" i="29"/>
  <c r="Y284" i="29"/>
  <c r="X284" i="29"/>
  <c r="W284" i="29"/>
  <c r="V284" i="29"/>
  <c r="AE282" i="29"/>
  <c r="AD282" i="29"/>
  <c r="AC282" i="29"/>
  <c r="AB282" i="29"/>
  <c r="AA282" i="29"/>
  <c r="Z282" i="29"/>
  <c r="Y282" i="29"/>
  <c r="X282" i="29"/>
  <c r="W282" i="29"/>
  <c r="V282" i="29"/>
  <c r="AE281" i="29"/>
  <c r="AD281" i="29"/>
  <c r="AC281" i="29"/>
  <c r="AB281" i="29"/>
  <c r="AA281" i="29"/>
  <c r="Z281" i="29"/>
  <c r="Y281" i="29"/>
  <c r="X281" i="29"/>
  <c r="W281" i="29"/>
  <c r="V281" i="29"/>
  <c r="U281" i="29"/>
  <c r="T281" i="29"/>
  <c r="T284" i="29" s="1"/>
  <c r="S281" i="29"/>
  <c r="R281" i="29"/>
  <c r="Q281" i="29"/>
  <c r="P281" i="29"/>
  <c r="P284" i="29" s="1"/>
  <c r="O281" i="29"/>
  <c r="N281" i="29"/>
  <c r="N284" i="29" s="1"/>
  <c r="M281" i="29"/>
  <c r="L281" i="29"/>
  <c r="L284" i="29" s="1"/>
  <c r="K281" i="29"/>
  <c r="J281" i="29"/>
  <c r="I281" i="29"/>
  <c r="H281" i="29"/>
  <c r="H284" i="29" s="1"/>
  <c r="G281" i="29"/>
  <c r="F281" i="29"/>
  <c r="F284" i="29" s="1"/>
  <c r="E281" i="29"/>
  <c r="D281" i="29"/>
  <c r="D284" i="29" s="1"/>
  <c r="C281" i="29"/>
  <c r="B281" i="29"/>
  <c r="B268" i="29"/>
  <c r="AE266" i="29"/>
  <c r="AD266" i="29"/>
  <c r="AC266" i="29"/>
  <c r="AB266" i="29"/>
  <c r="AA266" i="29"/>
  <c r="Z266" i="29"/>
  <c r="Y266" i="29"/>
  <c r="X266" i="29"/>
  <c r="W266" i="29"/>
  <c r="V266" i="29"/>
  <c r="AE265" i="29"/>
  <c r="AD265" i="29"/>
  <c r="AC265" i="29"/>
  <c r="AB265" i="29"/>
  <c r="AA265" i="29"/>
  <c r="Z265" i="29"/>
  <c r="Y265" i="29"/>
  <c r="X265" i="29"/>
  <c r="W265" i="29"/>
  <c r="V265" i="29"/>
  <c r="AE263" i="29"/>
  <c r="AD263" i="29"/>
  <c r="AC263" i="29"/>
  <c r="AB263" i="29"/>
  <c r="AA263" i="29"/>
  <c r="Z263" i="29"/>
  <c r="Y263" i="29"/>
  <c r="X263" i="29"/>
  <c r="W263" i="29"/>
  <c r="V263" i="29"/>
  <c r="AE262" i="29"/>
  <c r="AD262" i="29"/>
  <c r="AC262" i="29"/>
  <c r="AB262" i="29"/>
  <c r="AA262" i="29"/>
  <c r="Z262" i="29"/>
  <c r="Y262" i="29"/>
  <c r="X262" i="29"/>
  <c r="W262" i="29"/>
  <c r="V262" i="29"/>
  <c r="U262" i="29"/>
  <c r="T262" i="29"/>
  <c r="S262" i="29"/>
  <c r="R262" i="29"/>
  <c r="R265" i="29" s="1"/>
  <c r="Q262" i="29"/>
  <c r="P262" i="29"/>
  <c r="O262" i="29"/>
  <c r="N262" i="29"/>
  <c r="M262" i="29"/>
  <c r="L262" i="29"/>
  <c r="K262" i="29"/>
  <c r="J262" i="29"/>
  <c r="J265" i="29" s="1"/>
  <c r="I262" i="29"/>
  <c r="H262" i="29"/>
  <c r="G262" i="29"/>
  <c r="F262" i="29"/>
  <c r="E262" i="29"/>
  <c r="D262" i="29"/>
  <c r="C262" i="29"/>
  <c r="B262" i="29"/>
  <c r="B265" i="29" s="1"/>
  <c r="B249" i="29"/>
  <c r="AE247" i="29"/>
  <c r="AD247" i="29"/>
  <c r="AC247" i="29"/>
  <c r="AB247" i="29"/>
  <c r="AA247" i="29"/>
  <c r="Z247" i="29"/>
  <c r="Y247" i="29"/>
  <c r="X247" i="29"/>
  <c r="W247" i="29"/>
  <c r="V247" i="29"/>
  <c r="AE246" i="29"/>
  <c r="AD246" i="29"/>
  <c r="AC246" i="29"/>
  <c r="AB246" i="29"/>
  <c r="AA246" i="29"/>
  <c r="Z246" i="29"/>
  <c r="Y246" i="29"/>
  <c r="X246" i="29"/>
  <c r="W246" i="29"/>
  <c r="V246" i="29"/>
  <c r="AE244" i="29"/>
  <c r="AD244" i="29"/>
  <c r="AC244" i="29"/>
  <c r="AB244" i="29"/>
  <c r="AA244" i="29"/>
  <c r="Z244" i="29"/>
  <c r="Y244" i="29"/>
  <c r="X244" i="29"/>
  <c r="W244" i="29"/>
  <c r="V244" i="29"/>
  <c r="AE243" i="29"/>
  <c r="AD243" i="29"/>
  <c r="AC243" i="29"/>
  <c r="AB243" i="29"/>
  <c r="AA243" i="29"/>
  <c r="Z243" i="29"/>
  <c r="Y243" i="29"/>
  <c r="X243" i="29"/>
  <c r="W243" i="29"/>
  <c r="V243" i="29"/>
  <c r="U243" i="29"/>
  <c r="T243" i="29"/>
  <c r="S243" i="29"/>
  <c r="R243" i="29"/>
  <c r="Q243" i="29"/>
  <c r="P243" i="29"/>
  <c r="O243" i="29"/>
  <c r="N243" i="29"/>
  <c r="N246" i="29" s="1"/>
  <c r="M243" i="29"/>
  <c r="L243" i="29"/>
  <c r="K243" i="29"/>
  <c r="J243" i="29"/>
  <c r="I243" i="29"/>
  <c r="H243" i="29"/>
  <c r="G243" i="29"/>
  <c r="F243" i="29"/>
  <c r="E243" i="29"/>
  <c r="D243" i="29"/>
  <c r="C243" i="29"/>
  <c r="B243" i="29"/>
  <c r="B230" i="29"/>
  <c r="AE228" i="29"/>
  <c r="AD228" i="29"/>
  <c r="AC228" i="29"/>
  <c r="AB228" i="29"/>
  <c r="AA228" i="29"/>
  <c r="Z228" i="29"/>
  <c r="Y228" i="29"/>
  <c r="X228" i="29"/>
  <c r="W228" i="29"/>
  <c r="V228" i="29"/>
  <c r="AE227" i="29"/>
  <c r="AD227" i="29"/>
  <c r="AC227" i="29"/>
  <c r="AB227" i="29"/>
  <c r="AA227" i="29"/>
  <c r="Z227" i="29"/>
  <c r="Y227" i="29"/>
  <c r="X227" i="29"/>
  <c r="W227" i="29"/>
  <c r="V227" i="29"/>
  <c r="AE225" i="29"/>
  <c r="AD225" i="29"/>
  <c r="AC225" i="29"/>
  <c r="AB225" i="29"/>
  <c r="AA225" i="29"/>
  <c r="Z225" i="29"/>
  <c r="Y225" i="29"/>
  <c r="X225" i="29"/>
  <c r="W225" i="29"/>
  <c r="V225" i="29"/>
  <c r="AE224" i="29"/>
  <c r="AD224" i="29"/>
  <c r="AC224" i="29"/>
  <c r="AB224" i="29"/>
  <c r="AA224" i="29"/>
  <c r="Z224" i="29"/>
  <c r="Y224" i="29"/>
  <c r="X224" i="29"/>
  <c r="W224" i="29"/>
  <c r="V224" i="29"/>
  <c r="U224" i="29"/>
  <c r="T224" i="29"/>
  <c r="S224" i="29"/>
  <c r="R224" i="29"/>
  <c r="Q224" i="29"/>
  <c r="P224" i="29"/>
  <c r="O224" i="29"/>
  <c r="N224" i="29"/>
  <c r="M224" i="29"/>
  <c r="L224" i="29"/>
  <c r="K224" i="29"/>
  <c r="J224" i="29"/>
  <c r="I224" i="29"/>
  <c r="H224" i="29"/>
  <c r="G224" i="29"/>
  <c r="F224" i="29"/>
  <c r="E224" i="29"/>
  <c r="D224" i="29"/>
  <c r="C224" i="29"/>
  <c r="B224" i="29"/>
  <c r="B211" i="29"/>
  <c r="AE209" i="29"/>
  <c r="AD209" i="29"/>
  <c r="AC209" i="29"/>
  <c r="AB209" i="29"/>
  <c r="AA209" i="29"/>
  <c r="Z209" i="29"/>
  <c r="Y209" i="29"/>
  <c r="X209" i="29"/>
  <c r="W209" i="29"/>
  <c r="V209" i="29"/>
  <c r="AE208" i="29"/>
  <c r="AD208" i="29"/>
  <c r="AC208" i="29"/>
  <c r="AB208" i="29"/>
  <c r="AA208" i="29"/>
  <c r="Z208" i="29"/>
  <c r="Y208" i="29"/>
  <c r="X208" i="29"/>
  <c r="W208" i="29"/>
  <c r="V208" i="29"/>
  <c r="AE206" i="29"/>
  <c r="AD206" i="29"/>
  <c r="AC206" i="29"/>
  <c r="AB206" i="29"/>
  <c r="AA206" i="29"/>
  <c r="Z206" i="29"/>
  <c r="Y206" i="29"/>
  <c r="X206" i="29"/>
  <c r="W206" i="29"/>
  <c r="V206" i="29"/>
  <c r="AE205" i="29"/>
  <c r="AD205" i="29"/>
  <c r="AC205" i="29"/>
  <c r="AB205" i="29"/>
  <c r="AA205" i="29"/>
  <c r="Z205" i="29"/>
  <c r="Y205" i="29"/>
  <c r="X205" i="29"/>
  <c r="W205" i="29"/>
  <c r="V205" i="29"/>
  <c r="U205" i="29"/>
  <c r="T205" i="29"/>
  <c r="T208" i="29" s="1"/>
  <c r="S205" i="29"/>
  <c r="R205" i="29"/>
  <c r="R208" i="29" s="1"/>
  <c r="Q205" i="29"/>
  <c r="P205" i="29"/>
  <c r="P208" i="29" s="1"/>
  <c r="O205" i="29"/>
  <c r="N205" i="29"/>
  <c r="M205" i="29"/>
  <c r="L205" i="29"/>
  <c r="L208" i="29" s="1"/>
  <c r="K205" i="29"/>
  <c r="J205" i="29"/>
  <c r="J208" i="29" s="1"/>
  <c r="I205" i="29"/>
  <c r="H205" i="29"/>
  <c r="H208" i="29" s="1"/>
  <c r="G205" i="29"/>
  <c r="F205" i="29"/>
  <c r="E205" i="29"/>
  <c r="D205" i="29"/>
  <c r="D208" i="29" s="1"/>
  <c r="C205" i="29"/>
  <c r="B205" i="29"/>
  <c r="B208" i="29" s="1"/>
  <c r="B192" i="29"/>
  <c r="AE190" i="29"/>
  <c r="AD190" i="29"/>
  <c r="AC190" i="29"/>
  <c r="AB190" i="29"/>
  <c r="AA190" i="29"/>
  <c r="Z190" i="29"/>
  <c r="Y190" i="29"/>
  <c r="X190" i="29"/>
  <c r="W190" i="29"/>
  <c r="V190" i="29"/>
  <c r="AE189" i="29"/>
  <c r="AD189" i="29"/>
  <c r="AC189" i="29"/>
  <c r="AB189" i="29"/>
  <c r="AA189" i="29"/>
  <c r="Z189" i="29"/>
  <c r="Y189" i="29"/>
  <c r="X189" i="29"/>
  <c r="W189" i="29"/>
  <c r="V189" i="29"/>
  <c r="AE187" i="29"/>
  <c r="AD187" i="29"/>
  <c r="AC187" i="29"/>
  <c r="AB187" i="29"/>
  <c r="AA187" i="29"/>
  <c r="Z187" i="29"/>
  <c r="Y187" i="29"/>
  <c r="X187" i="29"/>
  <c r="W187" i="29"/>
  <c r="V187" i="29"/>
  <c r="AE186" i="29"/>
  <c r="AD186" i="29"/>
  <c r="AC186" i="29"/>
  <c r="AB186" i="29"/>
  <c r="AA186" i="29"/>
  <c r="Z186" i="29"/>
  <c r="Y186" i="29"/>
  <c r="X186" i="29"/>
  <c r="W186" i="29"/>
  <c r="V186" i="29"/>
  <c r="U186" i="29"/>
  <c r="T186" i="29"/>
  <c r="S186" i="29"/>
  <c r="R186" i="29"/>
  <c r="R189" i="29" s="1"/>
  <c r="Q186" i="29"/>
  <c r="P186" i="29"/>
  <c r="O186" i="29"/>
  <c r="N186" i="29"/>
  <c r="N189" i="29" s="1"/>
  <c r="M186" i="29"/>
  <c r="L186" i="29"/>
  <c r="K186" i="29"/>
  <c r="J186" i="29"/>
  <c r="J189" i="29" s="1"/>
  <c r="I186" i="29"/>
  <c r="H186" i="29"/>
  <c r="G186" i="29"/>
  <c r="F186" i="29"/>
  <c r="F189" i="29" s="1"/>
  <c r="E186" i="29"/>
  <c r="D186" i="29"/>
  <c r="C186" i="29"/>
  <c r="B186" i="29"/>
  <c r="B189" i="29" s="1"/>
  <c r="B173" i="29"/>
  <c r="AE171" i="29"/>
  <c r="AD171" i="29"/>
  <c r="AC171" i="29"/>
  <c r="AB171" i="29"/>
  <c r="AA171" i="29"/>
  <c r="Z171" i="29"/>
  <c r="Y171" i="29"/>
  <c r="X171" i="29"/>
  <c r="W171" i="29"/>
  <c r="V171" i="29"/>
  <c r="AE170" i="29"/>
  <c r="AD170" i="29"/>
  <c r="AC170" i="29"/>
  <c r="AB170" i="29"/>
  <c r="AA170" i="29"/>
  <c r="Z170" i="29"/>
  <c r="Y170" i="29"/>
  <c r="X170" i="29"/>
  <c r="W170" i="29"/>
  <c r="V170" i="29"/>
  <c r="AE168" i="29"/>
  <c r="AD168" i="29"/>
  <c r="AC168" i="29"/>
  <c r="AB168" i="29"/>
  <c r="AA168" i="29"/>
  <c r="Z168" i="29"/>
  <c r="Y168" i="29"/>
  <c r="X168" i="29"/>
  <c r="W168" i="29"/>
  <c r="V168" i="29"/>
  <c r="AE167" i="29"/>
  <c r="AD167" i="29"/>
  <c r="AC167" i="29"/>
  <c r="AB167" i="29"/>
  <c r="AA167" i="29"/>
  <c r="Z167" i="29"/>
  <c r="Y167" i="29"/>
  <c r="X167" i="29"/>
  <c r="W167" i="29"/>
  <c r="V167" i="29"/>
  <c r="U167" i="29"/>
  <c r="T167" i="29"/>
  <c r="S167" i="29"/>
  <c r="R167" i="29"/>
  <c r="R170" i="29" s="1"/>
  <c r="Q167" i="29"/>
  <c r="P167" i="29"/>
  <c r="O167" i="29"/>
  <c r="N167" i="29"/>
  <c r="N170" i="29" s="1"/>
  <c r="M167" i="29"/>
  <c r="L167" i="29"/>
  <c r="K167" i="29"/>
  <c r="J167" i="29"/>
  <c r="J170" i="29" s="1"/>
  <c r="I167" i="29"/>
  <c r="H167" i="29"/>
  <c r="G167" i="29"/>
  <c r="F167" i="29"/>
  <c r="F170" i="29" s="1"/>
  <c r="E167" i="29"/>
  <c r="D167" i="29"/>
  <c r="C167" i="29"/>
  <c r="B167" i="29"/>
  <c r="B170" i="29" s="1"/>
  <c r="B154" i="29"/>
  <c r="AE152" i="29"/>
  <c r="AD152" i="29"/>
  <c r="AC152" i="29"/>
  <c r="AB152" i="29"/>
  <c r="AA152" i="29"/>
  <c r="Z152" i="29"/>
  <c r="Y152" i="29"/>
  <c r="X152" i="29"/>
  <c r="W152" i="29"/>
  <c r="V152" i="29"/>
  <c r="AE151" i="29"/>
  <c r="AD151" i="29"/>
  <c r="AC151" i="29"/>
  <c r="AB151" i="29"/>
  <c r="AA151" i="29"/>
  <c r="Z151" i="29"/>
  <c r="Y151" i="29"/>
  <c r="X151" i="29"/>
  <c r="W151" i="29"/>
  <c r="V151" i="29"/>
  <c r="AE149" i="29"/>
  <c r="AD149" i="29"/>
  <c r="AC149" i="29"/>
  <c r="AB149" i="29"/>
  <c r="AA149" i="29"/>
  <c r="Z149" i="29"/>
  <c r="Y149" i="29"/>
  <c r="X149" i="29"/>
  <c r="W149" i="29"/>
  <c r="V149" i="29"/>
  <c r="AE148" i="29"/>
  <c r="AD148" i="29"/>
  <c r="AC148" i="29"/>
  <c r="AB148" i="29"/>
  <c r="AA148" i="29"/>
  <c r="Z148" i="29"/>
  <c r="Y148" i="29"/>
  <c r="X148" i="29"/>
  <c r="W148" i="29"/>
  <c r="V148" i="29"/>
  <c r="U148" i="29"/>
  <c r="T148" i="29"/>
  <c r="S148" i="29"/>
  <c r="R148" i="29"/>
  <c r="R151" i="29" s="1"/>
  <c r="Q148" i="29"/>
  <c r="P148" i="29"/>
  <c r="O148" i="29"/>
  <c r="N148" i="29"/>
  <c r="N151" i="29" s="1"/>
  <c r="M148" i="29"/>
  <c r="L148" i="29"/>
  <c r="K148" i="29"/>
  <c r="J148" i="29"/>
  <c r="J151" i="29" s="1"/>
  <c r="I148" i="29"/>
  <c r="H148" i="29"/>
  <c r="G148" i="29"/>
  <c r="F148" i="29"/>
  <c r="F151" i="29" s="1"/>
  <c r="E148" i="29"/>
  <c r="D148" i="29"/>
  <c r="C148" i="29"/>
  <c r="B148" i="29"/>
  <c r="B151" i="29" s="1"/>
  <c r="B135" i="29"/>
  <c r="AE133" i="29"/>
  <c r="AD133" i="29"/>
  <c r="AC133" i="29"/>
  <c r="AB133" i="29"/>
  <c r="AA133" i="29"/>
  <c r="Z133" i="29"/>
  <c r="Y133" i="29"/>
  <c r="X133" i="29"/>
  <c r="W133" i="29"/>
  <c r="V133" i="29"/>
  <c r="AE132" i="29"/>
  <c r="AD132" i="29"/>
  <c r="AC132" i="29"/>
  <c r="AB132" i="29"/>
  <c r="AA132" i="29"/>
  <c r="Z132" i="29"/>
  <c r="Y132" i="29"/>
  <c r="X132" i="29"/>
  <c r="W132" i="29"/>
  <c r="V132" i="29"/>
  <c r="AE130" i="29"/>
  <c r="AD130" i="29"/>
  <c r="AC130" i="29"/>
  <c r="AB130" i="29"/>
  <c r="AA130" i="29"/>
  <c r="Z130" i="29"/>
  <c r="Y130" i="29"/>
  <c r="X130" i="29"/>
  <c r="W130" i="29"/>
  <c r="V130" i="29"/>
  <c r="AE129" i="29"/>
  <c r="AD129" i="29"/>
  <c r="AC129" i="29"/>
  <c r="AB129" i="29"/>
  <c r="AA129" i="29"/>
  <c r="Z129" i="29"/>
  <c r="Y129" i="29"/>
  <c r="X129" i="29"/>
  <c r="W129" i="29"/>
  <c r="V129" i="29"/>
  <c r="U129" i="29"/>
  <c r="T129" i="29"/>
  <c r="S129" i="29"/>
  <c r="R129" i="29"/>
  <c r="R132" i="29" s="1"/>
  <c r="Q129" i="29"/>
  <c r="P129" i="29"/>
  <c r="P132" i="29" s="1"/>
  <c r="O129" i="29"/>
  <c r="N129" i="29"/>
  <c r="N132" i="29" s="1"/>
  <c r="M129" i="29"/>
  <c r="L129" i="29"/>
  <c r="K129" i="29"/>
  <c r="J129" i="29"/>
  <c r="J132" i="29" s="1"/>
  <c r="I129" i="29"/>
  <c r="H129" i="29"/>
  <c r="H132" i="29" s="1"/>
  <c r="G129" i="29"/>
  <c r="F129" i="29"/>
  <c r="F132" i="29" s="1"/>
  <c r="E129" i="29"/>
  <c r="D129" i="29"/>
  <c r="C129" i="29"/>
  <c r="B129" i="29"/>
  <c r="B132" i="29" s="1"/>
  <c r="B116" i="29"/>
  <c r="AE114" i="29"/>
  <c r="AD114" i="29"/>
  <c r="AC114" i="29"/>
  <c r="AB114" i="29"/>
  <c r="AA114" i="29"/>
  <c r="Z114" i="29"/>
  <c r="Y114" i="29"/>
  <c r="X114" i="29"/>
  <c r="W114" i="29"/>
  <c r="V114" i="29"/>
  <c r="AE113" i="29"/>
  <c r="AD113" i="29"/>
  <c r="AC113" i="29"/>
  <c r="AB113" i="29"/>
  <c r="AA113" i="29"/>
  <c r="Z113" i="29"/>
  <c r="Y113" i="29"/>
  <c r="X113" i="29"/>
  <c r="W113" i="29"/>
  <c r="V113" i="29"/>
  <c r="AE111" i="29"/>
  <c r="AD111" i="29"/>
  <c r="AC111" i="29"/>
  <c r="AB111" i="29"/>
  <c r="AA111" i="29"/>
  <c r="Z111" i="29"/>
  <c r="Y111" i="29"/>
  <c r="X111" i="29"/>
  <c r="W111" i="29"/>
  <c r="V111" i="29"/>
  <c r="AE110" i="29"/>
  <c r="AD110" i="29"/>
  <c r="AC110" i="29"/>
  <c r="AB110" i="29"/>
  <c r="AA110" i="29"/>
  <c r="Z110" i="29"/>
  <c r="Y110" i="29"/>
  <c r="X110" i="29"/>
  <c r="W110" i="29"/>
  <c r="V110" i="29"/>
  <c r="U110" i="29"/>
  <c r="T110" i="29"/>
  <c r="S110" i="29"/>
  <c r="R110" i="29"/>
  <c r="R113" i="29" s="1"/>
  <c r="Q110" i="29"/>
  <c r="P110" i="29"/>
  <c r="O110" i="29"/>
  <c r="N110" i="29"/>
  <c r="N113" i="29" s="1"/>
  <c r="M110" i="29"/>
  <c r="L110" i="29"/>
  <c r="K110" i="29"/>
  <c r="J110" i="29"/>
  <c r="I110" i="29"/>
  <c r="H110" i="29"/>
  <c r="G110" i="29"/>
  <c r="F110" i="29"/>
  <c r="F113" i="29" s="1"/>
  <c r="E110" i="29"/>
  <c r="D110" i="29"/>
  <c r="C110" i="29"/>
  <c r="B110" i="29"/>
  <c r="B97" i="29"/>
  <c r="AE95" i="29"/>
  <c r="AD95" i="29"/>
  <c r="AC95" i="29"/>
  <c r="AB95" i="29"/>
  <c r="AA95" i="29"/>
  <c r="Z95" i="29"/>
  <c r="Y95" i="29"/>
  <c r="X95" i="29"/>
  <c r="W95" i="29"/>
  <c r="V95" i="29"/>
  <c r="AE94" i="29"/>
  <c r="AD94" i="29"/>
  <c r="AC94" i="29"/>
  <c r="AB94" i="29"/>
  <c r="AA94" i="29"/>
  <c r="Z94" i="29"/>
  <c r="Y94" i="29"/>
  <c r="X94" i="29"/>
  <c r="W94" i="29"/>
  <c r="V94" i="29"/>
  <c r="AE92" i="29"/>
  <c r="AD92" i="29"/>
  <c r="AC92" i="29"/>
  <c r="AB92" i="29"/>
  <c r="AA92" i="29"/>
  <c r="Z92" i="29"/>
  <c r="Y92" i="29"/>
  <c r="X92" i="29"/>
  <c r="W92" i="29"/>
  <c r="V92" i="29"/>
  <c r="AE91" i="29"/>
  <c r="AD91" i="29"/>
  <c r="AC91" i="29"/>
  <c r="AB91" i="29"/>
  <c r="AA91" i="29"/>
  <c r="Z91" i="29"/>
  <c r="Y91" i="29"/>
  <c r="X91" i="29"/>
  <c r="W91" i="29"/>
  <c r="V91" i="29"/>
  <c r="U91" i="29"/>
  <c r="T91" i="29"/>
  <c r="S91" i="29"/>
  <c r="R91" i="29"/>
  <c r="R94" i="29" s="1"/>
  <c r="Q91" i="29"/>
  <c r="P91" i="29"/>
  <c r="O91" i="29"/>
  <c r="N91" i="29"/>
  <c r="N94" i="29" s="1"/>
  <c r="M91" i="29"/>
  <c r="L91" i="29"/>
  <c r="K91" i="29"/>
  <c r="J91" i="29"/>
  <c r="J94" i="29" s="1"/>
  <c r="I91" i="29"/>
  <c r="H91" i="29"/>
  <c r="G91" i="29"/>
  <c r="F91" i="29"/>
  <c r="F94" i="29" s="1"/>
  <c r="E91" i="29"/>
  <c r="D91" i="29"/>
  <c r="C91" i="29"/>
  <c r="B91" i="29"/>
  <c r="B94" i="29" s="1"/>
  <c r="B78" i="29"/>
  <c r="AE76" i="29"/>
  <c r="AD76" i="29"/>
  <c r="AC76" i="29"/>
  <c r="AB76" i="29"/>
  <c r="AA76" i="29"/>
  <c r="Z76" i="29"/>
  <c r="Y76" i="29"/>
  <c r="X76" i="29"/>
  <c r="W76" i="29"/>
  <c r="V76" i="29"/>
  <c r="AE75" i="29"/>
  <c r="AD75" i="29"/>
  <c r="AC75" i="29"/>
  <c r="AB75" i="29"/>
  <c r="AA75" i="29"/>
  <c r="Z75" i="29"/>
  <c r="Y75" i="29"/>
  <c r="X75" i="29"/>
  <c r="W75" i="29"/>
  <c r="V75" i="29"/>
  <c r="AE73" i="29"/>
  <c r="AD73" i="29"/>
  <c r="AC73" i="29"/>
  <c r="AB73" i="29"/>
  <c r="AA73" i="29"/>
  <c r="Z73" i="29"/>
  <c r="Y73" i="29"/>
  <c r="X73" i="29"/>
  <c r="W73" i="29"/>
  <c r="V73" i="29"/>
  <c r="AE72" i="29"/>
  <c r="AD72" i="29"/>
  <c r="AC72" i="29"/>
  <c r="AB72" i="29"/>
  <c r="AA72" i="29"/>
  <c r="Z72" i="29"/>
  <c r="Y72" i="29"/>
  <c r="X72" i="29"/>
  <c r="W72" i="29"/>
  <c r="V72" i="29"/>
  <c r="U72" i="29"/>
  <c r="T72" i="29"/>
  <c r="S72" i="29"/>
  <c r="R72" i="29"/>
  <c r="R75" i="29" s="1"/>
  <c r="Q72" i="29"/>
  <c r="P72" i="29"/>
  <c r="O72" i="29"/>
  <c r="N72" i="29"/>
  <c r="N75" i="29" s="1"/>
  <c r="M72" i="29"/>
  <c r="L72" i="29"/>
  <c r="K72" i="29"/>
  <c r="J72" i="29"/>
  <c r="J75" i="29" s="1"/>
  <c r="I72" i="29"/>
  <c r="H72" i="29"/>
  <c r="G72" i="29"/>
  <c r="F72" i="29"/>
  <c r="F75" i="29" s="1"/>
  <c r="E72" i="29"/>
  <c r="D72" i="29"/>
  <c r="C72" i="29"/>
  <c r="B72" i="29"/>
  <c r="B75" i="29" s="1"/>
  <c r="B59" i="29"/>
  <c r="AE57" i="29"/>
  <c r="AD57" i="29"/>
  <c r="AC57" i="29"/>
  <c r="AB57" i="29"/>
  <c r="AA57" i="29"/>
  <c r="Z57" i="29"/>
  <c r="Y57" i="29"/>
  <c r="X57" i="29"/>
  <c r="W57" i="29"/>
  <c r="V57" i="29"/>
  <c r="AE56" i="29"/>
  <c r="AD56" i="29"/>
  <c r="AC56" i="29"/>
  <c r="AB56" i="29"/>
  <c r="AA56" i="29"/>
  <c r="Z56" i="29"/>
  <c r="Y56" i="29"/>
  <c r="X56" i="29"/>
  <c r="W56" i="29"/>
  <c r="V56" i="29"/>
  <c r="AE54" i="29"/>
  <c r="AD54" i="29"/>
  <c r="AC54" i="29"/>
  <c r="AB54" i="29"/>
  <c r="AA54" i="29"/>
  <c r="Z54" i="29"/>
  <c r="Y54" i="29"/>
  <c r="X54" i="29"/>
  <c r="W54" i="29"/>
  <c r="V54" i="29"/>
  <c r="AE53" i="29"/>
  <c r="AD53" i="29"/>
  <c r="AC53" i="29"/>
  <c r="AB53" i="29"/>
  <c r="AA53" i="29"/>
  <c r="Z53" i="29"/>
  <c r="Y53" i="29"/>
  <c r="X53" i="29"/>
  <c r="W53" i="29"/>
  <c r="V53" i="29"/>
  <c r="U53" i="29"/>
  <c r="T53" i="29"/>
  <c r="T56" i="29" s="1"/>
  <c r="S53" i="29"/>
  <c r="R53" i="29"/>
  <c r="R56" i="29" s="1"/>
  <c r="Q53" i="29"/>
  <c r="P53" i="29"/>
  <c r="P56" i="29" s="1"/>
  <c r="O53" i="29"/>
  <c r="N53" i="29"/>
  <c r="N56" i="29" s="1"/>
  <c r="M53" i="29"/>
  <c r="L53" i="29"/>
  <c r="L56" i="29" s="1"/>
  <c r="K53" i="29"/>
  <c r="J53" i="29"/>
  <c r="J56" i="29" s="1"/>
  <c r="I53" i="29"/>
  <c r="H53" i="29"/>
  <c r="H56" i="29" s="1"/>
  <c r="G53" i="29"/>
  <c r="F53" i="29"/>
  <c r="F56" i="29" s="1"/>
  <c r="E53" i="29"/>
  <c r="D53" i="29"/>
  <c r="D56" i="29" s="1"/>
  <c r="C53" i="29"/>
  <c r="B53" i="29"/>
  <c r="B56" i="29" s="1"/>
  <c r="V37" i="29"/>
  <c r="W37" i="29"/>
  <c r="X37" i="29"/>
  <c r="Y37" i="29"/>
  <c r="Z37" i="29"/>
  <c r="AA37" i="29"/>
  <c r="AB37" i="29"/>
  <c r="AC37" i="29"/>
  <c r="AD37" i="29"/>
  <c r="AE37" i="29"/>
  <c r="V38" i="29"/>
  <c r="W38" i="29"/>
  <c r="X38" i="29"/>
  <c r="Y38" i="29"/>
  <c r="Z38" i="29"/>
  <c r="AA38" i="29"/>
  <c r="AB38" i="29"/>
  <c r="AC38" i="29"/>
  <c r="AD38" i="29"/>
  <c r="AE38" i="29"/>
  <c r="V35" i="29"/>
  <c r="W35" i="29"/>
  <c r="X35" i="29"/>
  <c r="Y35" i="29"/>
  <c r="Z35" i="29"/>
  <c r="AA35" i="29"/>
  <c r="AB35" i="29"/>
  <c r="AC35" i="29"/>
  <c r="AD35" i="29"/>
  <c r="AE35" i="29"/>
  <c r="C34" i="29"/>
  <c r="D34" i="29"/>
  <c r="E34" i="29"/>
  <c r="F34" i="29"/>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B34" i="29"/>
  <c r="B35" i="29" s="1"/>
  <c r="D113" i="29" l="1"/>
  <c r="H113" i="29"/>
  <c r="L113" i="29"/>
  <c r="P113" i="29"/>
  <c r="T113" i="29"/>
  <c r="D189" i="29"/>
  <c r="H189" i="29"/>
  <c r="L189" i="29"/>
  <c r="P189" i="29"/>
  <c r="T189" i="29"/>
  <c r="D265" i="29"/>
  <c r="H265" i="29"/>
  <c r="L265" i="29"/>
  <c r="P265" i="29"/>
  <c r="T265" i="29"/>
  <c r="D341" i="29"/>
  <c r="H341" i="29"/>
  <c r="L341" i="29"/>
  <c r="P341" i="29"/>
  <c r="T341" i="29"/>
  <c r="B516" i="42"/>
  <c r="E113" i="29"/>
  <c r="I113" i="29"/>
  <c r="M113" i="29"/>
  <c r="Q113" i="29"/>
  <c r="U113" i="29"/>
  <c r="E189" i="29"/>
  <c r="I189" i="29"/>
  <c r="M189" i="29"/>
  <c r="Q189" i="29"/>
  <c r="U189" i="29"/>
  <c r="E265" i="29"/>
  <c r="I265" i="29"/>
  <c r="M265" i="29"/>
  <c r="Q265" i="29"/>
  <c r="U265" i="29"/>
  <c r="E341" i="29"/>
  <c r="I341" i="29"/>
  <c r="M341" i="29"/>
  <c r="Q341" i="29"/>
  <c r="U341" i="29"/>
  <c r="B443" i="29"/>
  <c r="B483" i="42"/>
  <c r="B512" i="42" s="1"/>
  <c r="S499" i="42"/>
  <c r="S528" i="42" s="1"/>
  <c r="O499" i="42"/>
  <c r="O528" i="42" s="1"/>
  <c r="K499" i="42"/>
  <c r="K528" i="42" s="1"/>
  <c r="G499" i="42"/>
  <c r="G528" i="42" s="1"/>
  <c r="C499" i="42"/>
  <c r="C528" i="42" s="1"/>
  <c r="S495" i="42"/>
  <c r="S524" i="42" s="1"/>
  <c r="O495" i="42"/>
  <c r="O524" i="42" s="1"/>
  <c r="K495" i="42"/>
  <c r="K524" i="42" s="1"/>
  <c r="G495" i="42"/>
  <c r="G524" i="42" s="1"/>
  <c r="C495" i="42"/>
  <c r="C524" i="42" s="1"/>
  <c r="S491" i="42"/>
  <c r="S520" i="42" s="1"/>
  <c r="O491" i="42"/>
  <c r="O520" i="42" s="1"/>
  <c r="K491" i="42"/>
  <c r="K520" i="42" s="1"/>
  <c r="G491" i="42"/>
  <c r="G520" i="42" s="1"/>
  <c r="C491" i="42"/>
  <c r="C520" i="42" s="1"/>
  <c r="S483" i="42"/>
  <c r="S512" i="42" s="1"/>
  <c r="O483" i="42"/>
  <c r="O512" i="42" s="1"/>
  <c r="K483" i="42"/>
  <c r="K512" i="42" s="1"/>
  <c r="G483" i="42"/>
  <c r="G512" i="42" s="1"/>
  <c r="C483" i="42"/>
  <c r="C512" i="42" s="1"/>
  <c r="B514" i="42"/>
  <c r="B515" i="42"/>
  <c r="J185" i="42"/>
  <c r="J187" i="42" s="1"/>
  <c r="N185" i="42"/>
  <c r="N187" i="42" s="1"/>
  <c r="B227" i="42"/>
  <c r="B229" i="42" s="1"/>
  <c r="R227" i="42"/>
  <c r="R229" i="42" s="1"/>
  <c r="R311" i="42"/>
  <c r="J374" i="42"/>
  <c r="N374" i="42"/>
  <c r="N376" i="42" s="1"/>
  <c r="S501" i="42"/>
  <c r="S530" i="42" s="1"/>
  <c r="O501" i="42"/>
  <c r="O530" i="42" s="1"/>
  <c r="K501" i="42"/>
  <c r="K530" i="42" s="1"/>
  <c r="G501" i="42"/>
  <c r="G530" i="42" s="1"/>
  <c r="C501" i="42"/>
  <c r="C530" i="42" s="1"/>
  <c r="T500" i="42"/>
  <c r="T529" i="42" s="1"/>
  <c r="P500" i="42"/>
  <c r="P529" i="42" s="1"/>
  <c r="L500" i="42"/>
  <c r="L529" i="42" s="1"/>
  <c r="H500" i="42"/>
  <c r="H529" i="42" s="1"/>
  <c r="D500" i="42"/>
  <c r="D529" i="42" s="1"/>
  <c r="U499" i="42"/>
  <c r="U528" i="42" s="1"/>
  <c r="Q499" i="42"/>
  <c r="Q528" i="42" s="1"/>
  <c r="M499" i="42"/>
  <c r="M528" i="42" s="1"/>
  <c r="I499" i="42"/>
  <c r="I528" i="42" s="1"/>
  <c r="E499" i="42"/>
  <c r="E528" i="42" s="1"/>
  <c r="S497" i="42"/>
  <c r="S526" i="42" s="1"/>
  <c r="O497" i="42"/>
  <c r="O526" i="42" s="1"/>
  <c r="K497" i="42"/>
  <c r="K526" i="42" s="1"/>
  <c r="G497" i="42"/>
  <c r="G526" i="42" s="1"/>
  <c r="C497" i="42"/>
  <c r="C526" i="42" s="1"/>
  <c r="T496" i="42"/>
  <c r="T525" i="42" s="1"/>
  <c r="P496" i="42"/>
  <c r="P525" i="42" s="1"/>
  <c r="L496" i="42"/>
  <c r="L525" i="42" s="1"/>
  <c r="H496" i="42"/>
  <c r="H525" i="42" s="1"/>
  <c r="D496" i="42"/>
  <c r="D525" i="42" s="1"/>
  <c r="U495" i="42"/>
  <c r="U524" i="42" s="1"/>
  <c r="Q495" i="42"/>
  <c r="Q524" i="42" s="1"/>
  <c r="M495" i="42"/>
  <c r="M524" i="42" s="1"/>
  <c r="I495" i="42"/>
  <c r="I524" i="42" s="1"/>
  <c r="E495" i="42"/>
  <c r="E524" i="42" s="1"/>
  <c r="S493" i="42"/>
  <c r="S522" i="42" s="1"/>
  <c r="O493" i="42"/>
  <c r="O522" i="42" s="1"/>
  <c r="K493" i="42"/>
  <c r="K522" i="42" s="1"/>
  <c r="G493" i="42"/>
  <c r="G522" i="42" s="1"/>
  <c r="C493" i="42"/>
  <c r="C522" i="42" s="1"/>
  <c r="T492" i="42"/>
  <c r="T521" i="42" s="1"/>
  <c r="P492" i="42"/>
  <c r="P521" i="42" s="1"/>
  <c r="L492" i="42"/>
  <c r="L521" i="42" s="1"/>
  <c r="H492" i="42"/>
  <c r="H521" i="42" s="1"/>
  <c r="D492" i="42"/>
  <c r="D521" i="42" s="1"/>
  <c r="U491" i="42"/>
  <c r="U520" i="42" s="1"/>
  <c r="Q491" i="42"/>
  <c r="Q520" i="42" s="1"/>
  <c r="M491" i="42"/>
  <c r="M520" i="42" s="1"/>
  <c r="I491" i="42"/>
  <c r="I520" i="42" s="1"/>
  <c r="E491" i="42"/>
  <c r="E520" i="42" s="1"/>
  <c r="S489" i="42"/>
  <c r="S518" i="42" s="1"/>
  <c r="O489" i="42"/>
  <c r="O518" i="42" s="1"/>
  <c r="K489" i="42"/>
  <c r="K518" i="42" s="1"/>
  <c r="G489" i="42"/>
  <c r="G518" i="42" s="1"/>
  <c r="C489" i="42"/>
  <c r="C518" i="42" s="1"/>
  <c r="T488" i="42"/>
  <c r="T517" i="42" s="1"/>
  <c r="P488" i="42"/>
  <c r="P517" i="42" s="1"/>
  <c r="L488" i="42"/>
  <c r="L517" i="42" s="1"/>
  <c r="H488" i="42"/>
  <c r="H517" i="42" s="1"/>
  <c r="D488" i="42"/>
  <c r="D517" i="42" s="1"/>
  <c r="T484" i="42"/>
  <c r="T513" i="42" s="1"/>
  <c r="P484" i="42"/>
  <c r="P513" i="42" s="1"/>
  <c r="L484" i="42"/>
  <c r="L513" i="42" s="1"/>
  <c r="H484" i="42"/>
  <c r="H513" i="42" s="1"/>
  <c r="D484" i="42"/>
  <c r="D513" i="42" s="1"/>
  <c r="U483" i="42"/>
  <c r="U512" i="42" s="1"/>
  <c r="Q483" i="42"/>
  <c r="Q512" i="42" s="1"/>
  <c r="M483" i="42"/>
  <c r="M512" i="42" s="1"/>
  <c r="I483" i="42"/>
  <c r="I512" i="42" s="1"/>
  <c r="E483" i="42"/>
  <c r="E512" i="42" s="1"/>
  <c r="E185" i="42"/>
  <c r="I185" i="42"/>
  <c r="E248" i="42"/>
  <c r="U248" i="42"/>
  <c r="I332" i="42"/>
  <c r="S502" i="42"/>
  <c r="S531" i="42" s="1"/>
  <c r="O502" i="42"/>
  <c r="O531" i="42" s="1"/>
  <c r="K502" i="42"/>
  <c r="K531" i="42" s="1"/>
  <c r="G502" i="42"/>
  <c r="G531" i="42" s="1"/>
  <c r="C502" i="42"/>
  <c r="C531" i="42" s="1"/>
  <c r="T501" i="42"/>
  <c r="T530" i="42" s="1"/>
  <c r="P501" i="42"/>
  <c r="P530" i="42" s="1"/>
  <c r="L501" i="42"/>
  <c r="L530" i="42" s="1"/>
  <c r="H501" i="42"/>
  <c r="H530" i="42" s="1"/>
  <c r="D501" i="42"/>
  <c r="D530" i="42" s="1"/>
  <c r="S498" i="42"/>
  <c r="S527" i="42" s="1"/>
  <c r="O498" i="42"/>
  <c r="O527" i="42" s="1"/>
  <c r="K498" i="42"/>
  <c r="K527" i="42" s="1"/>
  <c r="G498" i="42"/>
  <c r="G527" i="42" s="1"/>
  <c r="C498" i="42"/>
  <c r="C527" i="42" s="1"/>
  <c r="T497" i="42"/>
  <c r="T526" i="42" s="1"/>
  <c r="P497" i="42"/>
  <c r="P526" i="42" s="1"/>
  <c r="L497" i="42"/>
  <c r="L526" i="42" s="1"/>
  <c r="H497" i="42"/>
  <c r="H526" i="42" s="1"/>
  <c r="D497" i="42"/>
  <c r="D526" i="42" s="1"/>
  <c r="S494" i="42"/>
  <c r="S523" i="42" s="1"/>
  <c r="O494" i="42"/>
  <c r="O523" i="42" s="1"/>
  <c r="K494" i="42"/>
  <c r="K523" i="42" s="1"/>
  <c r="G494" i="42"/>
  <c r="G523" i="42" s="1"/>
  <c r="C494" i="42"/>
  <c r="C523" i="42" s="1"/>
  <c r="T493" i="42"/>
  <c r="T522" i="42" s="1"/>
  <c r="P493" i="42"/>
  <c r="P522" i="42" s="1"/>
  <c r="L493" i="42"/>
  <c r="L522" i="42" s="1"/>
  <c r="H493" i="42"/>
  <c r="H522" i="42" s="1"/>
  <c r="D493" i="42"/>
  <c r="D522" i="42" s="1"/>
  <c r="S490" i="42"/>
  <c r="S519" i="42" s="1"/>
  <c r="O490" i="42"/>
  <c r="O519" i="42" s="1"/>
  <c r="K490" i="42"/>
  <c r="K519" i="42" s="1"/>
  <c r="G490" i="42"/>
  <c r="G519" i="42" s="1"/>
  <c r="C490" i="42"/>
  <c r="C519" i="42" s="1"/>
  <c r="T489" i="42"/>
  <c r="T518" i="42" s="1"/>
  <c r="P489" i="42"/>
  <c r="P518" i="42" s="1"/>
  <c r="L489" i="42"/>
  <c r="L518" i="42" s="1"/>
  <c r="H489" i="42"/>
  <c r="H518" i="42" s="1"/>
  <c r="D489" i="42"/>
  <c r="D518" i="42" s="1"/>
  <c r="F485" i="42"/>
  <c r="F514" i="42" s="1"/>
  <c r="J485" i="42"/>
  <c r="J514" i="42" s="1"/>
  <c r="N485" i="42"/>
  <c r="N514" i="42" s="1"/>
  <c r="R485" i="42"/>
  <c r="R514" i="42" s="1"/>
  <c r="F486" i="42"/>
  <c r="F515" i="42" s="1"/>
  <c r="J486" i="42"/>
  <c r="J515" i="42" s="1"/>
  <c r="N486" i="42"/>
  <c r="N515" i="42" s="1"/>
  <c r="R486" i="42"/>
  <c r="R515" i="42" s="1"/>
  <c r="F487" i="42"/>
  <c r="F516" i="42" s="1"/>
  <c r="J487" i="42"/>
  <c r="J516" i="42" s="1"/>
  <c r="N487" i="42"/>
  <c r="N516" i="42" s="1"/>
  <c r="R487" i="42"/>
  <c r="R516" i="42" s="1"/>
  <c r="B502" i="42"/>
  <c r="B531" i="42" s="1"/>
  <c r="B498" i="42"/>
  <c r="B527" i="42" s="1"/>
  <c r="B494" i="42"/>
  <c r="B523" i="42" s="1"/>
  <c r="B490" i="42"/>
  <c r="B519" i="42" s="1"/>
  <c r="R502" i="42"/>
  <c r="R531" i="42" s="1"/>
  <c r="N502" i="42"/>
  <c r="N531" i="42" s="1"/>
  <c r="J502" i="42"/>
  <c r="J531" i="42" s="1"/>
  <c r="F502" i="42"/>
  <c r="F531" i="42" s="1"/>
  <c r="R498" i="42"/>
  <c r="R527" i="42" s="1"/>
  <c r="N498" i="42"/>
  <c r="N527" i="42" s="1"/>
  <c r="J498" i="42"/>
  <c r="J527" i="42" s="1"/>
  <c r="F498" i="42"/>
  <c r="F527" i="42" s="1"/>
  <c r="R494" i="42"/>
  <c r="R523" i="42" s="1"/>
  <c r="N494" i="42"/>
  <c r="N523" i="42" s="1"/>
  <c r="J494" i="42"/>
  <c r="J523" i="42" s="1"/>
  <c r="F494" i="42"/>
  <c r="F523" i="42" s="1"/>
  <c r="R490" i="42"/>
  <c r="R519" i="42" s="1"/>
  <c r="N490" i="42"/>
  <c r="N519" i="42" s="1"/>
  <c r="J490" i="42"/>
  <c r="J519" i="42" s="1"/>
  <c r="F490" i="42"/>
  <c r="F519" i="42" s="1"/>
  <c r="E485" i="42"/>
  <c r="E514" i="42" s="1"/>
  <c r="I485" i="42"/>
  <c r="I514" i="42" s="1"/>
  <c r="M485" i="42"/>
  <c r="M514" i="42" s="1"/>
  <c r="Q485" i="42"/>
  <c r="Q514" i="42" s="1"/>
  <c r="U485" i="42"/>
  <c r="U514" i="42" s="1"/>
  <c r="E486" i="42"/>
  <c r="E515" i="42" s="1"/>
  <c r="I486" i="42"/>
  <c r="I515" i="42" s="1"/>
  <c r="M486" i="42"/>
  <c r="M515" i="42" s="1"/>
  <c r="Q486" i="42"/>
  <c r="Q515" i="42" s="1"/>
  <c r="U486" i="42"/>
  <c r="U515" i="42" s="1"/>
  <c r="E487" i="42"/>
  <c r="E516" i="42" s="1"/>
  <c r="I487" i="42"/>
  <c r="I516" i="42" s="1"/>
  <c r="M487" i="42"/>
  <c r="M516" i="42" s="1"/>
  <c r="Q487" i="42"/>
  <c r="Q516" i="42" s="1"/>
  <c r="U487" i="42"/>
  <c r="U516" i="42" s="1"/>
  <c r="B499" i="42"/>
  <c r="B528" i="42" s="1"/>
  <c r="B495" i="42"/>
  <c r="B524" i="42" s="1"/>
  <c r="B491" i="42"/>
  <c r="B520" i="42" s="1"/>
  <c r="U500" i="42"/>
  <c r="U529" i="42" s="1"/>
  <c r="Q500" i="42"/>
  <c r="Q529" i="42" s="1"/>
  <c r="M500" i="42"/>
  <c r="M529" i="42" s="1"/>
  <c r="I500" i="42"/>
  <c r="I529" i="42" s="1"/>
  <c r="E500" i="42"/>
  <c r="E529" i="42" s="1"/>
  <c r="R499" i="42"/>
  <c r="R528" i="42" s="1"/>
  <c r="N499" i="42"/>
  <c r="N528" i="42" s="1"/>
  <c r="J499" i="42"/>
  <c r="J528" i="42" s="1"/>
  <c r="F499" i="42"/>
  <c r="F528" i="42" s="1"/>
  <c r="U496" i="42"/>
  <c r="U525" i="42" s="1"/>
  <c r="Q496" i="42"/>
  <c r="Q525" i="42" s="1"/>
  <c r="M496" i="42"/>
  <c r="M525" i="42" s="1"/>
  <c r="I496" i="42"/>
  <c r="I525" i="42" s="1"/>
  <c r="E496" i="42"/>
  <c r="E525" i="42" s="1"/>
  <c r="R495" i="42"/>
  <c r="R524" i="42" s="1"/>
  <c r="N495" i="42"/>
  <c r="N524" i="42" s="1"/>
  <c r="J495" i="42"/>
  <c r="J524" i="42" s="1"/>
  <c r="F495" i="42"/>
  <c r="F524" i="42" s="1"/>
  <c r="U492" i="42"/>
  <c r="U521" i="42" s="1"/>
  <c r="Q492" i="42"/>
  <c r="Q521" i="42" s="1"/>
  <c r="M492" i="42"/>
  <c r="M521" i="42" s="1"/>
  <c r="I492" i="42"/>
  <c r="I521" i="42" s="1"/>
  <c r="E492" i="42"/>
  <c r="E521" i="42" s="1"/>
  <c r="R491" i="42"/>
  <c r="R520" i="42" s="1"/>
  <c r="N491" i="42"/>
  <c r="N520" i="42" s="1"/>
  <c r="J491" i="42"/>
  <c r="J520" i="42" s="1"/>
  <c r="F491" i="42"/>
  <c r="F520" i="42" s="1"/>
  <c r="U488" i="42"/>
  <c r="U517" i="42" s="1"/>
  <c r="Q488" i="42"/>
  <c r="Q517" i="42" s="1"/>
  <c r="M488" i="42"/>
  <c r="M517" i="42" s="1"/>
  <c r="I488" i="42"/>
  <c r="I517" i="42" s="1"/>
  <c r="E488" i="42"/>
  <c r="E517" i="42" s="1"/>
  <c r="U484" i="42"/>
  <c r="U513" i="42" s="1"/>
  <c r="Q484" i="42"/>
  <c r="Q513" i="42" s="1"/>
  <c r="M484" i="42"/>
  <c r="M513" i="42" s="1"/>
  <c r="I484" i="42"/>
  <c r="I513" i="42" s="1"/>
  <c r="E484" i="42"/>
  <c r="E513" i="42" s="1"/>
  <c r="R483" i="42"/>
  <c r="R512" i="42" s="1"/>
  <c r="N483" i="42"/>
  <c r="N512" i="42" s="1"/>
  <c r="J483" i="42"/>
  <c r="J512" i="42" s="1"/>
  <c r="F483" i="42"/>
  <c r="F512" i="42" s="1"/>
  <c r="D485" i="42"/>
  <c r="D514" i="42" s="1"/>
  <c r="H485" i="42"/>
  <c r="H514" i="42" s="1"/>
  <c r="L485" i="42"/>
  <c r="L514" i="42" s="1"/>
  <c r="P485" i="42"/>
  <c r="P514" i="42" s="1"/>
  <c r="T485" i="42"/>
  <c r="T514" i="42" s="1"/>
  <c r="D486" i="42"/>
  <c r="D515" i="42" s="1"/>
  <c r="H486" i="42"/>
  <c r="H515" i="42" s="1"/>
  <c r="L486" i="42"/>
  <c r="L515" i="42" s="1"/>
  <c r="P486" i="42"/>
  <c r="P515" i="42" s="1"/>
  <c r="T486" i="42"/>
  <c r="T515" i="42" s="1"/>
  <c r="D487" i="42"/>
  <c r="D516" i="42" s="1"/>
  <c r="H487" i="42"/>
  <c r="H516" i="42" s="1"/>
  <c r="L487" i="42"/>
  <c r="L516" i="42" s="1"/>
  <c r="P487" i="42"/>
  <c r="P516" i="42" s="1"/>
  <c r="T487" i="42"/>
  <c r="T516" i="42" s="1"/>
  <c r="B500" i="42"/>
  <c r="B529" i="42" s="1"/>
  <c r="B496" i="42"/>
  <c r="B525" i="42" s="1"/>
  <c r="B492" i="42"/>
  <c r="B521" i="42" s="1"/>
  <c r="B488" i="42"/>
  <c r="B517" i="42" s="1"/>
  <c r="B484" i="42"/>
  <c r="T502" i="42"/>
  <c r="T531" i="42" s="1"/>
  <c r="P502" i="42"/>
  <c r="P531" i="42" s="1"/>
  <c r="L502" i="42"/>
  <c r="L531" i="42" s="1"/>
  <c r="H502" i="42"/>
  <c r="H531" i="42" s="1"/>
  <c r="D502" i="42"/>
  <c r="D531" i="42" s="1"/>
  <c r="U501" i="42"/>
  <c r="U530" i="42" s="1"/>
  <c r="Q501" i="42"/>
  <c r="Q530" i="42" s="1"/>
  <c r="M501" i="42"/>
  <c r="M530" i="42" s="1"/>
  <c r="I501" i="42"/>
  <c r="I530" i="42" s="1"/>
  <c r="E501" i="42"/>
  <c r="E530" i="42" s="1"/>
  <c r="R500" i="42"/>
  <c r="R529" i="42" s="1"/>
  <c r="N500" i="42"/>
  <c r="N529" i="42" s="1"/>
  <c r="J500" i="42"/>
  <c r="J529" i="42" s="1"/>
  <c r="F500" i="42"/>
  <c r="F529" i="42" s="1"/>
  <c r="T498" i="42"/>
  <c r="T527" i="42" s="1"/>
  <c r="P498" i="42"/>
  <c r="P527" i="42" s="1"/>
  <c r="L498" i="42"/>
  <c r="L527" i="42" s="1"/>
  <c r="H498" i="42"/>
  <c r="H527" i="42" s="1"/>
  <c r="D498" i="42"/>
  <c r="D527" i="42" s="1"/>
  <c r="U497" i="42"/>
  <c r="U526" i="42" s="1"/>
  <c r="Q497" i="42"/>
  <c r="Q526" i="42" s="1"/>
  <c r="M497" i="42"/>
  <c r="M526" i="42" s="1"/>
  <c r="I497" i="42"/>
  <c r="I526" i="42" s="1"/>
  <c r="E497" i="42"/>
  <c r="E526" i="42" s="1"/>
  <c r="R496" i="42"/>
  <c r="R525" i="42" s="1"/>
  <c r="N496" i="42"/>
  <c r="N525" i="42" s="1"/>
  <c r="J496" i="42"/>
  <c r="J525" i="42" s="1"/>
  <c r="F496" i="42"/>
  <c r="F525" i="42" s="1"/>
  <c r="T494" i="42"/>
  <c r="T523" i="42" s="1"/>
  <c r="P494" i="42"/>
  <c r="P523" i="42" s="1"/>
  <c r="L494" i="42"/>
  <c r="L523" i="42" s="1"/>
  <c r="H494" i="42"/>
  <c r="H523" i="42" s="1"/>
  <c r="D494" i="42"/>
  <c r="D523" i="42" s="1"/>
  <c r="U493" i="42"/>
  <c r="U522" i="42" s="1"/>
  <c r="Q493" i="42"/>
  <c r="Q522" i="42" s="1"/>
  <c r="M493" i="42"/>
  <c r="M522" i="42" s="1"/>
  <c r="I493" i="42"/>
  <c r="I522" i="42" s="1"/>
  <c r="E493" i="42"/>
  <c r="E522" i="42" s="1"/>
  <c r="R492" i="42"/>
  <c r="R521" i="42" s="1"/>
  <c r="N492" i="42"/>
  <c r="N521" i="42" s="1"/>
  <c r="J492" i="42"/>
  <c r="J521" i="42" s="1"/>
  <c r="F492" i="42"/>
  <c r="F521" i="42" s="1"/>
  <c r="T490" i="42"/>
  <c r="T519" i="42" s="1"/>
  <c r="P490" i="42"/>
  <c r="P519" i="42" s="1"/>
  <c r="L490" i="42"/>
  <c r="L519" i="42" s="1"/>
  <c r="H490" i="42"/>
  <c r="H519" i="42" s="1"/>
  <c r="D490" i="42"/>
  <c r="D519" i="42" s="1"/>
  <c r="U489" i="42"/>
  <c r="U518" i="42" s="1"/>
  <c r="Q489" i="42"/>
  <c r="Q518" i="42" s="1"/>
  <c r="M489" i="42"/>
  <c r="M518" i="42" s="1"/>
  <c r="I489" i="42"/>
  <c r="I518" i="42" s="1"/>
  <c r="E489" i="42"/>
  <c r="E518" i="42" s="1"/>
  <c r="R488" i="42"/>
  <c r="R517" i="42" s="1"/>
  <c r="N488" i="42"/>
  <c r="N517" i="42" s="1"/>
  <c r="J488" i="42"/>
  <c r="J517" i="42" s="1"/>
  <c r="F488" i="42"/>
  <c r="F517" i="42" s="1"/>
  <c r="R484" i="42"/>
  <c r="R513" i="42" s="1"/>
  <c r="N484" i="42"/>
  <c r="N513" i="42" s="1"/>
  <c r="J484" i="42"/>
  <c r="J513" i="42" s="1"/>
  <c r="F484" i="42"/>
  <c r="F513" i="42" s="1"/>
  <c r="G38" i="42"/>
  <c r="O38" i="42"/>
  <c r="S38" i="42"/>
  <c r="C59" i="42"/>
  <c r="C485" i="42"/>
  <c r="C514" i="42" s="1"/>
  <c r="G485" i="42"/>
  <c r="G514" i="42" s="1"/>
  <c r="K485" i="42"/>
  <c r="K514" i="42" s="1"/>
  <c r="O485" i="42"/>
  <c r="O514" i="42" s="1"/>
  <c r="S485" i="42"/>
  <c r="S514" i="42" s="1"/>
  <c r="C486" i="42"/>
  <c r="C515" i="42" s="1"/>
  <c r="G486" i="42"/>
  <c r="G515" i="42" s="1"/>
  <c r="K486" i="42"/>
  <c r="K515" i="42" s="1"/>
  <c r="O486" i="42"/>
  <c r="O515" i="42" s="1"/>
  <c r="S486" i="42"/>
  <c r="S515" i="42" s="1"/>
  <c r="C487" i="42"/>
  <c r="C516" i="42" s="1"/>
  <c r="G487" i="42"/>
  <c r="G516" i="42" s="1"/>
  <c r="K487" i="42"/>
  <c r="K516" i="42" s="1"/>
  <c r="O487" i="42"/>
  <c r="O516" i="42" s="1"/>
  <c r="S487" i="42"/>
  <c r="S516" i="42" s="1"/>
  <c r="G227" i="42"/>
  <c r="B501" i="42"/>
  <c r="B530" i="42" s="1"/>
  <c r="B497" i="42"/>
  <c r="B526" i="42" s="1"/>
  <c r="B493" i="42"/>
  <c r="B522" i="42" s="1"/>
  <c r="B489" i="42"/>
  <c r="B518" i="42" s="1"/>
  <c r="U502" i="42"/>
  <c r="U531" i="42" s="1"/>
  <c r="Q502" i="42"/>
  <c r="Q531" i="42" s="1"/>
  <c r="M502" i="42"/>
  <c r="M531" i="42" s="1"/>
  <c r="I502" i="42"/>
  <c r="I531" i="42" s="1"/>
  <c r="E502" i="42"/>
  <c r="E531" i="42" s="1"/>
  <c r="R501" i="42"/>
  <c r="R530" i="42" s="1"/>
  <c r="N501" i="42"/>
  <c r="N530" i="42" s="1"/>
  <c r="J501" i="42"/>
  <c r="J530" i="42" s="1"/>
  <c r="F501" i="42"/>
  <c r="F530" i="42" s="1"/>
  <c r="S500" i="42"/>
  <c r="S529" i="42" s="1"/>
  <c r="O500" i="42"/>
  <c r="O529" i="42" s="1"/>
  <c r="K500" i="42"/>
  <c r="K529" i="42" s="1"/>
  <c r="G500" i="42"/>
  <c r="G529" i="42" s="1"/>
  <c r="C500" i="42"/>
  <c r="C529" i="42" s="1"/>
  <c r="T499" i="42"/>
  <c r="T528" i="42" s="1"/>
  <c r="P499" i="42"/>
  <c r="P528" i="42" s="1"/>
  <c r="L499" i="42"/>
  <c r="L528" i="42" s="1"/>
  <c r="H499" i="42"/>
  <c r="H528" i="42" s="1"/>
  <c r="D499" i="42"/>
  <c r="D528" i="42" s="1"/>
  <c r="U498" i="42"/>
  <c r="U527" i="42" s="1"/>
  <c r="Q498" i="42"/>
  <c r="Q527" i="42" s="1"/>
  <c r="M498" i="42"/>
  <c r="M527" i="42" s="1"/>
  <c r="I498" i="42"/>
  <c r="I527" i="42" s="1"/>
  <c r="E498" i="42"/>
  <c r="E527" i="42" s="1"/>
  <c r="R497" i="42"/>
  <c r="R526" i="42" s="1"/>
  <c r="N497" i="42"/>
  <c r="N526" i="42" s="1"/>
  <c r="J497" i="42"/>
  <c r="J526" i="42" s="1"/>
  <c r="F497" i="42"/>
  <c r="F526" i="42" s="1"/>
  <c r="S496" i="42"/>
  <c r="S525" i="42" s="1"/>
  <c r="O496" i="42"/>
  <c r="O525" i="42" s="1"/>
  <c r="K496" i="42"/>
  <c r="K525" i="42" s="1"/>
  <c r="G496" i="42"/>
  <c r="G525" i="42" s="1"/>
  <c r="C496" i="42"/>
  <c r="C525" i="42" s="1"/>
  <c r="T495" i="42"/>
  <c r="T524" i="42" s="1"/>
  <c r="P495" i="42"/>
  <c r="P524" i="42" s="1"/>
  <c r="L495" i="42"/>
  <c r="L524" i="42" s="1"/>
  <c r="H495" i="42"/>
  <c r="H524" i="42" s="1"/>
  <c r="D495" i="42"/>
  <c r="D524" i="42" s="1"/>
  <c r="U494" i="42"/>
  <c r="U523" i="42" s="1"/>
  <c r="Q494" i="42"/>
  <c r="Q523" i="42" s="1"/>
  <c r="M494" i="42"/>
  <c r="M523" i="42" s="1"/>
  <c r="I494" i="42"/>
  <c r="I523" i="42" s="1"/>
  <c r="E494" i="42"/>
  <c r="E523" i="42" s="1"/>
  <c r="R493" i="42"/>
  <c r="R522" i="42" s="1"/>
  <c r="N493" i="42"/>
  <c r="N522" i="42" s="1"/>
  <c r="J493" i="42"/>
  <c r="J522" i="42" s="1"/>
  <c r="F493" i="42"/>
  <c r="F522" i="42" s="1"/>
  <c r="S492" i="42"/>
  <c r="S521" i="42" s="1"/>
  <c r="O492" i="42"/>
  <c r="O521" i="42" s="1"/>
  <c r="K492" i="42"/>
  <c r="K521" i="42" s="1"/>
  <c r="G492" i="42"/>
  <c r="G521" i="42" s="1"/>
  <c r="C492" i="42"/>
  <c r="C521" i="42" s="1"/>
  <c r="T491" i="42"/>
  <c r="T520" i="42" s="1"/>
  <c r="P491" i="42"/>
  <c r="P520" i="42" s="1"/>
  <c r="L491" i="42"/>
  <c r="L520" i="42" s="1"/>
  <c r="H491" i="42"/>
  <c r="H520" i="42" s="1"/>
  <c r="D491" i="42"/>
  <c r="D520" i="42" s="1"/>
  <c r="U490" i="42"/>
  <c r="U519" i="42" s="1"/>
  <c r="Q490" i="42"/>
  <c r="Q519" i="42" s="1"/>
  <c r="M490" i="42"/>
  <c r="M519" i="42" s="1"/>
  <c r="I490" i="42"/>
  <c r="I519" i="42" s="1"/>
  <c r="E490" i="42"/>
  <c r="E519" i="42" s="1"/>
  <c r="R489" i="42"/>
  <c r="R518" i="42" s="1"/>
  <c r="N489" i="42"/>
  <c r="N518" i="42" s="1"/>
  <c r="J489" i="42"/>
  <c r="J518" i="42" s="1"/>
  <c r="F489" i="42"/>
  <c r="F518" i="42" s="1"/>
  <c r="S488" i="42"/>
  <c r="S517" i="42" s="1"/>
  <c r="O488" i="42"/>
  <c r="O517" i="42" s="1"/>
  <c r="K488" i="42"/>
  <c r="K517" i="42" s="1"/>
  <c r="G488" i="42"/>
  <c r="G517" i="42" s="1"/>
  <c r="C488" i="42"/>
  <c r="C517" i="42" s="1"/>
  <c r="S484" i="42"/>
  <c r="S513" i="42" s="1"/>
  <c r="O484" i="42"/>
  <c r="O513" i="42" s="1"/>
  <c r="K484" i="42"/>
  <c r="K513" i="42" s="1"/>
  <c r="G484" i="42"/>
  <c r="G513" i="42" s="1"/>
  <c r="C484" i="42"/>
  <c r="C513" i="42" s="1"/>
  <c r="T483" i="42"/>
  <c r="T512" i="42" s="1"/>
  <c r="P483" i="42"/>
  <c r="P512" i="42" s="1"/>
  <c r="L483" i="42"/>
  <c r="L512" i="42" s="1"/>
  <c r="H483" i="42"/>
  <c r="H512" i="42" s="1"/>
  <c r="D483" i="42"/>
  <c r="D512" i="42" s="1"/>
  <c r="X572" i="42"/>
  <c r="AB572" i="42"/>
  <c r="F162" i="42"/>
  <c r="E56" i="29"/>
  <c r="I56" i="29"/>
  <c r="M56" i="29"/>
  <c r="Q56" i="29"/>
  <c r="U56" i="29"/>
  <c r="E132" i="29"/>
  <c r="I132" i="29"/>
  <c r="M132" i="29"/>
  <c r="Q132" i="29"/>
  <c r="U132" i="29"/>
  <c r="E208" i="29"/>
  <c r="I208" i="29"/>
  <c r="M208" i="29"/>
  <c r="Q208" i="29"/>
  <c r="U208" i="29"/>
  <c r="D227" i="29"/>
  <c r="H227" i="29"/>
  <c r="L227" i="29"/>
  <c r="P227" i="29"/>
  <c r="T227" i="29"/>
  <c r="E284" i="29"/>
  <c r="I284" i="29"/>
  <c r="M284" i="29"/>
  <c r="Q284" i="29"/>
  <c r="U284" i="29"/>
  <c r="E360" i="29"/>
  <c r="I360" i="29"/>
  <c r="M360" i="29"/>
  <c r="Q360" i="29"/>
  <c r="U360" i="29"/>
  <c r="S59" i="42"/>
  <c r="C143" i="42"/>
  <c r="H164" i="42"/>
  <c r="L229" i="42"/>
  <c r="P416" i="42"/>
  <c r="U437" i="42"/>
  <c r="R78" i="42"/>
  <c r="E227" i="29"/>
  <c r="I227" i="29"/>
  <c r="M227" i="29"/>
  <c r="Q227" i="29"/>
  <c r="U227" i="29"/>
  <c r="E303" i="29"/>
  <c r="I303" i="29"/>
  <c r="M303" i="29"/>
  <c r="Q303" i="29"/>
  <c r="U303" i="29"/>
  <c r="I398" i="29"/>
  <c r="M398" i="29"/>
  <c r="U398" i="29"/>
  <c r="E398" i="29"/>
  <c r="Q398" i="29"/>
  <c r="D379" i="29"/>
  <c r="H379" i="29"/>
  <c r="L379" i="29"/>
  <c r="P379" i="29"/>
  <c r="T379" i="29"/>
  <c r="E379" i="29"/>
  <c r="I379" i="29"/>
  <c r="M379" i="29"/>
  <c r="Q379" i="29"/>
  <c r="U379" i="29"/>
  <c r="E322" i="29"/>
  <c r="I322" i="29"/>
  <c r="M322" i="29"/>
  <c r="Q322" i="29"/>
  <c r="U322" i="29"/>
  <c r="D322" i="29"/>
  <c r="H322" i="29"/>
  <c r="L322" i="29"/>
  <c r="P322" i="29"/>
  <c r="T322" i="29"/>
  <c r="E246" i="29"/>
  <c r="I246" i="29"/>
  <c r="M246" i="29"/>
  <c r="Q246" i="29"/>
  <c r="U246" i="29"/>
  <c r="D246" i="29"/>
  <c r="H246" i="29"/>
  <c r="L246" i="29"/>
  <c r="P246" i="29"/>
  <c r="T246" i="29"/>
  <c r="E170" i="29"/>
  <c r="M170" i="29"/>
  <c r="U170" i="29"/>
  <c r="I170" i="29"/>
  <c r="Q170" i="29"/>
  <c r="D170" i="29"/>
  <c r="L170" i="29"/>
  <c r="T170" i="29"/>
  <c r="H151" i="29"/>
  <c r="E151" i="29"/>
  <c r="I151" i="29"/>
  <c r="M151" i="29"/>
  <c r="Q151" i="29"/>
  <c r="U151" i="29"/>
  <c r="E94" i="29"/>
  <c r="M94" i="29"/>
  <c r="U94" i="29"/>
  <c r="I94" i="29"/>
  <c r="Q94" i="29"/>
  <c r="H94" i="29"/>
  <c r="P94" i="29"/>
  <c r="T94" i="29"/>
  <c r="D75" i="29"/>
  <c r="P75" i="29"/>
  <c r="E75" i="29"/>
  <c r="I75" i="29"/>
  <c r="M75" i="29"/>
  <c r="Q75" i="29"/>
  <c r="U75" i="29"/>
  <c r="E437" i="42"/>
  <c r="J437" i="42"/>
  <c r="J439" i="42" s="1"/>
  <c r="L416" i="42"/>
  <c r="F416" i="42"/>
  <c r="F418" i="42" s="1"/>
  <c r="R395" i="42"/>
  <c r="R397" i="42" s="1"/>
  <c r="C395" i="42"/>
  <c r="G395" i="42"/>
  <c r="K395" i="42"/>
  <c r="S395" i="42"/>
  <c r="F332" i="42"/>
  <c r="F334" i="42" s="1"/>
  <c r="N290" i="42"/>
  <c r="J269" i="42"/>
  <c r="N269" i="42"/>
  <c r="N271" i="42" s="1"/>
  <c r="F248" i="42"/>
  <c r="F206" i="42"/>
  <c r="F208" i="42" s="1"/>
  <c r="N206" i="42"/>
  <c r="N208" i="42" s="1"/>
  <c r="O143" i="42"/>
  <c r="S143" i="42"/>
  <c r="R143" i="42"/>
  <c r="R145" i="42" s="1"/>
  <c r="G122" i="42"/>
  <c r="B122" i="42"/>
  <c r="J122" i="42"/>
  <c r="N122" i="42"/>
  <c r="N124" i="42" s="1"/>
  <c r="R122" i="42"/>
  <c r="R124" i="42" s="1"/>
  <c r="B101" i="42"/>
  <c r="B103" i="42" s="1"/>
  <c r="F101" i="42"/>
  <c r="F103" i="42" s="1"/>
  <c r="J101" i="42"/>
  <c r="N101" i="42"/>
  <c r="R101" i="42"/>
  <c r="R103" i="42" s="1"/>
  <c r="B80" i="42"/>
  <c r="B82" i="42" s="1"/>
  <c r="J80" i="42"/>
  <c r="J82" i="42" s="1"/>
  <c r="N80" i="42"/>
  <c r="N82" i="42" s="1"/>
  <c r="N59" i="42"/>
  <c r="N61" i="42" s="1"/>
  <c r="O59" i="42"/>
  <c r="J103" i="42"/>
  <c r="V570" i="42"/>
  <c r="Z570" i="42"/>
  <c r="F99" i="42"/>
  <c r="C36" i="42"/>
  <c r="K36" i="42"/>
  <c r="N204" i="42"/>
  <c r="J351" i="42"/>
  <c r="AD570" i="42"/>
  <c r="R80" i="42"/>
  <c r="J353" i="42"/>
  <c r="J355" i="42" s="1"/>
  <c r="F246" i="42"/>
  <c r="N57" i="42"/>
  <c r="J435" i="42"/>
  <c r="R393" i="42"/>
  <c r="I38" i="42"/>
  <c r="I36" i="42"/>
  <c r="I57" i="42"/>
  <c r="I59" i="42"/>
  <c r="E78" i="42"/>
  <c r="E80" i="42"/>
  <c r="U78" i="42"/>
  <c r="U80" i="42"/>
  <c r="D38" i="42"/>
  <c r="D36" i="42"/>
  <c r="L38" i="42"/>
  <c r="L36" i="42"/>
  <c r="D57" i="42"/>
  <c r="D59" i="42"/>
  <c r="D61" i="42" s="1"/>
  <c r="H57" i="42"/>
  <c r="H59" i="42"/>
  <c r="H61" i="42" s="1"/>
  <c r="L57" i="42"/>
  <c r="L59" i="42"/>
  <c r="L61" i="42" s="1"/>
  <c r="P57" i="42"/>
  <c r="P59" i="42"/>
  <c r="P61" i="42" s="1"/>
  <c r="T57" i="42"/>
  <c r="T59" i="42"/>
  <c r="T61" i="42" s="1"/>
  <c r="D78" i="42"/>
  <c r="D80" i="42"/>
  <c r="H78" i="42"/>
  <c r="H80" i="42"/>
  <c r="L78" i="42"/>
  <c r="L80" i="42"/>
  <c r="P78" i="42"/>
  <c r="P80" i="42"/>
  <c r="P82" i="42" s="1"/>
  <c r="T78" i="42"/>
  <c r="T80" i="42"/>
  <c r="D99" i="42"/>
  <c r="D101" i="42"/>
  <c r="H99" i="42"/>
  <c r="H101" i="42"/>
  <c r="L99" i="42"/>
  <c r="L101" i="42"/>
  <c r="P99" i="42"/>
  <c r="P101" i="42"/>
  <c r="T99" i="42"/>
  <c r="T101" i="42"/>
  <c r="D120" i="42"/>
  <c r="D122" i="42"/>
  <c r="D124" i="42" s="1"/>
  <c r="H120" i="42"/>
  <c r="H122" i="42"/>
  <c r="H124" i="42" s="1"/>
  <c r="L120" i="42"/>
  <c r="L122" i="42"/>
  <c r="P120" i="42"/>
  <c r="P122" i="42"/>
  <c r="T120" i="42"/>
  <c r="T122" i="42"/>
  <c r="T124" i="42" s="1"/>
  <c r="D141" i="42"/>
  <c r="D143" i="42"/>
  <c r="H141" i="42"/>
  <c r="H143" i="42"/>
  <c r="H145" i="42" s="1"/>
  <c r="L141" i="42"/>
  <c r="L143" i="42"/>
  <c r="P141" i="42"/>
  <c r="P143" i="42"/>
  <c r="P145" i="42" s="1"/>
  <c r="T141" i="42"/>
  <c r="T143" i="42"/>
  <c r="D183" i="42"/>
  <c r="D185" i="42"/>
  <c r="H183" i="42"/>
  <c r="H185" i="42"/>
  <c r="L185" i="42"/>
  <c r="L183" i="42"/>
  <c r="P185" i="42"/>
  <c r="P183" i="42"/>
  <c r="T185" i="42"/>
  <c r="T183" i="42"/>
  <c r="D204" i="42"/>
  <c r="D206" i="42"/>
  <c r="D208" i="42" s="1"/>
  <c r="H204" i="42"/>
  <c r="H206" i="42"/>
  <c r="L204" i="42"/>
  <c r="L206" i="42"/>
  <c r="T204" i="42"/>
  <c r="T206" i="42"/>
  <c r="D225" i="42"/>
  <c r="D227" i="42"/>
  <c r="D229" i="42" s="1"/>
  <c r="H225" i="42"/>
  <c r="H227" i="42"/>
  <c r="H229" i="42" s="1"/>
  <c r="P225" i="42"/>
  <c r="P227" i="42"/>
  <c r="P229" i="42" s="1"/>
  <c r="T225" i="42"/>
  <c r="T227" i="42"/>
  <c r="T229" i="42" s="1"/>
  <c r="D246" i="42"/>
  <c r="D248" i="42"/>
  <c r="H246" i="42"/>
  <c r="H248" i="42"/>
  <c r="L246" i="42"/>
  <c r="L248" i="42"/>
  <c r="T246" i="42"/>
  <c r="T248" i="42"/>
  <c r="T250" i="42" s="1"/>
  <c r="H267" i="42"/>
  <c r="H269" i="42"/>
  <c r="L267" i="42"/>
  <c r="L269" i="42"/>
  <c r="P267" i="42"/>
  <c r="P269" i="42"/>
  <c r="T267" i="42"/>
  <c r="T269" i="42"/>
  <c r="D290" i="42"/>
  <c r="D288" i="42"/>
  <c r="H290" i="42"/>
  <c r="H288" i="42"/>
  <c r="L290" i="42"/>
  <c r="L288" i="42"/>
  <c r="P290" i="42"/>
  <c r="P288" i="42"/>
  <c r="T290" i="42"/>
  <c r="T288" i="42"/>
  <c r="R82" i="42"/>
  <c r="H36" i="42"/>
  <c r="P36" i="42"/>
  <c r="T36" i="42"/>
  <c r="D162" i="42"/>
  <c r="H162" i="42"/>
  <c r="L162" i="42"/>
  <c r="P162" i="42"/>
  <c r="T162" i="42"/>
  <c r="P204" i="42"/>
  <c r="L225" i="42"/>
  <c r="P246" i="42"/>
  <c r="D267" i="42"/>
  <c r="P313" i="42"/>
  <c r="S36" i="42"/>
  <c r="D164" i="42"/>
  <c r="T164" i="42"/>
  <c r="B224" i="42"/>
  <c r="R309" i="42"/>
  <c r="M38" i="42"/>
  <c r="M36" i="42"/>
  <c r="Q57" i="42"/>
  <c r="Q59" i="42"/>
  <c r="Q78" i="42"/>
  <c r="Q80" i="42"/>
  <c r="C78" i="42"/>
  <c r="C80" i="42"/>
  <c r="G78" i="42"/>
  <c r="G80" i="42"/>
  <c r="K78" i="42"/>
  <c r="K80" i="42"/>
  <c r="O78" i="42"/>
  <c r="O80" i="42"/>
  <c r="S78" i="42"/>
  <c r="S80" i="42"/>
  <c r="C99" i="42"/>
  <c r="C101" i="42"/>
  <c r="G99" i="42"/>
  <c r="G101" i="42"/>
  <c r="K99" i="42"/>
  <c r="K101" i="42"/>
  <c r="O99" i="42"/>
  <c r="O101" i="42"/>
  <c r="S99" i="42"/>
  <c r="S101" i="42"/>
  <c r="C120" i="42"/>
  <c r="C122" i="42"/>
  <c r="K122" i="42"/>
  <c r="K120" i="42"/>
  <c r="O122" i="42"/>
  <c r="O120" i="42"/>
  <c r="S120" i="42"/>
  <c r="S122" i="42"/>
  <c r="C162" i="42"/>
  <c r="C164" i="42"/>
  <c r="G162" i="42"/>
  <c r="G164" i="42"/>
  <c r="K162" i="42"/>
  <c r="K164" i="42"/>
  <c r="O162" i="42"/>
  <c r="O164" i="42"/>
  <c r="S162" i="42"/>
  <c r="S164" i="42"/>
  <c r="C183" i="42"/>
  <c r="C185" i="42"/>
  <c r="G183" i="42"/>
  <c r="G185" i="42"/>
  <c r="K183" i="42"/>
  <c r="K185" i="42"/>
  <c r="O183" i="42"/>
  <c r="O185" i="42"/>
  <c r="C204" i="42"/>
  <c r="C206" i="42"/>
  <c r="G204" i="42"/>
  <c r="G206" i="42"/>
  <c r="O204" i="42"/>
  <c r="O206" i="42"/>
  <c r="S204" i="42"/>
  <c r="S206" i="42"/>
  <c r="C225" i="42"/>
  <c r="C227" i="42"/>
  <c r="K225" i="42"/>
  <c r="K227" i="42"/>
  <c r="O225" i="42"/>
  <c r="O227" i="42"/>
  <c r="S225" i="42"/>
  <c r="S227" i="42"/>
  <c r="C246" i="42"/>
  <c r="C248" i="42"/>
  <c r="G246" i="42"/>
  <c r="G248" i="42"/>
  <c r="O246" i="42"/>
  <c r="O248" i="42"/>
  <c r="S246" i="42"/>
  <c r="S248" i="42"/>
  <c r="C269" i="42"/>
  <c r="C267" i="42"/>
  <c r="G269" i="42"/>
  <c r="G267" i="42"/>
  <c r="K269" i="42"/>
  <c r="K267" i="42"/>
  <c r="O269" i="42"/>
  <c r="O267" i="42"/>
  <c r="S269" i="42"/>
  <c r="S267" i="42"/>
  <c r="C288" i="42"/>
  <c r="C290" i="42"/>
  <c r="G288" i="42"/>
  <c r="G290" i="42"/>
  <c r="K288" i="42"/>
  <c r="K290" i="42"/>
  <c r="S288" i="42"/>
  <c r="S290" i="42"/>
  <c r="C57" i="42"/>
  <c r="G57" i="42"/>
  <c r="K57" i="42"/>
  <c r="O57" i="42"/>
  <c r="S57" i="42"/>
  <c r="C141" i="42"/>
  <c r="G141" i="42"/>
  <c r="K141" i="42"/>
  <c r="O141" i="42"/>
  <c r="S141" i="42"/>
  <c r="S183" i="42"/>
  <c r="K204" i="42"/>
  <c r="G225" i="42"/>
  <c r="K246" i="42"/>
  <c r="O288" i="42"/>
  <c r="G36" i="42"/>
  <c r="K59" i="42"/>
  <c r="K143" i="42"/>
  <c r="P164" i="42"/>
  <c r="P206" i="42"/>
  <c r="P248" i="42"/>
  <c r="D269" i="42"/>
  <c r="O290" i="42"/>
  <c r="T313" i="42"/>
  <c r="G120" i="42"/>
  <c r="R225" i="42"/>
  <c r="J267" i="42"/>
  <c r="N372" i="42"/>
  <c r="F414" i="42"/>
  <c r="E38" i="42"/>
  <c r="E36" i="42"/>
  <c r="Q38" i="42"/>
  <c r="Q36" i="42"/>
  <c r="U38" i="42"/>
  <c r="U36" i="42"/>
  <c r="E57" i="42"/>
  <c r="E59" i="42"/>
  <c r="M57" i="42"/>
  <c r="M59" i="42"/>
  <c r="U57" i="42"/>
  <c r="U59" i="42"/>
  <c r="I78" i="42"/>
  <c r="I80" i="42"/>
  <c r="M78" i="42"/>
  <c r="M80" i="42"/>
  <c r="E99" i="42"/>
  <c r="E101" i="42"/>
  <c r="B38" i="42"/>
  <c r="B35" i="42"/>
  <c r="C35" i="42" s="1"/>
  <c r="D35" i="42" s="1"/>
  <c r="E35" i="42" s="1"/>
  <c r="F35" i="42" s="1"/>
  <c r="G35" i="42" s="1"/>
  <c r="H35" i="42" s="1"/>
  <c r="I35" i="42" s="1"/>
  <c r="J35" i="42" s="1"/>
  <c r="K35" i="42" s="1"/>
  <c r="L35" i="42" s="1"/>
  <c r="M35" i="42" s="1"/>
  <c r="N35" i="42" s="1"/>
  <c r="O35" i="42" s="1"/>
  <c r="P35" i="42" s="1"/>
  <c r="Q35" i="42" s="1"/>
  <c r="R35" i="42" s="1"/>
  <c r="S35" i="42" s="1"/>
  <c r="T35" i="42" s="1"/>
  <c r="U35" i="42" s="1"/>
  <c r="B36" i="42"/>
  <c r="F38" i="42"/>
  <c r="F36" i="42"/>
  <c r="J38" i="42"/>
  <c r="J36" i="42"/>
  <c r="N38" i="42"/>
  <c r="N36" i="42"/>
  <c r="R38" i="42"/>
  <c r="R36" i="42"/>
  <c r="B57" i="42"/>
  <c r="B59" i="42"/>
  <c r="B61" i="42" s="1"/>
  <c r="B56" i="42"/>
  <c r="F57" i="42"/>
  <c r="F59" i="42"/>
  <c r="F61" i="42" s="1"/>
  <c r="J57" i="42"/>
  <c r="J59" i="42"/>
  <c r="J61" i="42" s="1"/>
  <c r="R57" i="42"/>
  <c r="R59" i="42"/>
  <c r="R61" i="42" s="1"/>
  <c r="B78" i="42"/>
  <c r="B99" i="42"/>
  <c r="B141" i="42"/>
  <c r="B143" i="42"/>
  <c r="B145" i="42" s="1"/>
  <c r="F141" i="42"/>
  <c r="F143" i="42"/>
  <c r="F145" i="42" s="1"/>
  <c r="J141" i="42"/>
  <c r="J143" i="42"/>
  <c r="J145" i="42" s="1"/>
  <c r="N141" i="42"/>
  <c r="N143" i="42"/>
  <c r="N145" i="42" s="1"/>
  <c r="B162" i="42"/>
  <c r="B164" i="42"/>
  <c r="B166" i="42" s="1"/>
  <c r="B161" i="42"/>
  <c r="B165" i="42" s="1"/>
  <c r="F164" i="42"/>
  <c r="J164" i="42"/>
  <c r="J166" i="42" s="1"/>
  <c r="J162" i="42"/>
  <c r="N162" i="42"/>
  <c r="N164" i="42"/>
  <c r="N166" i="42" s="1"/>
  <c r="R162" i="42"/>
  <c r="R164" i="42"/>
  <c r="R166" i="42" s="1"/>
  <c r="B183" i="42"/>
  <c r="B185" i="42"/>
  <c r="B187" i="42" s="1"/>
  <c r="B182" i="42"/>
  <c r="B186" i="42" s="1"/>
  <c r="F183" i="42"/>
  <c r="F185" i="42"/>
  <c r="F187" i="42" s="1"/>
  <c r="R183" i="42"/>
  <c r="R185" i="42"/>
  <c r="R187" i="42" s="1"/>
  <c r="B204" i="42"/>
  <c r="B206" i="42"/>
  <c r="B208" i="42" s="1"/>
  <c r="B203" i="42"/>
  <c r="J204" i="42"/>
  <c r="J206" i="42"/>
  <c r="J208" i="42" s="1"/>
  <c r="R206" i="42"/>
  <c r="R208" i="42" s="1"/>
  <c r="R204" i="42"/>
  <c r="F225" i="42"/>
  <c r="F227" i="42"/>
  <c r="J225" i="42"/>
  <c r="J227" i="42"/>
  <c r="N225" i="42"/>
  <c r="N227" i="42"/>
  <c r="B246" i="42"/>
  <c r="B248" i="42"/>
  <c r="B245" i="42"/>
  <c r="B249" i="42" s="1"/>
  <c r="J248" i="42"/>
  <c r="J246" i="42"/>
  <c r="N248" i="42"/>
  <c r="N246" i="42"/>
  <c r="R248" i="42"/>
  <c r="R246" i="42"/>
  <c r="B267" i="42"/>
  <c r="B266" i="42"/>
  <c r="B270" i="42" s="1"/>
  <c r="B269" i="42"/>
  <c r="F267" i="42"/>
  <c r="F269" i="42"/>
  <c r="R269" i="42"/>
  <c r="R267" i="42"/>
  <c r="B288" i="42"/>
  <c r="B290" i="42"/>
  <c r="B287" i="42"/>
  <c r="B291" i="42" s="1"/>
  <c r="F290" i="42"/>
  <c r="F288" i="42"/>
  <c r="J290" i="42"/>
  <c r="J292" i="42" s="1"/>
  <c r="J288" i="42"/>
  <c r="R290" i="42"/>
  <c r="R292" i="42" s="1"/>
  <c r="R288" i="42"/>
  <c r="B309" i="42"/>
  <c r="B311" i="42"/>
  <c r="B308" i="42"/>
  <c r="B312" i="42" s="1"/>
  <c r="F311" i="42"/>
  <c r="F313" i="42" s="1"/>
  <c r="F309" i="42"/>
  <c r="J311" i="42"/>
  <c r="J309" i="42"/>
  <c r="N311" i="42"/>
  <c r="N313" i="42" s="1"/>
  <c r="N309" i="42"/>
  <c r="B330" i="42"/>
  <c r="B332" i="42"/>
  <c r="B334" i="42" s="1"/>
  <c r="B329" i="42"/>
  <c r="B333" i="42" s="1"/>
  <c r="J332" i="42"/>
  <c r="J330" i="42"/>
  <c r="N332" i="42"/>
  <c r="N334" i="42" s="1"/>
  <c r="N330" i="42"/>
  <c r="R332" i="42"/>
  <c r="R330" i="42"/>
  <c r="B351" i="42"/>
  <c r="B350" i="42"/>
  <c r="B354" i="42" s="1"/>
  <c r="B353" i="42"/>
  <c r="F351" i="42"/>
  <c r="F353" i="42"/>
  <c r="N353" i="42"/>
  <c r="N351" i="42"/>
  <c r="R351" i="42"/>
  <c r="R353" i="42"/>
  <c r="R355" i="42" s="1"/>
  <c r="B372" i="42"/>
  <c r="B374" i="42"/>
  <c r="B371" i="42"/>
  <c r="F372" i="42"/>
  <c r="F374" i="42"/>
  <c r="F376" i="42" s="1"/>
  <c r="R374" i="42"/>
  <c r="R372" i="42"/>
  <c r="B393" i="42"/>
  <c r="B395" i="42"/>
  <c r="B397" i="42" s="1"/>
  <c r="B392" i="42"/>
  <c r="F395" i="42"/>
  <c r="F397" i="42" s="1"/>
  <c r="F393" i="42"/>
  <c r="J395" i="42"/>
  <c r="J397" i="42" s="1"/>
  <c r="J393" i="42"/>
  <c r="N395" i="42"/>
  <c r="N397" i="42" s="1"/>
  <c r="N393" i="42"/>
  <c r="B414" i="42"/>
  <c r="B416" i="42"/>
  <c r="B413" i="42"/>
  <c r="B417" i="42" s="1"/>
  <c r="J416" i="42"/>
  <c r="J414" i="42"/>
  <c r="N416" i="42"/>
  <c r="N418" i="42" s="1"/>
  <c r="N414" i="42"/>
  <c r="R416" i="42"/>
  <c r="R418" i="42" s="1"/>
  <c r="R414" i="42"/>
  <c r="B435" i="42"/>
  <c r="B437" i="42"/>
  <c r="B439" i="42" s="1"/>
  <c r="B434" i="42"/>
  <c r="B438" i="42" s="1"/>
  <c r="F437" i="42"/>
  <c r="F435" i="42"/>
  <c r="N437" i="42"/>
  <c r="N439" i="42" s="1"/>
  <c r="N435" i="42"/>
  <c r="R437" i="42"/>
  <c r="R435" i="42"/>
  <c r="O36" i="42"/>
  <c r="F78" i="42"/>
  <c r="J78" i="42"/>
  <c r="N78" i="42"/>
  <c r="J99" i="42"/>
  <c r="N99" i="42"/>
  <c r="R99" i="42"/>
  <c r="B120" i="42"/>
  <c r="F120" i="42"/>
  <c r="J120" i="42"/>
  <c r="N120" i="42"/>
  <c r="R120" i="42"/>
  <c r="N183" i="42"/>
  <c r="F204" i="42"/>
  <c r="B225" i="42"/>
  <c r="N267" i="42"/>
  <c r="J372" i="42"/>
  <c r="W571" i="42"/>
  <c r="AA571" i="42"/>
  <c r="AE571" i="42"/>
  <c r="Y573" i="42"/>
  <c r="AC573" i="42"/>
  <c r="V574" i="42"/>
  <c r="Z574" i="42"/>
  <c r="AD574" i="42"/>
  <c r="W575" i="42"/>
  <c r="AA575" i="42"/>
  <c r="AE575" i="42"/>
  <c r="X576" i="42"/>
  <c r="AB576" i="42"/>
  <c r="Y577" i="42"/>
  <c r="AC577" i="42"/>
  <c r="V578" i="42"/>
  <c r="Z578" i="42"/>
  <c r="AD578" i="42"/>
  <c r="W579" i="42"/>
  <c r="AA579" i="42"/>
  <c r="AE579" i="42"/>
  <c r="X580" i="42"/>
  <c r="AB580" i="42"/>
  <c r="Y581" i="42"/>
  <c r="AC581" i="42"/>
  <c r="V582" i="42"/>
  <c r="Z582" i="42"/>
  <c r="AD582" i="42"/>
  <c r="W583" i="42"/>
  <c r="AA583" i="42"/>
  <c r="AE583" i="42"/>
  <c r="X584" i="42"/>
  <c r="AB584" i="42"/>
  <c r="Y585" i="42"/>
  <c r="AC585" i="42"/>
  <c r="V586" i="42"/>
  <c r="Z586" i="42"/>
  <c r="AD586" i="42"/>
  <c r="W587" i="42"/>
  <c r="AA587" i="42"/>
  <c r="AE587" i="42"/>
  <c r="X588" i="42"/>
  <c r="AB588" i="42"/>
  <c r="Y589" i="42"/>
  <c r="AC589" i="42"/>
  <c r="G59" i="42"/>
  <c r="B77" i="42"/>
  <c r="F80" i="42"/>
  <c r="F82" i="42" s="1"/>
  <c r="B98" i="42"/>
  <c r="B119" i="42"/>
  <c r="F122" i="42"/>
  <c r="B140" i="42"/>
  <c r="B144" i="42" s="1"/>
  <c r="G143" i="42"/>
  <c r="L164" i="42"/>
  <c r="S185" i="42"/>
  <c r="K206" i="42"/>
  <c r="K248" i="42"/>
  <c r="D313" i="42"/>
  <c r="R141" i="42"/>
  <c r="J183" i="42"/>
  <c r="N288" i="42"/>
  <c r="F330" i="42"/>
  <c r="E204" i="42"/>
  <c r="E206" i="42"/>
  <c r="I204" i="42"/>
  <c r="I206" i="42"/>
  <c r="I208" i="42" s="1"/>
  <c r="M204" i="42"/>
  <c r="M206" i="42"/>
  <c r="Q204" i="42"/>
  <c r="Q206" i="42"/>
  <c r="Q208" i="42" s="1"/>
  <c r="U204" i="42"/>
  <c r="U206" i="42"/>
  <c r="E225" i="42"/>
  <c r="E227" i="42"/>
  <c r="I225" i="42"/>
  <c r="I227" i="42"/>
  <c r="M225" i="42"/>
  <c r="M227" i="42"/>
  <c r="Q225" i="42"/>
  <c r="Q227" i="42"/>
  <c r="U225" i="42"/>
  <c r="U227" i="42"/>
  <c r="I267" i="42"/>
  <c r="I269" i="42"/>
  <c r="M267" i="42"/>
  <c r="M269" i="42"/>
  <c r="M271" i="42" s="1"/>
  <c r="Q267" i="42"/>
  <c r="Q269" i="42"/>
  <c r="U267" i="42"/>
  <c r="U269" i="42"/>
  <c r="E288" i="42"/>
  <c r="E290" i="42"/>
  <c r="I288" i="42"/>
  <c r="I290" i="42"/>
  <c r="M288" i="42"/>
  <c r="M290" i="42"/>
  <c r="M292" i="42" s="1"/>
  <c r="Q288" i="42"/>
  <c r="Q290" i="42"/>
  <c r="U288" i="42"/>
  <c r="U290" i="42"/>
  <c r="E309" i="42"/>
  <c r="E311" i="42"/>
  <c r="I309" i="42"/>
  <c r="I311" i="42"/>
  <c r="M309" i="42"/>
  <c r="M311" i="42"/>
  <c r="Q309" i="42"/>
  <c r="Q311" i="42"/>
  <c r="U309" i="42"/>
  <c r="U311" i="42"/>
  <c r="E351" i="42"/>
  <c r="E353" i="42"/>
  <c r="I351" i="42"/>
  <c r="I353" i="42"/>
  <c r="M351" i="42"/>
  <c r="M353" i="42"/>
  <c r="Q351" i="42"/>
  <c r="Q353" i="42"/>
  <c r="U351" i="42"/>
  <c r="U353" i="42"/>
  <c r="E372" i="42"/>
  <c r="E374" i="42"/>
  <c r="I372" i="42"/>
  <c r="I374" i="42"/>
  <c r="I376" i="42" s="1"/>
  <c r="M372" i="42"/>
  <c r="M374" i="42"/>
  <c r="Q372" i="42"/>
  <c r="Q374" i="42"/>
  <c r="U372" i="42"/>
  <c r="U374" i="42"/>
  <c r="E393" i="42"/>
  <c r="E395" i="42"/>
  <c r="I393" i="42"/>
  <c r="I395" i="42"/>
  <c r="M393" i="42"/>
  <c r="M395" i="42"/>
  <c r="Q393" i="42"/>
  <c r="Q395" i="42"/>
  <c r="U393" i="42"/>
  <c r="U395" i="42"/>
  <c r="E414" i="42"/>
  <c r="E416" i="42"/>
  <c r="I414" i="42"/>
  <c r="I416" i="42"/>
  <c r="M414" i="42"/>
  <c r="M416" i="42"/>
  <c r="Q414" i="42"/>
  <c r="Q416" i="42"/>
  <c r="U414" i="42"/>
  <c r="U416" i="42"/>
  <c r="I99" i="42"/>
  <c r="M99" i="42"/>
  <c r="Q99" i="42"/>
  <c r="U99" i="42"/>
  <c r="E120" i="42"/>
  <c r="I120" i="42"/>
  <c r="M120" i="42"/>
  <c r="Q120" i="42"/>
  <c r="U120" i="42"/>
  <c r="E141" i="42"/>
  <c r="I141" i="42"/>
  <c r="M141" i="42"/>
  <c r="Q141" i="42"/>
  <c r="U141" i="42"/>
  <c r="E162" i="42"/>
  <c r="I162" i="42"/>
  <c r="M162" i="42"/>
  <c r="Q162" i="42"/>
  <c r="U162" i="42"/>
  <c r="E183" i="42"/>
  <c r="I183" i="42"/>
  <c r="M183" i="42"/>
  <c r="Q183" i="42"/>
  <c r="U183" i="42"/>
  <c r="E246" i="42"/>
  <c r="I246" i="42"/>
  <c r="M246" i="42"/>
  <c r="Q246" i="42"/>
  <c r="U246" i="42"/>
  <c r="E267" i="42"/>
  <c r="E330" i="42"/>
  <c r="I330" i="42"/>
  <c r="M330" i="42"/>
  <c r="Q330" i="42"/>
  <c r="U330" i="42"/>
  <c r="E435" i="42"/>
  <c r="I435" i="42"/>
  <c r="M435" i="42"/>
  <c r="Q435" i="42"/>
  <c r="U435" i="42"/>
  <c r="Y570" i="42"/>
  <c r="AC570" i="42"/>
  <c r="V571" i="42"/>
  <c r="Z571" i="42"/>
  <c r="AD571" i="42"/>
  <c r="W572" i="42"/>
  <c r="AA572" i="42"/>
  <c r="AE572" i="42"/>
  <c r="X573" i="42"/>
  <c r="AB573" i="42"/>
  <c r="Y574" i="42"/>
  <c r="AC574" i="42"/>
  <c r="V575" i="42"/>
  <c r="Z575" i="42"/>
  <c r="AD575" i="42"/>
  <c r="W576" i="42"/>
  <c r="AA576" i="42"/>
  <c r="AE576" i="42"/>
  <c r="X577" i="42"/>
  <c r="AB577" i="42"/>
  <c r="Y578" i="42"/>
  <c r="AC578" i="42"/>
  <c r="V579" i="42"/>
  <c r="Z579" i="42"/>
  <c r="AD579" i="42"/>
  <c r="W580" i="42"/>
  <c r="AA580" i="42"/>
  <c r="AE580" i="42"/>
  <c r="X581" i="42"/>
  <c r="AB581" i="42"/>
  <c r="Y582" i="42"/>
  <c r="AC582" i="42"/>
  <c r="V583" i="42"/>
  <c r="Z583" i="42"/>
  <c r="AD583" i="42"/>
  <c r="W584" i="42"/>
  <c r="AA584" i="42"/>
  <c r="AE584" i="42"/>
  <c r="X585" i="42"/>
  <c r="AB585" i="42"/>
  <c r="Y586" i="42"/>
  <c r="AC586" i="42"/>
  <c r="V587" i="42"/>
  <c r="Z587" i="42"/>
  <c r="AD587" i="42"/>
  <c r="W588" i="42"/>
  <c r="AA588" i="42"/>
  <c r="AE588" i="42"/>
  <c r="X589" i="42"/>
  <c r="AB589" i="42"/>
  <c r="I101" i="42"/>
  <c r="M101" i="42"/>
  <c r="Q101" i="42"/>
  <c r="U101" i="42"/>
  <c r="E122" i="42"/>
  <c r="E124" i="42" s="1"/>
  <c r="I122" i="42"/>
  <c r="M122" i="42"/>
  <c r="Q122" i="42"/>
  <c r="U122" i="42"/>
  <c r="U124" i="42" s="1"/>
  <c r="M185" i="42"/>
  <c r="I248" i="42"/>
  <c r="E332" i="42"/>
  <c r="U332" i="42"/>
  <c r="Q437" i="42"/>
  <c r="D330" i="42"/>
  <c r="D332" i="42"/>
  <c r="H330" i="42"/>
  <c r="H332" i="42"/>
  <c r="L330" i="42"/>
  <c r="L332" i="42"/>
  <c r="P330" i="42"/>
  <c r="P332" i="42"/>
  <c r="T330" i="42"/>
  <c r="T332" i="42"/>
  <c r="D351" i="42"/>
  <c r="D353" i="42"/>
  <c r="H351" i="42"/>
  <c r="H353" i="42"/>
  <c r="H355" i="42" s="1"/>
  <c r="L351" i="42"/>
  <c r="L353" i="42"/>
  <c r="P351" i="42"/>
  <c r="P353" i="42"/>
  <c r="T351" i="42"/>
  <c r="T353" i="42"/>
  <c r="D372" i="42"/>
  <c r="D374" i="42"/>
  <c r="H372" i="42"/>
  <c r="H374" i="42"/>
  <c r="L372" i="42"/>
  <c r="L374" i="42"/>
  <c r="L376" i="42" s="1"/>
  <c r="P372" i="42"/>
  <c r="P374" i="42"/>
  <c r="T372" i="42"/>
  <c r="T374" i="42"/>
  <c r="D395" i="42"/>
  <c r="D393" i="42"/>
  <c r="H395" i="42"/>
  <c r="H397" i="42" s="1"/>
  <c r="H393" i="42"/>
  <c r="L395" i="42"/>
  <c r="L393" i="42"/>
  <c r="P395" i="42"/>
  <c r="P397" i="42" s="1"/>
  <c r="P393" i="42"/>
  <c r="T395" i="42"/>
  <c r="T393" i="42"/>
  <c r="D435" i="42"/>
  <c r="D437" i="42"/>
  <c r="H435" i="42"/>
  <c r="H437" i="42"/>
  <c r="L435" i="42"/>
  <c r="L437" i="42"/>
  <c r="P435" i="42"/>
  <c r="P437" i="42"/>
  <c r="T435" i="42"/>
  <c r="T437" i="42"/>
  <c r="D309" i="42"/>
  <c r="H309" i="42"/>
  <c r="L309" i="42"/>
  <c r="P309" i="42"/>
  <c r="T309" i="42"/>
  <c r="D414" i="42"/>
  <c r="H414" i="42"/>
  <c r="L414" i="42"/>
  <c r="P414" i="42"/>
  <c r="T414" i="42"/>
  <c r="X570" i="42"/>
  <c r="AB570" i="42"/>
  <c r="Y571" i="42"/>
  <c r="AC571" i="42"/>
  <c r="V572" i="42"/>
  <c r="Z572" i="42"/>
  <c r="AD572" i="42"/>
  <c r="W573" i="42"/>
  <c r="AA573" i="42"/>
  <c r="AE573" i="42"/>
  <c r="X574" i="42"/>
  <c r="AB574" i="42"/>
  <c r="Y575" i="42"/>
  <c r="AC575" i="42"/>
  <c r="V576" i="42"/>
  <c r="Z576" i="42"/>
  <c r="AD576" i="42"/>
  <c r="W577" i="42"/>
  <c r="AA577" i="42"/>
  <c r="AE577" i="42"/>
  <c r="X578" i="42"/>
  <c r="AB578" i="42"/>
  <c r="Y579" i="42"/>
  <c r="AC579" i="42"/>
  <c r="V580" i="42"/>
  <c r="Z580" i="42"/>
  <c r="AD580" i="42"/>
  <c r="W581" i="42"/>
  <c r="AA581" i="42"/>
  <c r="AE581" i="42"/>
  <c r="X582" i="42"/>
  <c r="AB582" i="42"/>
  <c r="Y583" i="42"/>
  <c r="AC583" i="42"/>
  <c r="V584" i="42"/>
  <c r="Z584" i="42"/>
  <c r="AD584" i="42"/>
  <c r="W585" i="42"/>
  <c r="AA585" i="42"/>
  <c r="AE585" i="42"/>
  <c r="X586" i="42"/>
  <c r="AB586" i="42"/>
  <c r="Y587" i="42"/>
  <c r="AC587" i="42"/>
  <c r="V588" i="42"/>
  <c r="Z588" i="42"/>
  <c r="AD588" i="42"/>
  <c r="W589" i="42"/>
  <c r="AA589" i="42"/>
  <c r="AE589" i="42"/>
  <c r="E143" i="42"/>
  <c r="E145" i="42" s="1"/>
  <c r="I143" i="42"/>
  <c r="M143" i="42"/>
  <c r="M145" i="42" s="1"/>
  <c r="Q143" i="42"/>
  <c r="U143" i="42"/>
  <c r="U145" i="42" s="1"/>
  <c r="Q185" i="42"/>
  <c r="Q187" i="42" s="1"/>
  <c r="M248" i="42"/>
  <c r="M250" i="42" s="1"/>
  <c r="L311" i="42"/>
  <c r="Q332" i="42"/>
  <c r="Q334" i="42" s="1"/>
  <c r="H416" i="42"/>
  <c r="M437" i="42"/>
  <c r="C309" i="42"/>
  <c r="C311" i="42"/>
  <c r="G309" i="42"/>
  <c r="G311" i="42"/>
  <c r="K309" i="42"/>
  <c r="K311" i="42"/>
  <c r="O309" i="42"/>
  <c r="O311" i="42"/>
  <c r="S309" i="42"/>
  <c r="S311" i="42"/>
  <c r="C332" i="42"/>
  <c r="C330" i="42"/>
  <c r="G332" i="42"/>
  <c r="G330" i="42"/>
  <c r="K332" i="42"/>
  <c r="K330" i="42"/>
  <c r="O332" i="42"/>
  <c r="O330" i="42"/>
  <c r="S332" i="42"/>
  <c r="S330" i="42"/>
  <c r="C353" i="42"/>
  <c r="C351" i="42"/>
  <c r="G353" i="42"/>
  <c r="G351" i="42"/>
  <c r="K353" i="42"/>
  <c r="K351" i="42"/>
  <c r="O353" i="42"/>
  <c r="O351" i="42"/>
  <c r="S353" i="42"/>
  <c r="S351" i="42"/>
  <c r="C374" i="42"/>
  <c r="C372" i="42"/>
  <c r="G374" i="42"/>
  <c r="G372" i="42"/>
  <c r="K374" i="42"/>
  <c r="K372" i="42"/>
  <c r="O374" i="42"/>
  <c r="O372" i="42"/>
  <c r="S374" i="42"/>
  <c r="S372" i="42"/>
  <c r="C414" i="42"/>
  <c r="C416" i="42"/>
  <c r="G414" i="42"/>
  <c r="G416" i="42"/>
  <c r="K414" i="42"/>
  <c r="K416" i="42"/>
  <c r="O414" i="42"/>
  <c r="O416" i="42"/>
  <c r="S414" i="42"/>
  <c r="S416" i="42"/>
  <c r="C437" i="42"/>
  <c r="C435" i="42"/>
  <c r="G437" i="42"/>
  <c r="G435" i="42"/>
  <c r="K437" i="42"/>
  <c r="K435" i="42"/>
  <c r="O437" i="42"/>
  <c r="O435" i="42"/>
  <c r="S437" i="42"/>
  <c r="S435" i="42"/>
  <c r="C393" i="42"/>
  <c r="G393" i="42"/>
  <c r="K393" i="42"/>
  <c r="O393" i="42"/>
  <c r="S393" i="42"/>
  <c r="W570" i="42"/>
  <c r="AA570" i="42"/>
  <c r="AE570" i="42"/>
  <c r="X571" i="42"/>
  <c r="AB571" i="42"/>
  <c r="Y572" i="42"/>
  <c r="AC572" i="42"/>
  <c r="V573" i="42"/>
  <c r="Z573" i="42"/>
  <c r="AD573" i="42"/>
  <c r="W574" i="42"/>
  <c r="AA574" i="42"/>
  <c r="AE574" i="42"/>
  <c r="X575" i="42"/>
  <c r="AB575" i="42"/>
  <c r="Y576" i="42"/>
  <c r="AC576" i="42"/>
  <c r="V577" i="42"/>
  <c r="Z577" i="42"/>
  <c r="AD577" i="42"/>
  <c r="W578" i="42"/>
  <c r="AA578" i="42"/>
  <c r="AE578" i="42"/>
  <c r="X579" i="42"/>
  <c r="AB579" i="42"/>
  <c r="Y580" i="42"/>
  <c r="AC580" i="42"/>
  <c r="V581" i="42"/>
  <c r="Z581" i="42"/>
  <c r="AD581" i="42"/>
  <c r="W582" i="42"/>
  <c r="AA582" i="42"/>
  <c r="AE582" i="42"/>
  <c r="X583" i="42"/>
  <c r="AB583" i="42"/>
  <c r="Y584" i="42"/>
  <c r="AC584" i="42"/>
  <c r="V585" i="42"/>
  <c r="Z585" i="42"/>
  <c r="AD585" i="42"/>
  <c r="W586" i="42"/>
  <c r="AA586" i="42"/>
  <c r="AE586" i="42"/>
  <c r="X587" i="42"/>
  <c r="AB587" i="42"/>
  <c r="Y588" i="42"/>
  <c r="AC588" i="42"/>
  <c r="V589" i="42"/>
  <c r="Z589" i="42"/>
  <c r="AD589" i="42"/>
  <c r="E164" i="42"/>
  <c r="I164" i="42"/>
  <c r="I166" i="42" s="1"/>
  <c r="M164" i="42"/>
  <c r="M166" i="42" s="1"/>
  <c r="Q164" i="42"/>
  <c r="U164" i="42"/>
  <c r="U185" i="42"/>
  <c r="Q248" i="42"/>
  <c r="E269" i="42"/>
  <c r="H311" i="42"/>
  <c r="H313" i="42" s="1"/>
  <c r="M332" i="42"/>
  <c r="M334" i="42" s="1"/>
  <c r="O395" i="42"/>
  <c r="D416" i="42"/>
  <c r="T416" i="42"/>
  <c r="I437" i="42"/>
  <c r="B235" i="42"/>
  <c r="C15" i="42" s="1"/>
  <c r="B151" i="42"/>
  <c r="C11" i="42" s="1"/>
  <c r="B193" i="42"/>
  <c r="C13" i="42" s="1"/>
  <c r="B382" i="42"/>
  <c r="C22" i="42" s="1"/>
  <c r="B361" i="42"/>
  <c r="C21" i="42" s="1"/>
  <c r="B319" i="42"/>
  <c r="C19" i="42" s="1"/>
  <c r="B298" i="42"/>
  <c r="C18" i="42" s="1"/>
  <c r="B277" i="42"/>
  <c r="C17" i="42" s="1"/>
  <c r="AA504" i="42"/>
  <c r="B214" i="42"/>
  <c r="C14" i="42" s="1"/>
  <c r="B172" i="42"/>
  <c r="C12" i="42" s="1"/>
  <c r="X533" i="42"/>
  <c r="AB533" i="42"/>
  <c r="Y533" i="42"/>
  <c r="AC533" i="42"/>
  <c r="AB504" i="42"/>
  <c r="AD533" i="42"/>
  <c r="X504" i="42"/>
  <c r="V533" i="42"/>
  <c r="B46" i="42"/>
  <c r="P38" i="42"/>
  <c r="T38" i="42"/>
  <c r="H38" i="42"/>
  <c r="B445" i="42"/>
  <c r="C25" i="42" s="1"/>
  <c r="B67" i="42"/>
  <c r="C7" i="42" s="1"/>
  <c r="B88" i="42"/>
  <c r="C8" i="42" s="1"/>
  <c r="B109" i="42"/>
  <c r="C9" i="42" s="1"/>
  <c r="B130" i="42"/>
  <c r="C10" i="42" s="1"/>
  <c r="C38" i="42"/>
  <c r="K38" i="42"/>
  <c r="B256" i="42"/>
  <c r="C16" i="42" s="1"/>
  <c r="B340" i="42"/>
  <c r="C20" i="42" s="1"/>
  <c r="W504" i="42"/>
  <c r="AE504" i="42"/>
  <c r="Z533" i="42"/>
  <c r="B424" i="42"/>
  <c r="C24" i="42" s="1"/>
  <c r="B403" i="42"/>
  <c r="C23" i="42" s="1"/>
  <c r="V504" i="42"/>
  <c r="Z504" i="42"/>
  <c r="AD504" i="42"/>
  <c r="W533" i="42"/>
  <c r="AA533" i="42"/>
  <c r="AE533" i="42"/>
  <c r="Y504" i="42"/>
  <c r="AC504" i="42"/>
  <c r="B73" i="29"/>
  <c r="B367" i="29"/>
  <c r="C35" i="29"/>
  <c r="B358" i="29"/>
  <c r="B361" i="29" s="1"/>
  <c r="B396" i="29"/>
  <c r="B399" i="29" s="1"/>
  <c r="B386" i="29"/>
  <c r="B348" i="29"/>
  <c r="B329" i="29"/>
  <c r="B301" i="29"/>
  <c r="B304" i="29" s="1"/>
  <c r="B291" i="29"/>
  <c r="B253" i="29"/>
  <c r="B234" i="29"/>
  <c r="B168" i="29"/>
  <c r="B171" i="29" s="1"/>
  <c r="B158" i="29"/>
  <c r="B149" i="29"/>
  <c r="B152" i="29" s="1"/>
  <c r="B130" i="29"/>
  <c r="B133" i="29" s="1"/>
  <c r="B120" i="29"/>
  <c r="B92" i="29"/>
  <c r="B95" i="29" s="1"/>
  <c r="B82" i="29"/>
  <c r="B54" i="29"/>
  <c r="B57" i="29" s="1"/>
  <c r="D398" i="29"/>
  <c r="H398" i="29"/>
  <c r="L398" i="29"/>
  <c r="P398" i="29"/>
  <c r="T398" i="29"/>
  <c r="B405" i="29"/>
  <c r="C398" i="29"/>
  <c r="G398" i="29"/>
  <c r="K398" i="29"/>
  <c r="O398" i="29"/>
  <c r="S398" i="29"/>
  <c r="G379" i="29"/>
  <c r="O379" i="29"/>
  <c r="S379" i="29"/>
  <c r="B379" i="29"/>
  <c r="J379" i="29"/>
  <c r="B377" i="29"/>
  <c r="B380" i="29" s="1"/>
  <c r="C379" i="29"/>
  <c r="K379" i="29"/>
  <c r="D360" i="29"/>
  <c r="L360" i="29"/>
  <c r="T360" i="29"/>
  <c r="C360" i="29"/>
  <c r="K360" i="29"/>
  <c r="S360" i="29"/>
  <c r="G360" i="29"/>
  <c r="O360" i="29"/>
  <c r="G341" i="29"/>
  <c r="O341" i="29"/>
  <c r="B341" i="29"/>
  <c r="J341" i="29"/>
  <c r="B339" i="29"/>
  <c r="B342" i="29" s="1"/>
  <c r="C341" i="29"/>
  <c r="K341" i="29"/>
  <c r="S341" i="29"/>
  <c r="G322" i="29"/>
  <c r="O322" i="29"/>
  <c r="S322" i="29"/>
  <c r="B322" i="29"/>
  <c r="F322" i="29"/>
  <c r="N322" i="29"/>
  <c r="B320" i="29"/>
  <c r="B323" i="29" s="1"/>
  <c r="C322" i="29"/>
  <c r="K322" i="29"/>
  <c r="D303" i="29"/>
  <c r="H303" i="29"/>
  <c r="L303" i="29"/>
  <c r="P303" i="29"/>
  <c r="T303" i="29"/>
  <c r="B310" i="29"/>
  <c r="C303" i="29"/>
  <c r="G303" i="29"/>
  <c r="K303" i="29"/>
  <c r="O303" i="29"/>
  <c r="S303" i="29"/>
  <c r="G284" i="29"/>
  <c r="O284" i="29"/>
  <c r="B284" i="29"/>
  <c r="J284" i="29"/>
  <c r="R284" i="29"/>
  <c r="B282" i="29"/>
  <c r="B285" i="29" s="1"/>
  <c r="C284" i="29"/>
  <c r="K284" i="29"/>
  <c r="S284" i="29"/>
  <c r="G265" i="29"/>
  <c r="O265" i="29"/>
  <c r="S265" i="29"/>
  <c r="F265" i="29"/>
  <c r="N265" i="29"/>
  <c r="B263" i="29"/>
  <c r="B266" i="29" s="1"/>
  <c r="B272" i="29"/>
  <c r="C265" i="29"/>
  <c r="K265" i="29"/>
  <c r="G246" i="29"/>
  <c r="K246" i="29"/>
  <c r="S246" i="29"/>
  <c r="B246" i="29"/>
  <c r="F246" i="29"/>
  <c r="J246" i="29"/>
  <c r="R246" i="29"/>
  <c r="B244" i="29"/>
  <c r="B247" i="29" s="1"/>
  <c r="C246" i="29"/>
  <c r="O246" i="29"/>
  <c r="G227" i="29"/>
  <c r="O227" i="29"/>
  <c r="B227" i="29"/>
  <c r="F227" i="29"/>
  <c r="J227" i="29"/>
  <c r="N227" i="29"/>
  <c r="R227" i="29"/>
  <c r="B225" i="29"/>
  <c r="B228" i="29" s="1"/>
  <c r="C227" i="29"/>
  <c r="K227" i="29"/>
  <c r="S227" i="29"/>
  <c r="C208" i="29"/>
  <c r="K208" i="29"/>
  <c r="O208" i="29"/>
  <c r="F208" i="29"/>
  <c r="N208" i="29"/>
  <c r="B206" i="29"/>
  <c r="B209" i="29" s="1"/>
  <c r="B215" i="29"/>
  <c r="G208" i="29"/>
  <c r="S208" i="29"/>
  <c r="G189" i="29"/>
  <c r="K189" i="29"/>
  <c r="O189" i="29"/>
  <c r="B187" i="29"/>
  <c r="B190" i="29" s="1"/>
  <c r="B196" i="29"/>
  <c r="C189" i="29"/>
  <c r="S189" i="29"/>
  <c r="H170" i="29"/>
  <c r="P170" i="29"/>
  <c r="B177" i="29"/>
  <c r="C170" i="29"/>
  <c r="O170" i="29"/>
  <c r="S170" i="29"/>
  <c r="G170" i="29"/>
  <c r="K170" i="29"/>
  <c r="D151" i="29"/>
  <c r="L151" i="29"/>
  <c r="P151" i="29"/>
  <c r="T151" i="29"/>
  <c r="C151" i="29"/>
  <c r="K151" i="29"/>
  <c r="S151" i="29"/>
  <c r="G151" i="29"/>
  <c r="O151" i="29"/>
  <c r="D132" i="29"/>
  <c r="L132" i="29"/>
  <c r="T132" i="29"/>
  <c r="B139" i="29"/>
  <c r="G132" i="29"/>
  <c r="O132" i="29"/>
  <c r="C132" i="29"/>
  <c r="K132" i="29"/>
  <c r="S132" i="29"/>
  <c r="C113" i="29"/>
  <c r="K113" i="29"/>
  <c r="S113" i="29"/>
  <c r="B113" i="29"/>
  <c r="J113" i="29"/>
  <c r="B111" i="29"/>
  <c r="B114" i="29" s="1"/>
  <c r="G113" i="29"/>
  <c r="O113" i="29"/>
  <c r="D94" i="29"/>
  <c r="L94" i="29"/>
  <c r="B101" i="29"/>
  <c r="C94" i="29"/>
  <c r="G94" i="29"/>
  <c r="K94" i="29"/>
  <c r="O94" i="29"/>
  <c r="S94" i="29"/>
  <c r="H75" i="29"/>
  <c r="L75" i="29"/>
  <c r="T75" i="29"/>
  <c r="C75" i="29"/>
  <c r="G75" i="29"/>
  <c r="K75" i="29"/>
  <c r="O75" i="29"/>
  <c r="S75" i="29"/>
  <c r="B63" i="29"/>
  <c r="C56" i="29"/>
  <c r="G56" i="29"/>
  <c r="K56" i="29"/>
  <c r="S56" i="29"/>
  <c r="O56" i="29"/>
  <c r="L208" i="42" l="1"/>
  <c r="P124" i="42"/>
  <c r="T376" i="42"/>
  <c r="D376" i="42"/>
  <c r="M124" i="42"/>
  <c r="T208" i="42"/>
  <c r="U376" i="42"/>
  <c r="E376" i="42"/>
  <c r="I292" i="42"/>
  <c r="P208" i="42"/>
  <c r="Q124" i="42"/>
  <c r="M208" i="42"/>
  <c r="L292" i="42"/>
  <c r="P376" i="42"/>
  <c r="M376" i="42"/>
  <c r="Q292" i="42"/>
  <c r="T292" i="42"/>
  <c r="D292" i="42"/>
  <c r="H208" i="42"/>
  <c r="L124" i="42"/>
  <c r="M103" i="42"/>
  <c r="Q355" i="42"/>
  <c r="T187" i="42"/>
  <c r="T271" i="42"/>
  <c r="E334" i="42"/>
  <c r="H166" i="42"/>
  <c r="E187" i="42"/>
  <c r="U334" i="42"/>
  <c r="M61" i="42"/>
  <c r="H271" i="42"/>
  <c r="L418" i="42"/>
  <c r="I250" i="42"/>
  <c r="Q271" i="42"/>
  <c r="Q61" i="42"/>
  <c r="I334" i="42"/>
  <c r="I103" i="42"/>
  <c r="I82" i="42"/>
  <c r="D250" i="42"/>
  <c r="M187" i="42"/>
  <c r="P418" i="42"/>
  <c r="Q250" i="42"/>
  <c r="E103" i="42"/>
  <c r="I187" i="42"/>
  <c r="Q397" i="42"/>
  <c r="U313" i="42"/>
  <c r="E313" i="42"/>
  <c r="M229" i="42"/>
  <c r="Q103" i="42"/>
  <c r="M82" i="42"/>
  <c r="H250" i="42"/>
  <c r="D82" i="42"/>
  <c r="U250" i="42"/>
  <c r="E250" i="42"/>
  <c r="J376" i="42"/>
  <c r="C61" i="42"/>
  <c r="C145" i="42"/>
  <c r="G229" i="42"/>
  <c r="K397" i="42"/>
  <c r="J271" i="42"/>
  <c r="F250" i="42"/>
  <c r="C434" i="42"/>
  <c r="C438" i="42" s="1"/>
  <c r="S61" i="42"/>
  <c r="S397" i="42"/>
  <c r="U439" i="42"/>
  <c r="R313" i="42"/>
  <c r="J124" i="42"/>
  <c r="N292" i="42"/>
  <c r="C308" i="42"/>
  <c r="C312" i="42" s="1"/>
  <c r="B513" i="42"/>
  <c r="O61" i="42"/>
  <c r="G397" i="42"/>
  <c r="C245" i="42"/>
  <c r="D245" i="42" s="1"/>
  <c r="C6" i="42"/>
  <c r="C358" i="29"/>
  <c r="D358" i="29" s="1"/>
  <c r="E358" i="29" s="1"/>
  <c r="C329" i="42"/>
  <c r="D329" i="42" s="1"/>
  <c r="T418" i="42"/>
  <c r="U166" i="42"/>
  <c r="E166" i="42"/>
  <c r="M439" i="42"/>
  <c r="L250" i="42"/>
  <c r="T103" i="42"/>
  <c r="E82" i="42"/>
  <c r="N103" i="42"/>
  <c r="E439" i="42"/>
  <c r="C161" i="42"/>
  <c r="D161" i="42" s="1"/>
  <c r="C350" i="42"/>
  <c r="C354" i="42" s="1"/>
  <c r="D418" i="42"/>
  <c r="I145" i="42"/>
  <c r="D355" i="42"/>
  <c r="Q439" i="42"/>
  <c r="M418" i="42"/>
  <c r="I397" i="42"/>
  <c r="I355" i="42"/>
  <c r="M313" i="42"/>
  <c r="U229" i="42"/>
  <c r="E229" i="42"/>
  <c r="L271" i="42"/>
  <c r="I61" i="42"/>
  <c r="I439" i="42"/>
  <c r="H418" i="42"/>
  <c r="U418" i="42"/>
  <c r="E418" i="42"/>
  <c r="O376" i="42"/>
  <c r="P355" i="42"/>
  <c r="E355" i="42"/>
  <c r="U271" i="42"/>
  <c r="P271" i="42"/>
  <c r="D271" i="42"/>
  <c r="U187" i="42"/>
  <c r="D187" i="42"/>
  <c r="Q166" i="42"/>
  <c r="U103" i="42"/>
  <c r="P103" i="42"/>
  <c r="H103" i="42"/>
  <c r="U82" i="42"/>
  <c r="C397" i="42"/>
  <c r="S145" i="42"/>
  <c r="O145" i="42"/>
  <c r="G124" i="42"/>
  <c r="B124" i="42"/>
  <c r="AD591" i="42"/>
  <c r="AE30" i="11" s="1"/>
  <c r="AC591" i="42"/>
  <c r="AD30" i="11" s="1"/>
  <c r="C182" i="42"/>
  <c r="D182" i="42" s="1"/>
  <c r="C287" i="42"/>
  <c r="D287" i="42" s="1"/>
  <c r="C413" i="42"/>
  <c r="D413" i="42" s="1"/>
  <c r="AA591" i="42"/>
  <c r="AB30" i="11" s="1"/>
  <c r="C140" i="42"/>
  <c r="D140" i="42" s="1"/>
  <c r="C266" i="42"/>
  <c r="D266" i="42" s="1"/>
  <c r="Q418" i="42"/>
  <c r="I418" i="42"/>
  <c r="M397" i="42"/>
  <c r="E397" i="42"/>
  <c r="Q376" i="42"/>
  <c r="U355" i="42"/>
  <c r="M355" i="42"/>
  <c r="Q313" i="42"/>
  <c r="I313" i="42"/>
  <c r="U292" i="42"/>
  <c r="E292" i="42"/>
  <c r="I271" i="42"/>
  <c r="Q229" i="42"/>
  <c r="I229" i="42"/>
  <c r="U208" i="42"/>
  <c r="E208" i="42"/>
  <c r="S187" i="42"/>
  <c r="F124" i="42"/>
  <c r="B81" i="42"/>
  <c r="C77" i="42"/>
  <c r="U61" i="42"/>
  <c r="E61" i="42"/>
  <c r="P250" i="42"/>
  <c r="K145" i="42"/>
  <c r="P292" i="42"/>
  <c r="H292" i="42"/>
  <c r="L187" i="42"/>
  <c r="O439" i="42"/>
  <c r="G439" i="42"/>
  <c r="G376" i="42"/>
  <c r="S355" i="42"/>
  <c r="K355" i="42"/>
  <c r="C355" i="42"/>
  <c r="G334" i="42"/>
  <c r="L313" i="42"/>
  <c r="Q145" i="42"/>
  <c r="AE591" i="42"/>
  <c r="AF30" i="11" s="1"/>
  <c r="O334" i="42"/>
  <c r="AB591" i="42"/>
  <c r="AC30" i="11" s="1"/>
  <c r="B76" i="29"/>
  <c r="C73" i="29"/>
  <c r="C76" i="29" s="1"/>
  <c r="G292" i="42"/>
  <c r="O250" i="42"/>
  <c r="C250" i="42"/>
  <c r="O229" i="42"/>
  <c r="O208" i="42"/>
  <c r="C208" i="42"/>
  <c r="K187" i="42"/>
  <c r="C187" i="42"/>
  <c r="O166" i="42"/>
  <c r="G166" i="42"/>
  <c r="S124" i="42"/>
  <c r="S103" i="42"/>
  <c r="K103" i="42"/>
  <c r="C103" i="42"/>
  <c r="O82" i="42"/>
  <c r="G82" i="42"/>
  <c r="Q82" i="42"/>
  <c r="B228" i="42"/>
  <c r="C224" i="42"/>
  <c r="C39" i="42"/>
  <c r="B39" i="42"/>
  <c r="S292" i="42"/>
  <c r="C229" i="42"/>
  <c r="U397" i="42"/>
  <c r="E271" i="42"/>
  <c r="P439" i="42"/>
  <c r="H439" i="42"/>
  <c r="H376" i="42"/>
  <c r="T355" i="42"/>
  <c r="L355" i="42"/>
  <c r="I124" i="42"/>
  <c r="R439" i="42"/>
  <c r="F439" i="42"/>
  <c r="B396" i="42"/>
  <c r="C392" i="42"/>
  <c r="C396" i="42" s="1"/>
  <c r="R376" i="42"/>
  <c r="B376" i="42"/>
  <c r="R334" i="42"/>
  <c r="J334" i="42"/>
  <c r="B292" i="42"/>
  <c r="N250" i="42"/>
  <c r="J229" i="42"/>
  <c r="B207" i="42"/>
  <c r="C203" i="42"/>
  <c r="C207" i="42" s="1"/>
  <c r="F166" i="42"/>
  <c r="V591" i="42"/>
  <c r="W30" i="11" s="1"/>
  <c r="X591" i="42"/>
  <c r="Y30" i="11" s="1"/>
  <c r="Y591" i="42"/>
  <c r="Z30" i="11" s="1"/>
  <c r="P334" i="42"/>
  <c r="H334" i="42"/>
  <c r="W591" i="42"/>
  <c r="X30" i="11" s="1"/>
  <c r="Z591" i="42"/>
  <c r="AA30" i="11" s="1"/>
  <c r="B355" i="42"/>
  <c r="F271" i="42"/>
  <c r="B250" i="42"/>
  <c r="B375" i="42"/>
  <c r="C371" i="42"/>
  <c r="B60" i="42"/>
  <c r="C56" i="42"/>
  <c r="S418" i="42"/>
  <c r="K418" i="42"/>
  <c r="C418" i="42"/>
  <c r="S313" i="42"/>
  <c r="K313" i="42"/>
  <c r="C313" i="42"/>
  <c r="K208" i="42"/>
  <c r="B418" i="42"/>
  <c r="J313" i="42"/>
  <c r="B313" i="42"/>
  <c r="R271" i="42"/>
  <c r="P166" i="42"/>
  <c r="O271" i="42"/>
  <c r="G271" i="42"/>
  <c r="O124" i="42"/>
  <c r="D166" i="42"/>
  <c r="T82" i="42"/>
  <c r="L82" i="42"/>
  <c r="B102" i="42"/>
  <c r="C98" i="42"/>
  <c r="S439" i="42"/>
  <c r="K439" i="42"/>
  <c r="C439" i="42"/>
  <c r="S376" i="42"/>
  <c r="K376" i="42"/>
  <c r="C376" i="42"/>
  <c r="O355" i="42"/>
  <c r="G355" i="42"/>
  <c r="S334" i="42"/>
  <c r="K334" i="42"/>
  <c r="C334" i="42"/>
  <c r="T439" i="42"/>
  <c r="L439" i="42"/>
  <c r="D439" i="42"/>
  <c r="T334" i="42"/>
  <c r="L334" i="42"/>
  <c r="D334" i="42"/>
  <c r="K250" i="42"/>
  <c r="G145" i="42"/>
  <c r="F355" i="42"/>
  <c r="F292" i="42"/>
  <c r="B271" i="42"/>
  <c r="R250" i="42"/>
  <c r="J250" i="42"/>
  <c r="N229" i="42"/>
  <c r="F229" i="42"/>
  <c r="O292" i="42"/>
  <c r="K292" i="42"/>
  <c r="C292" i="42"/>
  <c r="S250" i="42"/>
  <c r="G250" i="42"/>
  <c r="S229" i="42"/>
  <c r="K229" i="42"/>
  <c r="S208" i="42"/>
  <c r="G208" i="42"/>
  <c r="O187" i="42"/>
  <c r="G187" i="42"/>
  <c r="S166" i="42"/>
  <c r="K166" i="42"/>
  <c r="C166" i="42"/>
  <c r="C124" i="42"/>
  <c r="O103" i="42"/>
  <c r="G103" i="42"/>
  <c r="S82" i="42"/>
  <c r="K82" i="42"/>
  <c r="C82" i="42"/>
  <c r="T166" i="42"/>
  <c r="P187" i="42"/>
  <c r="B123" i="42"/>
  <c r="C119" i="42"/>
  <c r="O397" i="42"/>
  <c r="O418" i="42"/>
  <c r="G418" i="42"/>
  <c r="O313" i="42"/>
  <c r="G313" i="42"/>
  <c r="T397" i="42"/>
  <c r="L397" i="42"/>
  <c r="D397" i="42"/>
  <c r="L166" i="42"/>
  <c r="G61" i="42"/>
  <c r="J418" i="42"/>
  <c r="N355" i="42"/>
  <c r="K61" i="42"/>
  <c r="S271" i="42"/>
  <c r="K271" i="42"/>
  <c r="C271" i="42"/>
  <c r="K124" i="42"/>
  <c r="H187" i="42"/>
  <c r="T145" i="42"/>
  <c r="L145" i="42"/>
  <c r="D145" i="42"/>
  <c r="L103" i="42"/>
  <c r="D103" i="42"/>
  <c r="H82" i="42"/>
  <c r="B192" i="42"/>
  <c r="B13" i="42" s="1"/>
  <c r="F114" i="40" s="1"/>
  <c r="B360" i="42"/>
  <c r="B21" i="42" s="1"/>
  <c r="F122" i="40" s="1"/>
  <c r="B255" i="42"/>
  <c r="B16" i="42" s="1"/>
  <c r="F117" i="40" s="1"/>
  <c r="B318" i="42"/>
  <c r="B19" i="42" s="1"/>
  <c r="F120" i="40" s="1"/>
  <c r="B234" i="42"/>
  <c r="B15" i="42" s="1"/>
  <c r="F116" i="40" s="1"/>
  <c r="B171" i="42"/>
  <c r="B12" i="42" s="1"/>
  <c r="F113" i="40" s="1"/>
  <c r="B402" i="42"/>
  <c r="B23" i="42" s="1"/>
  <c r="F124" i="40" s="1"/>
  <c r="B66" i="42"/>
  <c r="B7" i="42" s="1"/>
  <c r="F108" i="40" s="1"/>
  <c r="H504" i="42"/>
  <c r="G504" i="42"/>
  <c r="M504" i="42"/>
  <c r="B504" i="42"/>
  <c r="B541" i="42"/>
  <c r="R504" i="42"/>
  <c r="D39" i="42"/>
  <c r="B381" i="42"/>
  <c r="B22" i="42" s="1"/>
  <c r="F123" i="40" s="1"/>
  <c r="B339" i="42"/>
  <c r="B20" i="42" s="1"/>
  <c r="F121" i="40" s="1"/>
  <c r="B213" i="42"/>
  <c r="B14" i="42" s="1"/>
  <c r="F115" i="40" s="1"/>
  <c r="C504" i="42"/>
  <c r="U504" i="42"/>
  <c r="E504" i="42"/>
  <c r="P504" i="42"/>
  <c r="B276" i="42"/>
  <c r="B17" i="42" s="1"/>
  <c r="F118" i="40" s="1"/>
  <c r="B108" i="42"/>
  <c r="B9" i="42" s="1"/>
  <c r="F504" i="42"/>
  <c r="B444" i="42"/>
  <c r="B25" i="42" s="1"/>
  <c r="F126" i="40" s="1"/>
  <c r="K504" i="42"/>
  <c r="B45" i="42"/>
  <c r="Q504" i="42"/>
  <c r="L504" i="42"/>
  <c r="B87" i="42"/>
  <c r="B8" i="42" s="1"/>
  <c r="I504" i="42"/>
  <c r="T504" i="42"/>
  <c r="D504" i="42"/>
  <c r="B423" i="42"/>
  <c r="B24" i="42" s="1"/>
  <c r="F125" i="40" s="1"/>
  <c r="N504" i="42"/>
  <c r="J504" i="42"/>
  <c r="O504" i="42"/>
  <c r="B297" i="42"/>
  <c r="B18" i="42" s="1"/>
  <c r="F119" i="40" s="1"/>
  <c r="B150" i="42"/>
  <c r="B11" i="42" s="1"/>
  <c r="F112" i="40" s="1"/>
  <c r="S504" i="42"/>
  <c r="B129" i="42"/>
  <c r="B10" i="42" s="1"/>
  <c r="B271" i="29"/>
  <c r="C92" i="29"/>
  <c r="C95" i="29" s="1"/>
  <c r="C130" i="29"/>
  <c r="C133" i="29" s="1"/>
  <c r="B138" i="29"/>
  <c r="B195" i="29"/>
  <c r="D35" i="29"/>
  <c r="C54" i="29"/>
  <c r="C57" i="29" s="1"/>
  <c r="C396" i="29"/>
  <c r="C399" i="29" s="1"/>
  <c r="B404" i="29"/>
  <c r="B366" i="29"/>
  <c r="C339" i="29"/>
  <c r="C342" i="29" s="1"/>
  <c r="B309" i="29"/>
  <c r="C301" i="29"/>
  <c r="C225" i="29"/>
  <c r="D225" i="29" s="1"/>
  <c r="B214" i="29"/>
  <c r="B176" i="29"/>
  <c r="C168" i="29"/>
  <c r="C149" i="29"/>
  <c r="B157" i="29"/>
  <c r="B119" i="29"/>
  <c r="C111" i="29"/>
  <c r="D111" i="29" s="1"/>
  <c r="B100" i="29"/>
  <c r="B81" i="29"/>
  <c r="B62" i="29"/>
  <c r="B385" i="29"/>
  <c r="C377" i="29"/>
  <c r="B347" i="29"/>
  <c r="B328" i="29"/>
  <c r="C320" i="29"/>
  <c r="B290" i="29"/>
  <c r="C282" i="29"/>
  <c r="C263" i="29"/>
  <c r="C244" i="29"/>
  <c r="B252" i="29"/>
  <c r="B233" i="29"/>
  <c r="C206" i="29"/>
  <c r="C187" i="29"/>
  <c r="D73" i="29" l="1"/>
  <c r="E73" i="29" s="1"/>
  <c r="F73" i="29" s="1"/>
  <c r="C249" i="42"/>
  <c r="C361" i="29"/>
  <c r="E66" i="14"/>
  <c r="D339" i="29"/>
  <c r="D342" i="29" s="1"/>
  <c r="D361" i="29"/>
  <c r="D308" i="42"/>
  <c r="D312" i="42" s="1"/>
  <c r="C186" i="42"/>
  <c r="D392" i="42"/>
  <c r="E392" i="42" s="1"/>
  <c r="D350" i="42"/>
  <c r="D354" i="42" s="1"/>
  <c r="C144" i="42"/>
  <c r="D434" i="42"/>
  <c r="E434" i="42" s="1"/>
  <c r="C291" i="42"/>
  <c r="C270" i="42"/>
  <c r="B6" i="42"/>
  <c r="F107" i="40" s="1"/>
  <c r="C333" i="42"/>
  <c r="C165" i="42"/>
  <c r="C417" i="42"/>
  <c r="I18" i="41"/>
  <c r="D396" i="29"/>
  <c r="D399" i="29" s="1"/>
  <c r="F111" i="40"/>
  <c r="F109" i="40"/>
  <c r="F110" i="40"/>
  <c r="S533" i="42"/>
  <c r="T533" i="42"/>
  <c r="G533" i="42"/>
  <c r="O533" i="42"/>
  <c r="M533" i="42"/>
  <c r="P533" i="42"/>
  <c r="K533" i="42"/>
  <c r="F533" i="42"/>
  <c r="Q533" i="42"/>
  <c r="E533" i="42"/>
  <c r="L533" i="42"/>
  <c r="C114" i="29"/>
  <c r="D130" i="29"/>
  <c r="D133" i="29" s="1"/>
  <c r="D98" i="42"/>
  <c r="C102" i="42"/>
  <c r="D371" i="42"/>
  <c r="C375" i="42"/>
  <c r="D224" i="42"/>
  <c r="C228" i="42"/>
  <c r="D77" i="42"/>
  <c r="C81" i="42"/>
  <c r="H533" i="42"/>
  <c r="J533" i="42"/>
  <c r="D119" i="42"/>
  <c r="C123" i="42"/>
  <c r="D203" i="42"/>
  <c r="E203" i="42" s="1"/>
  <c r="D56" i="42"/>
  <c r="C60" i="42"/>
  <c r="N533" i="42"/>
  <c r="R533" i="42"/>
  <c r="U533" i="42"/>
  <c r="I533" i="42"/>
  <c r="D417" i="42"/>
  <c r="E413" i="42"/>
  <c r="E329" i="42"/>
  <c r="D333" i="42"/>
  <c r="E287" i="42"/>
  <c r="D291" i="42"/>
  <c r="E266" i="42"/>
  <c r="D270" i="42"/>
  <c r="E245" i="42"/>
  <c r="D249" i="42"/>
  <c r="D186" i="42"/>
  <c r="E182" i="42"/>
  <c r="D165" i="42"/>
  <c r="E161" i="42"/>
  <c r="D144" i="42"/>
  <c r="E140" i="42"/>
  <c r="D533" i="42"/>
  <c r="C533" i="42"/>
  <c r="D92" i="29"/>
  <c r="E35" i="29"/>
  <c r="D54" i="29"/>
  <c r="D57" i="29" s="1"/>
  <c r="C304" i="29"/>
  <c r="D301" i="29"/>
  <c r="C228" i="29"/>
  <c r="C171" i="29"/>
  <c r="D168" i="29"/>
  <c r="C152" i="29"/>
  <c r="D149" i="29"/>
  <c r="C380" i="29"/>
  <c r="D377" i="29"/>
  <c r="E361" i="29"/>
  <c r="F358" i="29"/>
  <c r="C323" i="29"/>
  <c r="D320" i="29"/>
  <c r="C285" i="29"/>
  <c r="D282" i="29"/>
  <c r="C266" i="29"/>
  <c r="D263" i="29"/>
  <c r="C247" i="29"/>
  <c r="D244" i="29"/>
  <c r="E225" i="29"/>
  <c r="D228" i="29"/>
  <c r="C209" i="29"/>
  <c r="D206" i="29"/>
  <c r="C190" i="29"/>
  <c r="D187" i="29"/>
  <c r="D114" i="29"/>
  <c r="E111" i="29"/>
  <c r="E76" i="29"/>
  <c r="D76" i="29" l="1"/>
  <c r="D396" i="42"/>
  <c r="E339" i="29"/>
  <c r="E342" i="29" s="1"/>
  <c r="E396" i="29"/>
  <c r="F396" i="29" s="1"/>
  <c r="E54" i="29"/>
  <c r="F54" i="29" s="1"/>
  <c r="G54" i="29" s="1"/>
  <c r="E308" i="42"/>
  <c r="E312" i="42" s="1"/>
  <c r="E350" i="42"/>
  <c r="F350" i="42" s="1"/>
  <c r="D438" i="42"/>
  <c r="D207" i="42"/>
  <c r="D62" i="14"/>
  <c r="B533" i="42"/>
  <c r="J18" i="41" s="1"/>
  <c r="E62" i="14"/>
  <c r="F62" i="14"/>
  <c r="E130" i="29"/>
  <c r="E133" i="29" s="1"/>
  <c r="D102" i="42"/>
  <c r="E98" i="42"/>
  <c r="E56" i="42"/>
  <c r="D60" i="42"/>
  <c r="D123" i="42"/>
  <c r="E119" i="42"/>
  <c r="E224" i="42"/>
  <c r="D228" i="42"/>
  <c r="E77" i="42"/>
  <c r="D81" i="42"/>
  <c r="D375" i="42"/>
  <c r="E371" i="42"/>
  <c r="F434" i="42"/>
  <c r="E438" i="42"/>
  <c r="E417" i="42"/>
  <c r="F413" i="42"/>
  <c r="F392" i="42"/>
  <c r="E396" i="42"/>
  <c r="F329" i="42"/>
  <c r="E333" i="42"/>
  <c r="F287" i="42"/>
  <c r="E291" i="42"/>
  <c r="E270" i="42"/>
  <c r="F266" i="42"/>
  <c r="F245" i="42"/>
  <c r="E249" i="42"/>
  <c r="E207" i="42"/>
  <c r="F203" i="42"/>
  <c r="F182" i="42"/>
  <c r="E186" i="42"/>
  <c r="E165" i="42"/>
  <c r="F161" i="42"/>
  <c r="E144" i="42"/>
  <c r="F140" i="42"/>
  <c r="E39" i="42"/>
  <c r="F39" i="42"/>
  <c r="D95" i="29"/>
  <c r="E92" i="29"/>
  <c r="F35" i="29"/>
  <c r="D304" i="29"/>
  <c r="E301" i="29"/>
  <c r="D171" i="29"/>
  <c r="E168" i="29"/>
  <c r="E149" i="29"/>
  <c r="D152" i="29"/>
  <c r="D380" i="29"/>
  <c r="E377" i="29"/>
  <c r="F361" i="29"/>
  <c r="G358" i="29"/>
  <c r="E320" i="29"/>
  <c r="D323" i="29"/>
  <c r="D285" i="29"/>
  <c r="E282" i="29"/>
  <c r="D266" i="29"/>
  <c r="E263" i="29"/>
  <c r="E244" i="29"/>
  <c r="D247" i="29"/>
  <c r="E228" i="29"/>
  <c r="F225" i="29"/>
  <c r="E206" i="29"/>
  <c r="D209" i="29"/>
  <c r="D190" i="29"/>
  <c r="E187" i="29"/>
  <c r="E114" i="29"/>
  <c r="F111" i="29"/>
  <c r="F76" i="29"/>
  <c r="G73" i="29"/>
  <c r="E399" i="29" l="1"/>
  <c r="F339" i="29"/>
  <c r="F342" i="29" s="1"/>
  <c r="F57" i="29"/>
  <c r="F130" i="29"/>
  <c r="F133" i="29" s="1"/>
  <c r="E57" i="29"/>
  <c r="E354" i="42"/>
  <c r="F308" i="42"/>
  <c r="F312" i="42" s="1"/>
  <c r="F77" i="42"/>
  <c r="E81" i="42"/>
  <c r="E123" i="42"/>
  <c r="F119" i="42"/>
  <c r="F98" i="42"/>
  <c r="E102" i="42"/>
  <c r="F224" i="42"/>
  <c r="E228" i="42"/>
  <c r="F56" i="42"/>
  <c r="E60" i="42"/>
  <c r="F371" i="42"/>
  <c r="E375" i="42"/>
  <c r="F438" i="42"/>
  <c r="G434" i="42"/>
  <c r="F417" i="42"/>
  <c r="G413" i="42"/>
  <c r="F396" i="42"/>
  <c r="G392" i="42"/>
  <c r="F354" i="42"/>
  <c r="G350" i="42"/>
  <c r="F333" i="42"/>
  <c r="G329" i="42"/>
  <c r="F291" i="42"/>
  <c r="G287" i="42"/>
  <c r="F270" i="42"/>
  <c r="G266" i="42"/>
  <c r="F249" i="42"/>
  <c r="G245" i="42"/>
  <c r="F207" i="42"/>
  <c r="G203" i="42"/>
  <c r="F186" i="42"/>
  <c r="G182" i="42"/>
  <c r="F165" i="42"/>
  <c r="G161" i="42"/>
  <c r="F144" i="42"/>
  <c r="G140" i="42"/>
  <c r="G39" i="42"/>
  <c r="F92" i="29"/>
  <c r="E95" i="29"/>
  <c r="G35" i="29"/>
  <c r="G396" i="29"/>
  <c r="F399" i="29"/>
  <c r="F301" i="29"/>
  <c r="E304" i="29"/>
  <c r="F168" i="29"/>
  <c r="E171" i="29"/>
  <c r="F149" i="29"/>
  <c r="E152" i="29"/>
  <c r="G130" i="29"/>
  <c r="E380" i="29"/>
  <c r="F377" i="29"/>
  <c r="G361" i="29"/>
  <c r="H358" i="29"/>
  <c r="E323" i="29"/>
  <c r="F320" i="29"/>
  <c r="E285" i="29"/>
  <c r="F282" i="29"/>
  <c r="E266" i="29"/>
  <c r="F263" i="29"/>
  <c r="E247" i="29"/>
  <c r="F244" i="29"/>
  <c r="F228" i="29"/>
  <c r="G225" i="29"/>
  <c r="E209" i="29"/>
  <c r="F206" i="29"/>
  <c r="E190" i="29"/>
  <c r="F187" i="29"/>
  <c r="F114" i="29"/>
  <c r="G111" i="29"/>
  <c r="G76" i="29"/>
  <c r="H73" i="29"/>
  <c r="G57" i="29"/>
  <c r="H54" i="29"/>
  <c r="G339" i="29" l="1"/>
  <c r="H339" i="29" s="1"/>
  <c r="G308" i="42"/>
  <c r="H308" i="42" s="1"/>
  <c r="F102" i="42"/>
  <c r="G98" i="42"/>
  <c r="G77" i="42"/>
  <c r="F81" i="42"/>
  <c r="G371" i="42"/>
  <c r="F375" i="42"/>
  <c r="G224" i="42"/>
  <c r="F228" i="42"/>
  <c r="G56" i="42"/>
  <c r="F60" i="42"/>
  <c r="G119" i="42"/>
  <c r="F123" i="42"/>
  <c r="H434" i="42"/>
  <c r="G438" i="42"/>
  <c r="H413" i="42"/>
  <c r="G417" i="42"/>
  <c r="H392" i="42"/>
  <c r="G396" i="42"/>
  <c r="H350" i="42"/>
  <c r="G354" i="42"/>
  <c r="H329" i="42"/>
  <c r="G333" i="42"/>
  <c r="H287" i="42"/>
  <c r="G291" i="42"/>
  <c r="H266" i="42"/>
  <c r="G270" i="42"/>
  <c r="H245" i="42"/>
  <c r="G249" i="42"/>
  <c r="H203" i="42"/>
  <c r="G207" i="42"/>
  <c r="H182" i="42"/>
  <c r="G186" i="42"/>
  <c r="H161" i="42"/>
  <c r="G165" i="42"/>
  <c r="H140" i="42"/>
  <c r="G144" i="42"/>
  <c r="H39" i="42"/>
  <c r="F95" i="29"/>
  <c r="G92" i="29"/>
  <c r="H35" i="29"/>
  <c r="G399" i="29"/>
  <c r="H396" i="29"/>
  <c r="F304" i="29"/>
  <c r="G301" i="29"/>
  <c r="F171" i="29"/>
  <c r="G168" i="29"/>
  <c r="F152" i="29"/>
  <c r="G149" i="29"/>
  <c r="G133" i="29"/>
  <c r="H130" i="29"/>
  <c r="F380" i="29"/>
  <c r="G377" i="29"/>
  <c r="I358" i="29"/>
  <c r="H361" i="29"/>
  <c r="G342" i="29"/>
  <c r="F323" i="29"/>
  <c r="G320" i="29"/>
  <c r="F285" i="29"/>
  <c r="G282" i="29"/>
  <c r="F266" i="29"/>
  <c r="G263" i="29"/>
  <c r="F247" i="29"/>
  <c r="G244" i="29"/>
  <c r="G228" i="29"/>
  <c r="H225" i="29"/>
  <c r="F209" i="29"/>
  <c r="G206" i="29"/>
  <c r="F190" i="29"/>
  <c r="G187" i="29"/>
  <c r="G114" i="29"/>
  <c r="H111" i="29"/>
  <c r="H76" i="29"/>
  <c r="I73" i="29"/>
  <c r="H57" i="29"/>
  <c r="I54" i="29"/>
  <c r="G312" i="42" l="1"/>
  <c r="H98" i="42"/>
  <c r="G102" i="42"/>
  <c r="G375" i="42"/>
  <c r="H371" i="42"/>
  <c r="G123" i="42"/>
  <c r="H119" i="42"/>
  <c r="G228" i="42"/>
  <c r="H224" i="42"/>
  <c r="G81" i="42"/>
  <c r="H77" i="42"/>
  <c r="G60" i="42"/>
  <c r="H56" i="42"/>
  <c r="I434" i="42"/>
  <c r="H438" i="42"/>
  <c r="I413" i="42"/>
  <c r="H417" i="42"/>
  <c r="I392" i="42"/>
  <c r="H396" i="42"/>
  <c r="I350" i="42"/>
  <c r="H354" i="42"/>
  <c r="I329" i="42"/>
  <c r="H333" i="42"/>
  <c r="I308" i="42"/>
  <c r="H312" i="42"/>
  <c r="I287" i="42"/>
  <c r="H291" i="42"/>
  <c r="I266" i="42"/>
  <c r="H270" i="42"/>
  <c r="I245" i="42"/>
  <c r="H249" i="42"/>
  <c r="H207" i="42"/>
  <c r="I203" i="42"/>
  <c r="I182" i="42"/>
  <c r="H186" i="42"/>
  <c r="I161" i="42"/>
  <c r="H165" i="42"/>
  <c r="I140" i="42"/>
  <c r="H144" i="42"/>
  <c r="I39" i="42"/>
  <c r="H92" i="29"/>
  <c r="G95" i="29"/>
  <c r="I35" i="29"/>
  <c r="H399" i="29"/>
  <c r="I396" i="29"/>
  <c r="H301" i="29"/>
  <c r="G304" i="29"/>
  <c r="G171" i="29"/>
  <c r="H168" i="29"/>
  <c r="G152" i="29"/>
  <c r="H149" i="29"/>
  <c r="H133" i="29"/>
  <c r="I130" i="29"/>
  <c r="G380" i="29"/>
  <c r="H377" i="29"/>
  <c r="I361" i="29"/>
  <c r="J358" i="29"/>
  <c r="H342" i="29"/>
  <c r="I339" i="29"/>
  <c r="G323" i="29"/>
  <c r="H320" i="29"/>
  <c r="G285" i="29"/>
  <c r="H282" i="29"/>
  <c r="G266" i="29"/>
  <c r="H263" i="29"/>
  <c r="G247" i="29"/>
  <c r="H244" i="29"/>
  <c r="H228" i="29"/>
  <c r="I225" i="29"/>
  <c r="G209" i="29"/>
  <c r="H206" i="29"/>
  <c r="G190" i="29"/>
  <c r="H187" i="29"/>
  <c r="I111" i="29"/>
  <c r="H114" i="29"/>
  <c r="J73" i="29"/>
  <c r="I76" i="29"/>
  <c r="J54" i="29"/>
  <c r="I57" i="29"/>
  <c r="V444" i="29"/>
  <c r="V542" i="42" s="1"/>
  <c r="W444" i="29"/>
  <c r="W542" i="42" s="1"/>
  <c r="X444" i="29"/>
  <c r="X542" i="42" s="1"/>
  <c r="Y444" i="29"/>
  <c r="Y542" i="42" s="1"/>
  <c r="Z444" i="29"/>
  <c r="Z542" i="42" s="1"/>
  <c r="AA444" i="29"/>
  <c r="AA542" i="42" s="1"/>
  <c r="AB444" i="29"/>
  <c r="AB542" i="42" s="1"/>
  <c r="AC444" i="29"/>
  <c r="AC542" i="42" s="1"/>
  <c r="AD444" i="29"/>
  <c r="AD542" i="42" s="1"/>
  <c r="AE444" i="29"/>
  <c r="AE542" i="42" s="1"/>
  <c r="V445" i="29"/>
  <c r="V543" i="42" s="1"/>
  <c r="W445" i="29"/>
  <c r="W543" i="42" s="1"/>
  <c r="X445" i="29"/>
  <c r="X543" i="42" s="1"/>
  <c r="Y445" i="29"/>
  <c r="Y543" i="42" s="1"/>
  <c r="Z445" i="29"/>
  <c r="Z543" i="42" s="1"/>
  <c r="AA445" i="29"/>
  <c r="AA543" i="42" s="1"/>
  <c r="AB445" i="29"/>
  <c r="AB543" i="42" s="1"/>
  <c r="AC445" i="29"/>
  <c r="AC543" i="42" s="1"/>
  <c r="AD445" i="29"/>
  <c r="AD543" i="42" s="1"/>
  <c r="AE445" i="29"/>
  <c r="AE543" i="42" s="1"/>
  <c r="V446" i="29"/>
  <c r="V544" i="42" s="1"/>
  <c r="W446" i="29"/>
  <c r="W544" i="42" s="1"/>
  <c r="X446" i="29"/>
  <c r="X544" i="42" s="1"/>
  <c r="Y446" i="29"/>
  <c r="Y544" i="42" s="1"/>
  <c r="Z446" i="29"/>
  <c r="Z544" i="42" s="1"/>
  <c r="AA446" i="29"/>
  <c r="AA544" i="42" s="1"/>
  <c r="AB446" i="29"/>
  <c r="AB544" i="42" s="1"/>
  <c r="AC446" i="29"/>
  <c r="AC544" i="42" s="1"/>
  <c r="AD446" i="29"/>
  <c r="AD544" i="42" s="1"/>
  <c r="AE446" i="29"/>
  <c r="AE544" i="42" s="1"/>
  <c r="B417" i="29"/>
  <c r="C417" i="29"/>
  <c r="D417" i="29"/>
  <c r="E417" i="29"/>
  <c r="F417" i="29"/>
  <c r="G417" i="29"/>
  <c r="H417" i="29"/>
  <c r="I417" i="29"/>
  <c r="J417" i="29"/>
  <c r="K417" i="29"/>
  <c r="L417" i="29"/>
  <c r="M417" i="29"/>
  <c r="N417" i="29"/>
  <c r="O417" i="29"/>
  <c r="P417" i="29"/>
  <c r="Q417" i="29"/>
  <c r="R417" i="29"/>
  <c r="S417" i="29"/>
  <c r="T417" i="29"/>
  <c r="U417" i="29"/>
  <c r="V417" i="29"/>
  <c r="W417" i="29"/>
  <c r="X417" i="29"/>
  <c r="Y417" i="29"/>
  <c r="Z417" i="29"/>
  <c r="AA417" i="29"/>
  <c r="AB417" i="29"/>
  <c r="AC417" i="29"/>
  <c r="AD417" i="29"/>
  <c r="AE417" i="29"/>
  <c r="B418" i="29"/>
  <c r="C418" i="29"/>
  <c r="D418" i="29"/>
  <c r="E418" i="29"/>
  <c r="F418" i="29"/>
  <c r="G418" i="29"/>
  <c r="H418" i="29"/>
  <c r="I418" i="29"/>
  <c r="J418" i="29"/>
  <c r="K418" i="29"/>
  <c r="L418" i="29"/>
  <c r="M418" i="29"/>
  <c r="N418" i="29"/>
  <c r="O418" i="29"/>
  <c r="P418" i="29"/>
  <c r="Q418" i="29"/>
  <c r="R418" i="29"/>
  <c r="S418" i="29"/>
  <c r="T418" i="29"/>
  <c r="U418" i="29"/>
  <c r="V418" i="29"/>
  <c r="W418" i="29"/>
  <c r="X418" i="29"/>
  <c r="Y418" i="29"/>
  <c r="Z418" i="29"/>
  <c r="AA418" i="29"/>
  <c r="AB418" i="29"/>
  <c r="AC418" i="29"/>
  <c r="AD418" i="29"/>
  <c r="AE418" i="29"/>
  <c r="B419" i="29"/>
  <c r="C419" i="29"/>
  <c r="D419" i="29"/>
  <c r="E419" i="29"/>
  <c r="F419" i="29"/>
  <c r="G419" i="29"/>
  <c r="H419" i="29"/>
  <c r="I419" i="29"/>
  <c r="J419" i="29"/>
  <c r="K419" i="29"/>
  <c r="L419" i="29"/>
  <c r="M419" i="29"/>
  <c r="N419" i="29"/>
  <c r="O419" i="29"/>
  <c r="P419" i="29"/>
  <c r="Q419" i="29"/>
  <c r="R419" i="29"/>
  <c r="S419" i="29"/>
  <c r="T419" i="29"/>
  <c r="U419" i="29"/>
  <c r="V419" i="29"/>
  <c r="W419" i="29"/>
  <c r="X419" i="29"/>
  <c r="Y419" i="29"/>
  <c r="Z419" i="29"/>
  <c r="AA419" i="29"/>
  <c r="AB419" i="29"/>
  <c r="AC419" i="29"/>
  <c r="AD419" i="29"/>
  <c r="AE419" i="29"/>
  <c r="B420" i="29"/>
  <c r="C420" i="29"/>
  <c r="D420" i="29"/>
  <c r="E420" i="29"/>
  <c r="F420" i="29"/>
  <c r="G420" i="29"/>
  <c r="H420" i="29"/>
  <c r="I420" i="29"/>
  <c r="J420" i="29"/>
  <c r="K420" i="29"/>
  <c r="L420" i="29"/>
  <c r="M420" i="29"/>
  <c r="N420" i="29"/>
  <c r="O420" i="29"/>
  <c r="P420" i="29"/>
  <c r="Q420" i="29"/>
  <c r="R420" i="29"/>
  <c r="S420" i="29"/>
  <c r="T420" i="29"/>
  <c r="U420" i="29"/>
  <c r="V420" i="29"/>
  <c r="V447" i="29" s="1"/>
  <c r="V545" i="42" s="1"/>
  <c r="W420" i="29"/>
  <c r="W447" i="29" s="1"/>
  <c r="W545" i="42" s="1"/>
  <c r="X420" i="29"/>
  <c r="X447" i="29" s="1"/>
  <c r="X545" i="42" s="1"/>
  <c r="Y420" i="29"/>
  <c r="Y447" i="29" s="1"/>
  <c r="Y545" i="42" s="1"/>
  <c r="Z420" i="29"/>
  <c r="Z447" i="29" s="1"/>
  <c r="Z545" i="42" s="1"/>
  <c r="AA420" i="29"/>
  <c r="AA447" i="29" s="1"/>
  <c r="AA545" i="42" s="1"/>
  <c r="AB420" i="29"/>
  <c r="AB447" i="29" s="1"/>
  <c r="AB545" i="42" s="1"/>
  <c r="AC420" i="29"/>
  <c r="AC447" i="29" s="1"/>
  <c r="AC545" i="42" s="1"/>
  <c r="AD420" i="29"/>
  <c r="AD447" i="29" s="1"/>
  <c r="AD545" i="42" s="1"/>
  <c r="AE420" i="29"/>
  <c r="AE447" i="29" s="1"/>
  <c r="AE545" i="42" s="1"/>
  <c r="B421" i="29"/>
  <c r="C421" i="29"/>
  <c r="D421" i="29"/>
  <c r="E421" i="29"/>
  <c r="F421" i="29"/>
  <c r="G421" i="29"/>
  <c r="H421" i="29"/>
  <c r="I421" i="29"/>
  <c r="J421" i="29"/>
  <c r="K421" i="29"/>
  <c r="L421" i="29"/>
  <c r="M421" i="29"/>
  <c r="N421" i="29"/>
  <c r="O421" i="29"/>
  <c r="P421" i="29"/>
  <c r="Q421" i="29"/>
  <c r="R421" i="29"/>
  <c r="S421" i="29"/>
  <c r="T421" i="29"/>
  <c r="U421" i="29"/>
  <c r="V421" i="29"/>
  <c r="V448" i="29" s="1"/>
  <c r="V546" i="42" s="1"/>
  <c r="W421" i="29"/>
  <c r="W448" i="29" s="1"/>
  <c r="W546" i="42" s="1"/>
  <c r="X421" i="29"/>
  <c r="X448" i="29" s="1"/>
  <c r="X546" i="42" s="1"/>
  <c r="Y421" i="29"/>
  <c r="Y448" i="29" s="1"/>
  <c r="Y546" i="42" s="1"/>
  <c r="Z421" i="29"/>
  <c r="Z448" i="29" s="1"/>
  <c r="Z546" i="42" s="1"/>
  <c r="AA421" i="29"/>
  <c r="AA448" i="29" s="1"/>
  <c r="AA546" i="42" s="1"/>
  <c r="AB421" i="29"/>
  <c r="AB448" i="29" s="1"/>
  <c r="AB546" i="42" s="1"/>
  <c r="AC421" i="29"/>
  <c r="AC448" i="29" s="1"/>
  <c r="AC546" i="42" s="1"/>
  <c r="AD421" i="29"/>
  <c r="AD448" i="29" s="1"/>
  <c r="AD546" i="42" s="1"/>
  <c r="AE421" i="29"/>
  <c r="AE448" i="29" s="1"/>
  <c r="AE546" i="42" s="1"/>
  <c r="B422" i="29"/>
  <c r="C422" i="29"/>
  <c r="D422" i="29"/>
  <c r="E422" i="29"/>
  <c r="F422" i="29"/>
  <c r="G422" i="29"/>
  <c r="H422" i="29"/>
  <c r="I422" i="29"/>
  <c r="J422" i="29"/>
  <c r="K422" i="29"/>
  <c r="L422" i="29"/>
  <c r="M422" i="29"/>
  <c r="N422" i="29"/>
  <c r="O422" i="29"/>
  <c r="P422" i="29"/>
  <c r="Q422" i="29"/>
  <c r="R422" i="29"/>
  <c r="S422" i="29"/>
  <c r="T422" i="29"/>
  <c r="U422" i="29"/>
  <c r="V422" i="29"/>
  <c r="V449" i="29" s="1"/>
  <c r="V547" i="42" s="1"/>
  <c r="W422" i="29"/>
  <c r="W449" i="29" s="1"/>
  <c r="W547" i="42" s="1"/>
  <c r="X422" i="29"/>
  <c r="X449" i="29" s="1"/>
  <c r="X547" i="42" s="1"/>
  <c r="Y422" i="29"/>
  <c r="Y449" i="29" s="1"/>
  <c r="Y547" i="42" s="1"/>
  <c r="Z422" i="29"/>
  <c r="Z449" i="29" s="1"/>
  <c r="Z547" i="42" s="1"/>
  <c r="AA422" i="29"/>
  <c r="AA449" i="29" s="1"/>
  <c r="AA547" i="42" s="1"/>
  <c r="AB422" i="29"/>
  <c r="AB449" i="29" s="1"/>
  <c r="AB547" i="42" s="1"/>
  <c r="AC422" i="29"/>
  <c r="AC449" i="29" s="1"/>
  <c r="AC547" i="42" s="1"/>
  <c r="AD422" i="29"/>
  <c r="AD449" i="29" s="1"/>
  <c r="AD547" i="42" s="1"/>
  <c r="AE422" i="29"/>
  <c r="AE449" i="29" s="1"/>
  <c r="AE547" i="42" s="1"/>
  <c r="B423" i="29"/>
  <c r="C423" i="29"/>
  <c r="D423" i="29"/>
  <c r="E423" i="29"/>
  <c r="F423" i="29"/>
  <c r="G423" i="29"/>
  <c r="H423" i="29"/>
  <c r="I423" i="29"/>
  <c r="J423" i="29"/>
  <c r="K423" i="29"/>
  <c r="L423" i="29"/>
  <c r="M423" i="29"/>
  <c r="N423" i="29"/>
  <c r="O423" i="29"/>
  <c r="P423" i="29"/>
  <c r="Q423" i="29"/>
  <c r="R423" i="29"/>
  <c r="S423" i="29"/>
  <c r="T423" i="29"/>
  <c r="U423" i="29"/>
  <c r="V423" i="29"/>
  <c r="V450" i="29" s="1"/>
  <c r="V548" i="42" s="1"/>
  <c r="W423" i="29"/>
  <c r="W450" i="29" s="1"/>
  <c r="W548" i="42" s="1"/>
  <c r="X423" i="29"/>
  <c r="X450" i="29" s="1"/>
  <c r="X548" i="42" s="1"/>
  <c r="Y423" i="29"/>
  <c r="Y450" i="29" s="1"/>
  <c r="Y548" i="42" s="1"/>
  <c r="Z423" i="29"/>
  <c r="Z450" i="29" s="1"/>
  <c r="Z548" i="42" s="1"/>
  <c r="AA423" i="29"/>
  <c r="AA450" i="29" s="1"/>
  <c r="AA548" i="42" s="1"/>
  <c r="AB423" i="29"/>
  <c r="AB450" i="29" s="1"/>
  <c r="AB548" i="42" s="1"/>
  <c r="AC423" i="29"/>
  <c r="AC450" i="29" s="1"/>
  <c r="AC548" i="42" s="1"/>
  <c r="AD423" i="29"/>
  <c r="AD450" i="29" s="1"/>
  <c r="AD548" i="42" s="1"/>
  <c r="AE423" i="29"/>
  <c r="AE450" i="29" s="1"/>
  <c r="AE548" i="42" s="1"/>
  <c r="B424" i="29"/>
  <c r="C424" i="29"/>
  <c r="D424" i="29"/>
  <c r="E424" i="29"/>
  <c r="F424" i="29"/>
  <c r="G424" i="29"/>
  <c r="H424" i="29"/>
  <c r="I424" i="29"/>
  <c r="J424" i="29"/>
  <c r="K424" i="29"/>
  <c r="L424" i="29"/>
  <c r="M424" i="29"/>
  <c r="N424" i="29"/>
  <c r="O424" i="29"/>
  <c r="P424" i="29"/>
  <c r="Q424" i="29"/>
  <c r="R424" i="29"/>
  <c r="S424" i="29"/>
  <c r="T424" i="29"/>
  <c r="U424" i="29"/>
  <c r="V424" i="29"/>
  <c r="V451" i="29" s="1"/>
  <c r="V549" i="42" s="1"/>
  <c r="W424" i="29"/>
  <c r="W451" i="29" s="1"/>
  <c r="W549" i="42" s="1"/>
  <c r="X424" i="29"/>
  <c r="X451" i="29" s="1"/>
  <c r="X549" i="42" s="1"/>
  <c r="Y424" i="29"/>
  <c r="Y451" i="29" s="1"/>
  <c r="Y549" i="42" s="1"/>
  <c r="Z424" i="29"/>
  <c r="Z451" i="29" s="1"/>
  <c r="Z549" i="42" s="1"/>
  <c r="AA424" i="29"/>
  <c r="AA451" i="29" s="1"/>
  <c r="AA549" i="42" s="1"/>
  <c r="AB424" i="29"/>
  <c r="AB451" i="29" s="1"/>
  <c r="AB549" i="42" s="1"/>
  <c r="AC424" i="29"/>
  <c r="AC451" i="29" s="1"/>
  <c r="AC549" i="42" s="1"/>
  <c r="AD424" i="29"/>
  <c r="AD451" i="29" s="1"/>
  <c r="AD549" i="42" s="1"/>
  <c r="AE424" i="29"/>
  <c r="AE451" i="29" s="1"/>
  <c r="AE549" i="42" s="1"/>
  <c r="B425" i="29"/>
  <c r="C425" i="29"/>
  <c r="D425" i="29"/>
  <c r="E425" i="29"/>
  <c r="F425" i="29"/>
  <c r="G425" i="29"/>
  <c r="H425" i="29"/>
  <c r="I425" i="29"/>
  <c r="J425" i="29"/>
  <c r="K425" i="29"/>
  <c r="L425" i="29"/>
  <c r="M425" i="29"/>
  <c r="N425" i="29"/>
  <c r="O425" i="29"/>
  <c r="P425" i="29"/>
  <c r="Q425" i="29"/>
  <c r="R425" i="29"/>
  <c r="S425" i="29"/>
  <c r="T425" i="29"/>
  <c r="U425" i="29"/>
  <c r="V425" i="29"/>
  <c r="V452" i="29" s="1"/>
  <c r="V550" i="42" s="1"/>
  <c r="W425" i="29"/>
  <c r="W452" i="29" s="1"/>
  <c r="W550" i="42" s="1"/>
  <c r="X425" i="29"/>
  <c r="X452" i="29" s="1"/>
  <c r="X550" i="42" s="1"/>
  <c r="Y425" i="29"/>
  <c r="Y452" i="29" s="1"/>
  <c r="Y550" i="42" s="1"/>
  <c r="Z425" i="29"/>
  <c r="Z452" i="29" s="1"/>
  <c r="Z550" i="42" s="1"/>
  <c r="AA425" i="29"/>
  <c r="AA452" i="29" s="1"/>
  <c r="AA550" i="42" s="1"/>
  <c r="AB425" i="29"/>
  <c r="AB452" i="29" s="1"/>
  <c r="AB550" i="42" s="1"/>
  <c r="AC425" i="29"/>
  <c r="AC452" i="29" s="1"/>
  <c r="AC550" i="42" s="1"/>
  <c r="AD425" i="29"/>
  <c r="AD452" i="29" s="1"/>
  <c r="AD550" i="42" s="1"/>
  <c r="AE425" i="29"/>
  <c r="AE452" i="29" s="1"/>
  <c r="AE550" i="42" s="1"/>
  <c r="B426" i="29"/>
  <c r="C426" i="29"/>
  <c r="D426" i="29"/>
  <c r="E426" i="29"/>
  <c r="F426" i="29"/>
  <c r="G426" i="29"/>
  <c r="H426" i="29"/>
  <c r="I426" i="29"/>
  <c r="J426" i="29"/>
  <c r="K426" i="29"/>
  <c r="L426" i="29"/>
  <c r="M426" i="29"/>
  <c r="N426" i="29"/>
  <c r="O426" i="29"/>
  <c r="P426" i="29"/>
  <c r="Q426" i="29"/>
  <c r="R426" i="29"/>
  <c r="S426" i="29"/>
  <c r="T426" i="29"/>
  <c r="U426" i="29"/>
  <c r="V426" i="29"/>
  <c r="V453" i="29" s="1"/>
  <c r="V551" i="42" s="1"/>
  <c r="W426" i="29"/>
  <c r="W453" i="29" s="1"/>
  <c r="W551" i="42" s="1"/>
  <c r="X426" i="29"/>
  <c r="X453" i="29" s="1"/>
  <c r="X551" i="42" s="1"/>
  <c r="Y426" i="29"/>
  <c r="Y453" i="29" s="1"/>
  <c r="Y551" i="42" s="1"/>
  <c r="Z426" i="29"/>
  <c r="Z453" i="29" s="1"/>
  <c r="Z551" i="42" s="1"/>
  <c r="AA426" i="29"/>
  <c r="AA453" i="29" s="1"/>
  <c r="AA551" i="42" s="1"/>
  <c r="AB426" i="29"/>
  <c r="AB453" i="29" s="1"/>
  <c r="AB551" i="42" s="1"/>
  <c r="AC426" i="29"/>
  <c r="AC453" i="29" s="1"/>
  <c r="AC551" i="42" s="1"/>
  <c r="AD426" i="29"/>
  <c r="AD453" i="29" s="1"/>
  <c r="AD551" i="42" s="1"/>
  <c r="AE426" i="29"/>
  <c r="AE453" i="29" s="1"/>
  <c r="AE551" i="42" s="1"/>
  <c r="B427" i="29"/>
  <c r="C427" i="29"/>
  <c r="D427" i="29"/>
  <c r="E427" i="29"/>
  <c r="F427" i="29"/>
  <c r="G427" i="29"/>
  <c r="H427" i="29"/>
  <c r="I427" i="29"/>
  <c r="J427" i="29"/>
  <c r="K427" i="29"/>
  <c r="L427" i="29"/>
  <c r="M427" i="29"/>
  <c r="N427" i="29"/>
  <c r="O427" i="29"/>
  <c r="P427" i="29"/>
  <c r="Q427" i="29"/>
  <c r="R427" i="29"/>
  <c r="S427" i="29"/>
  <c r="T427" i="29"/>
  <c r="U427" i="29"/>
  <c r="V427" i="29"/>
  <c r="V454" i="29" s="1"/>
  <c r="V552" i="42" s="1"/>
  <c r="W427" i="29"/>
  <c r="W454" i="29" s="1"/>
  <c r="W552" i="42" s="1"/>
  <c r="X427" i="29"/>
  <c r="X454" i="29" s="1"/>
  <c r="X552" i="42" s="1"/>
  <c r="Y427" i="29"/>
  <c r="Y454" i="29" s="1"/>
  <c r="Y552" i="42" s="1"/>
  <c r="Z427" i="29"/>
  <c r="Z454" i="29" s="1"/>
  <c r="Z552" i="42" s="1"/>
  <c r="AA427" i="29"/>
  <c r="AA454" i="29" s="1"/>
  <c r="AA552" i="42" s="1"/>
  <c r="AB427" i="29"/>
  <c r="AB454" i="29" s="1"/>
  <c r="AB552" i="42" s="1"/>
  <c r="AC427" i="29"/>
  <c r="AC454" i="29" s="1"/>
  <c r="AC552" i="42" s="1"/>
  <c r="AD427" i="29"/>
  <c r="AD454" i="29" s="1"/>
  <c r="AD552" i="42" s="1"/>
  <c r="AE427" i="29"/>
  <c r="AE454" i="29" s="1"/>
  <c r="AE552" i="42" s="1"/>
  <c r="B428" i="29"/>
  <c r="C428" i="29"/>
  <c r="D428" i="29"/>
  <c r="E428" i="29"/>
  <c r="F428" i="29"/>
  <c r="G428" i="29"/>
  <c r="H428" i="29"/>
  <c r="I428" i="29"/>
  <c r="J428" i="29"/>
  <c r="K428" i="29"/>
  <c r="L428" i="29"/>
  <c r="M428" i="29"/>
  <c r="N428" i="29"/>
  <c r="O428" i="29"/>
  <c r="P428" i="29"/>
  <c r="Q428" i="29"/>
  <c r="R428" i="29"/>
  <c r="S428" i="29"/>
  <c r="T428" i="29"/>
  <c r="U428" i="29"/>
  <c r="V428" i="29"/>
  <c r="V455" i="29" s="1"/>
  <c r="V553" i="42" s="1"/>
  <c r="W428" i="29"/>
  <c r="W455" i="29" s="1"/>
  <c r="W553" i="42" s="1"/>
  <c r="X428" i="29"/>
  <c r="X455" i="29" s="1"/>
  <c r="X553" i="42" s="1"/>
  <c r="Y428" i="29"/>
  <c r="Y455" i="29" s="1"/>
  <c r="Y553" i="42" s="1"/>
  <c r="Z428" i="29"/>
  <c r="Z455" i="29" s="1"/>
  <c r="Z553" i="42" s="1"/>
  <c r="AA428" i="29"/>
  <c r="AA455" i="29" s="1"/>
  <c r="AA553" i="42" s="1"/>
  <c r="AB428" i="29"/>
  <c r="AB455" i="29" s="1"/>
  <c r="AB553" i="42" s="1"/>
  <c r="AC428" i="29"/>
  <c r="AC455" i="29" s="1"/>
  <c r="AC553" i="42" s="1"/>
  <c r="AD428" i="29"/>
  <c r="AD455" i="29" s="1"/>
  <c r="AD553" i="42" s="1"/>
  <c r="AE428" i="29"/>
  <c r="AE455" i="29" s="1"/>
  <c r="AE553" i="42" s="1"/>
  <c r="B429" i="29"/>
  <c r="C429" i="29"/>
  <c r="D429" i="29"/>
  <c r="E429" i="29"/>
  <c r="F429" i="29"/>
  <c r="G429" i="29"/>
  <c r="H429" i="29"/>
  <c r="I429" i="29"/>
  <c r="J429" i="29"/>
  <c r="K429" i="29"/>
  <c r="L429" i="29"/>
  <c r="M429" i="29"/>
  <c r="N429" i="29"/>
  <c r="O429" i="29"/>
  <c r="P429" i="29"/>
  <c r="Q429" i="29"/>
  <c r="R429" i="29"/>
  <c r="S429" i="29"/>
  <c r="T429" i="29"/>
  <c r="U429" i="29"/>
  <c r="V429" i="29"/>
  <c r="V456" i="29" s="1"/>
  <c r="V554" i="42" s="1"/>
  <c r="W429" i="29"/>
  <c r="W456" i="29" s="1"/>
  <c r="W554" i="42" s="1"/>
  <c r="X429" i="29"/>
  <c r="X456" i="29" s="1"/>
  <c r="X554" i="42" s="1"/>
  <c r="Y429" i="29"/>
  <c r="Y456" i="29" s="1"/>
  <c r="Y554" i="42" s="1"/>
  <c r="Z429" i="29"/>
  <c r="Z456" i="29" s="1"/>
  <c r="Z554" i="42" s="1"/>
  <c r="AA429" i="29"/>
  <c r="AA456" i="29" s="1"/>
  <c r="AA554" i="42" s="1"/>
  <c r="AB429" i="29"/>
  <c r="AB456" i="29" s="1"/>
  <c r="AB554" i="42" s="1"/>
  <c r="AC429" i="29"/>
  <c r="AC456" i="29" s="1"/>
  <c r="AC554" i="42" s="1"/>
  <c r="AD429" i="29"/>
  <c r="AD456" i="29" s="1"/>
  <c r="AD554" i="42" s="1"/>
  <c r="AE429" i="29"/>
  <c r="AE456" i="29" s="1"/>
  <c r="AE554" i="42" s="1"/>
  <c r="B430" i="29"/>
  <c r="C430" i="29"/>
  <c r="D430" i="29"/>
  <c r="E430" i="29"/>
  <c r="F430" i="29"/>
  <c r="G430" i="29"/>
  <c r="H430" i="29"/>
  <c r="I430" i="29"/>
  <c r="J430" i="29"/>
  <c r="K430" i="29"/>
  <c r="L430" i="29"/>
  <c r="M430" i="29"/>
  <c r="N430" i="29"/>
  <c r="O430" i="29"/>
  <c r="P430" i="29"/>
  <c r="Q430" i="29"/>
  <c r="R430" i="29"/>
  <c r="S430" i="29"/>
  <c r="T430" i="29"/>
  <c r="U430" i="29"/>
  <c r="V430" i="29"/>
  <c r="V457" i="29" s="1"/>
  <c r="V555" i="42" s="1"/>
  <c r="W430" i="29"/>
  <c r="W457" i="29" s="1"/>
  <c r="W555" i="42" s="1"/>
  <c r="X430" i="29"/>
  <c r="X457" i="29" s="1"/>
  <c r="X555" i="42" s="1"/>
  <c r="Y430" i="29"/>
  <c r="Y457" i="29" s="1"/>
  <c r="Y555" i="42" s="1"/>
  <c r="Z430" i="29"/>
  <c r="Z457" i="29" s="1"/>
  <c r="Z555" i="42" s="1"/>
  <c r="AA430" i="29"/>
  <c r="AA457" i="29" s="1"/>
  <c r="AA555" i="42" s="1"/>
  <c r="AB430" i="29"/>
  <c r="AB457" i="29" s="1"/>
  <c r="AB555" i="42" s="1"/>
  <c r="AC430" i="29"/>
  <c r="AC457" i="29" s="1"/>
  <c r="AC555" i="42" s="1"/>
  <c r="AD430" i="29"/>
  <c r="AD457" i="29" s="1"/>
  <c r="AD555" i="42" s="1"/>
  <c r="AE430" i="29"/>
  <c r="AE457" i="29" s="1"/>
  <c r="AE555" i="42" s="1"/>
  <c r="B431" i="29"/>
  <c r="C431" i="29"/>
  <c r="D431" i="29"/>
  <c r="E431" i="29"/>
  <c r="F431" i="29"/>
  <c r="G431" i="29"/>
  <c r="H431" i="29"/>
  <c r="I431" i="29"/>
  <c r="J431" i="29"/>
  <c r="K431" i="29"/>
  <c r="L431" i="29"/>
  <c r="M431" i="29"/>
  <c r="N431" i="29"/>
  <c r="O431" i="29"/>
  <c r="P431" i="29"/>
  <c r="Q431" i="29"/>
  <c r="R431" i="29"/>
  <c r="S431" i="29"/>
  <c r="T431" i="29"/>
  <c r="U431" i="29"/>
  <c r="V431" i="29"/>
  <c r="V458" i="29" s="1"/>
  <c r="V556" i="42" s="1"/>
  <c r="W431" i="29"/>
  <c r="W458" i="29" s="1"/>
  <c r="W556" i="42" s="1"/>
  <c r="X431" i="29"/>
  <c r="X458" i="29" s="1"/>
  <c r="X556" i="42" s="1"/>
  <c r="Y431" i="29"/>
  <c r="Y458" i="29" s="1"/>
  <c r="Y556" i="42" s="1"/>
  <c r="Z431" i="29"/>
  <c r="Z458" i="29" s="1"/>
  <c r="Z556" i="42" s="1"/>
  <c r="AA431" i="29"/>
  <c r="AA458" i="29" s="1"/>
  <c r="AA556" i="42" s="1"/>
  <c r="AB431" i="29"/>
  <c r="AB458" i="29" s="1"/>
  <c r="AB556" i="42" s="1"/>
  <c r="AC431" i="29"/>
  <c r="AC458" i="29" s="1"/>
  <c r="AC556" i="42" s="1"/>
  <c r="AD431" i="29"/>
  <c r="AD458" i="29" s="1"/>
  <c r="AD556" i="42" s="1"/>
  <c r="AE431" i="29"/>
  <c r="AE458" i="29" s="1"/>
  <c r="AE556" i="42" s="1"/>
  <c r="B432" i="29"/>
  <c r="C432" i="29"/>
  <c r="D432" i="29"/>
  <c r="E432" i="29"/>
  <c r="F432" i="29"/>
  <c r="G432" i="29"/>
  <c r="H432" i="29"/>
  <c r="I432" i="29"/>
  <c r="J432" i="29"/>
  <c r="K432" i="29"/>
  <c r="L432" i="29"/>
  <c r="M432" i="29"/>
  <c r="N432" i="29"/>
  <c r="O432" i="29"/>
  <c r="P432" i="29"/>
  <c r="Q432" i="29"/>
  <c r="R432" i="29"/>
  <c r="S432" i="29"/>
  <c r="T432" i="29"/>
  <c r="U432" i="29"/>
  <c r="V432" i="29"/>
  <c r="V459" i="29" s="1"/>
  <c r="V557" i="42" s="1"/>
  <c r="W432" i="29"/>
  <c r="W459" i="29" s="1"/>
  <c r="W557" i="42" s="1"/>
  <c r="X432" i="29"/>
  <c r="X459" i="29" s="1"/>
  <c r="X557" i="42" s="1"/>
  <c r="Y432" i="29"/>
  <c r="Y459" i="29" s="1"/>
  <c r="Y557" i="42" s="1"/>
  <c r="Z432" i="29"/>
  <c r="Z459" i="29" s="1"/>
  <c r="Z557" i="42" s="1"/>
  <c r="AA432" i="29"/>
  <c r="AA459" i="29" s="1"/>
  <c r="AA557" i="42" s="1"/>
  <c r="AB432" i="29"/>
  <c r="AB459" i="29" s="1"/>
  <c r="AB557" i="42" s="1"/>
  <c r="AC432" i="29"/>
  <c r="AC459" i="29" s="1"/>
  <c r="AC557" i="42" s="1"/>
  <c r="AD432" i="29"/>
  <c r="AD459" i="29" s="1"/>
  <c r="AD557" i="42" s="1"/>
  <c r="AE432" i="29"/>
  <c r="AE459" i="29" s="1"/>
  <c r="AE557" i="42" s="1"/>
  <c r="B433" i="29"/>
  <c r="C433" i="29"/>
  <c r="D433" i="29"/>
  <c r="E433" i="29"/>
  <c r="F433" i="29"/>
  <c r="G433" i="29"/>
  <c r="H433" i="29"/>
  <c r="I433" i="29"/>
  <c r="J433" i="29"/>
  <c r="K433" i="29"/>
  <c r="L433" i="29"/>
  <c r="M433" i="29"/>
  <c r="N433" i="29"/>
  <c r="O433" i="29"/>
  <c r="P433" i="29"/>
  <c r="Q433" i="29"/>
  <c r="R433" i="29"/>
  <c r="S433" i="29"/>
  <c r="T433" i="29"/>
  <c r="U433" i="29"/>
  <c r="V433" i="29"/>
  <c r="V460" i="29" s="1"/>
  <c r="V558" i="42" s="1"/>
  <c r="W433" i="29"/>
  <c r="W460" i="29" s="1"/>
  <c r="W558" i="42" s="1"/>
  <c r="X433" i="29"/>
  <c r="X460" i="29" s="1"/>
  <c r="X558" i="42" s="1"/>
  <c r="Y433" i="29"/>
  <c r="Y460" i="29" s="1"/>
  <c r="Y558" i="42" s="1"/>
  <c r="Z433" i="29"/>
  <c r="Z460" i="29" s="1"/>
  <c r="Z558" i="42" s="1"/>
  <c r="AA433" i="29"/>
  <c r="AA460" i="29" s="1"/>
  <c r="AA558" i="42" s="1"/>
  <c r="AB433" i="29"/>
  <c r="AB460" i="29" s="1"/>
  <c r="AB558" i="42" s="1"/>
  <c r="AC433" i="29"/>
  <c r="AC460" i="29" s="1"/>
  <c r="AC558" i="42" s="1"/>
  <c r="AD433" i="29"/>
  <c r="AD460" i="29" s="1"/>
  <c r="AD558" i="42" s="1"/>
  <c r="AE433" i="29"/>
  <c r="AE460" i="29" s="1"/>
  <c r="AE558" i="42" s="1"/>
  <c r="B434" i="29"/>
  <c r="C434" i="29"/>
  <c r="D434" i="29"/>
  <c r="E434" i="29"/>
  <c r="F434" i="29"/>
  <c r="G434" i="29"/>
  <c r="H434" i="29"/>
  <c r="I434" i="29"/>
  <c r="J434" i="29"/>
  <c r="K434" i="29"/>
  <c r="L434" i="29"/>
  <c r="M434" i="29"/>
  <c r="N434" i="29"/>
  <c r="O434" i="29"/>
  <c r="P434" i="29"/>
  <c r="Q434" i="29"/>
  <c r="R434" i="29"/>
  <c r="S434" i="29"/>
  <c r="T434" i="29"/>
  <c r="U434" i="29"/>
  <c r="V434" i="29"/>
  <c r="V461" i="29" s="1"/>
  <c r="V559" i="42" s="1"/>
  <c r="W434" i="29"/>
  <c r="W461" i="29" s="1"/>
  <c r="W559" i="42" s="1"/>
  <c r="X434" i="29"/>
  <c r="X461" i="29" s="1"/>
  <c r="X559" i="42" s="1"/>
  <c r="Y434" i="29"/>
  <c r="Y461" i="29" s="1"/>
  <c r="Y559" i="42" s="1"/>
  <c r="Z434" i="29"/>
  <c r="Z461" i="29" s="1"/>
  <c r="Z559" i="42" s="1"/>
  <c r="AA434" i="29"/>
  <c r="AA461" i="29" s="1"/>
  <c r="AA559" i="42" s="1"/>
  <c r="AB434" i="29"/>
  <c r="AB461" i="29" s="1"/>
  <c r="AB559" i="42" s="1"/>
  <c r="AC434" i="29"/>
  <c r="AC461" i="29" s="1"/>
  <c r="AC559" i="42" s="1"/>
  <c r="AD434" i="29"/>
  <c r="AD461" i="29" s="1"/>
  <c r="AD559" i="42" s="1"/>
  <c r="AE434" i="29"/>
  <c r="AE461" i="29" s="1"/>
  <c r="AE559" i="42" s="1"/>
  <c r="B435" i="29"/>
  <c r="C435" i="29"/>
  <c r="D435" i="29"/>
  <c r="E435" i="29"/>
  <c r="F435" i="29"/>
  <c r="G435" i="29"/>
  <c r="H435" i="29"/>
  <c r="I435" i="29"/>
  <c r="J435" i="29"/>
  <c r="K435" i="29"/>
  <c r="L435" i="29"/>
  <c r="M435" i="29"/>
  <c r="N435" i="29"/>
  <c r="O435" i="29"/>
  <c r="P435" i="29"/>
  <c r="Q435" i="29"/>
  <c r="R435" i="29"/>
  <c r="S435" i="29"/>
  <c r="T435" i="29"/>
  <c r="U435" i="29"/>
  <c r="V435" i="29"/>
  <c r="V462" i="29" s="1"/>
  <c r="V560" i="42" s="1"/>
  <c r="W435" i="29"/>
  <c r="W462" i="29" s="1"/>
  <c r="W560" i="42" s="1"/>
  <c r="X435" i="29"/>
  <c r="X462" i="29" s="1"/>
  <c r="X560" i="42" s="1"/>
  <c r="Y435" i="29"/>
  <c r="Y462" i="29" s="1"/>
  <c r="Y560" i="42" s="1"/>
  <c r="Z435" i="29"/>
  <c r="Z462" i="29" s="1"/>
  <c r="Z560" i="42" s="1"/>
  <c r="AA435" i="29"/>
  <c r="AA462" i="29" s="1"/>
  <c r="AA560" i="42" s="1"/>
  <c r="AB435" i="29"/>
  <c r="AB462" i="29" s="1"/>
  <c r="AB560" i="42" s="1"/>
  <c r="AC435" i="29"/>
  <c r="AC462" i="29" s="1"/>
  <c r="AC560" i="42" s="1"/>
  <c r="AD435" i="29"/>
  <c r="AD462" i="29" s="1"/>
  <c r="AD560" i="42" s="1"/>
  <c r="AE435" i="29"/>
  <c r="AE462" i="29" s="1"/>
  <c r="AE560" i="42" s="1"/>
  <c r="C416" i="29"/>
  <c r="D416" i="29"/>
  <c r="E416" i="29"/>
  <c r="F416" i="29"/>
  <c r="G416" i="29"/>
  <c r="H416" i="29"/>
  <c r="I416" i="29"/>
  <c r="J416" i="29"/>
  <c r="K416" i="29"/>
  <c r="L416" i="29"/>
  <c r="M416" i="29"/>
  <c r="N416" i="29"/>
  <c r="O416" i="29"/>
  <c r="P416" i="29"/>
  <c r="Q416" i="29"/>
  <c r="R416" i="29"/>
  <c r="S416" i="29"/>
  <c r="T416" i="29"/>
  <c r="U416" i="29"/>
  <c r="V416" i="29"/>
  <c r="V443" i="29" s="1"/>
  <c r="V541" i="42" s="1"/>
  <c r="W416" i="29"/>
  <c r="W443" i="29" s="1"/>
  <c r="W541" i="42" s="1"/>
  <c r="X416" i="29"/>
  <c r="Y416" i="29"/>
  <c r="Z416" i="29"/>
  <c r="Z443" i="29" s="1"/>
  <c r="Z541" i="42" s="1"/>
  <c r="AA416" i="29"/>
  <c r="AA443" i="29" s="1"/>
  <c r="AA541" i="42" s="1"/>
  <c r="AB416" i="29"/>
  <c r="AC416" i="29"/>
  <c r="AD416" i="29"/>
  <c r="AD443" i="29" s="1"/>
  <c r="AD541" i="42" s="1"/>
  <c r="AE416" i="29"/>
  <c r="AE443" i="29" s="1"/>
  <c r="AE541" i="42" s="1"/>
  <c r="H81" i="42" l="1"/>
  <c r="I77" i="42"/>
  <c r="I119" i="42"/>
  <c r="H123" i="42"/>
  <c r="AA562" i="42"/>
  <c r="AB29" i="11" s="1"/>
  <c r="V562" i="42"/>
  <c r="W29" i="11" s="1"/>
  <c r="H102" i="42"/>
  <c r="I98" i="42"/>
  <c r="I56" i="42"/>
  <c r="H60" i="42"/>
  <c r="I224" i="42"/>
  <c r="H228" i="42"/>
  <c r="I371" i="42"/>
  <c r="H375" i="42"/>
  <c r="AD562" i="42"/>
  <c r="AE29" i="11" s="1"/>
  <c r="Z562" i="42"/>
  <c r="AA29" i="11" s="1"/>
  <c r="AE562" i="42"/>
  <c r="AF29" i="11" s="1"/>
  <c r="W562" i="42"/>
  <c r="X29" i="11" s="1"/>
  <c r="I438" i="42"/>
  <c r="J434" i="42"/>
  <c r="J413" i="42"/>
  <c r="I417" i="42"/>
  <c r="I396" i="42"/>
  <c r="J392" i="42"/>
  <c r="I354" i="42"/>
  <c r="J350" i="42"/>
  <c r="I333" i="42"/>
  <c r="J329" i="42"/>
  <c r="I312" i="42"/>
  <c r="J308" i="42"/>
  <c r="I291" i="42"/>
  <c r="J287" i="42"/>
  <c r="J266" i="42"/>
  <c r="I270" i="42"/>
  <c r="I249" i="42"/>
  <c r="J245" i="42"/>
  <c r="J203" i="42"/>
  <c r="I207" i="42"/>
  <c r="I186" i="42"/>
  <c r="J182" i="42"/>
  <c r="J161" i="42"/>
  <c r="I165" i="42"/>
  <c r="J140" i="42"/>
  <c r="I144" i="42"/>
  <c r="J39" i="42"/>
  <c r="H95" i="29"/>
  <c r="I92" i="29"/>
  <c r="J35" i="29"/>
  <c r="I399" i="29"/>
  <c r="J396" i="29"/>
  <c r="I301" i="29"/>
  <c r="H304" i="29"/>
  <c r="H171" i="29"/>
  <c r="I168" i="29"/>
  <c r="H152" i="29"/>
  <c r="I149" i="29"/>
  <c r="J130" i="29"/>
  <c r="I133" i="29"/>
  <c r="H380" i="29"/>
  <c r="I377" i="29"/>
  <c r="J361" i="29"/>
  <c r="K358" i="29"/>
  <c r="I342" i="29"/>
  <c r="J339" i="29"/>
  <c r="H323" i="29"/>
  <c r="I320" i="29"/>
  <c r="I282" i="29"/>
  <c r="H285" i="29"/>
  <c r="H266" i="29"/>
  <c r="I263" i="29"/>
  <c r="H247" i="29"/>
  <c r="I244" i="29"/>
  <c r="I228" i="29"/>
  <c r="J225" i="29"/>
  <c r="H209" i="29"/>
  <c r="I206" i="29"/>
  <c r="H190" i="29"/>
  <c r="I187" i="29"/>
  <c r="I114" i="29"/>
  <c r="J111" i="29"/>
  <c r="J76" i="29"/>
  <c r="K73" i="29"/>
  <c r="J57" i="29"/>
  <c r="K54" i="29"/>
  <c r="AB443" i="29"/>
  <c r="AB541" i="42" s="1"/>
  <c r="AB562" i="42" s="1"/>
  <c r="AC29" i="11" s="1"/>
  <c r="X443" i="29"/>
  <c r="X541" i="42" s="1"/>
  <c r="X562" i="42" s="1"/>
  <c r="Y29" i="11" s="1"/>
  <c r="AC443" i="29"/>
  <c r="AC541" i="42" s="1"/>
  <c r="AC562" i="42" s="1"/>
  <c r="AD29" i="11" s="1"/>
  <c r="Y443" i="29"/>
  <c r="Y541" i="42" s="1"/>
  <c r="Y562" i="42" s="1"/>
  <c r="Z29" i="11" s="1"/>
  <c r="G30" i="41"/>
  <c r="J371" i="42" l="1"/>
  <c r="I375" i="42"/>
  <c r="I81" i="42"/>
  <c r="J77" i="42"/>
  <c r="I228" i="42"/>
  <c r="J224" i="42"/>
  <c r="I123" i="42"/>
  <c r="J119" i="42"/>
  <c r="J56" i="42"/>
  <c r="I60" i="42"/>
  <c r="I102" i="42"/>
  <c r="J98" i="42"/>
  <c r="J438" i="42"/>
  <c r="K434" i="42"/>
  <c r="J417" i="42"/>
  <c r="K413" i="42"/>
  <c r="J396" i="42"/>
  <c r="K392" i="42"/>
  <c r="J354" i="42"/>
  <c r="K350" i="42"/>
  <c r="J333" i="42"/>
  <c r="K329" i="42"/>
  <c r="J312" i="42"/>
  <c r="K308" i="42"/>
  <c r="J291" i="42"/>
  <c r="K287" i="42"/>
  <c r="J270" i="42"/>
  <c r="K266" i="42"/>
  <c r="J249" i="42"/>
  <c r="K245" i="42"/>
  <c r="J207" i="42"/>
  <c r="K203" i="42"/>
  <c r="J186" i="42"/>
  <c r="K182" i="42"/>
  <c r="J165" i="42"/>
  <c r="K161" i="42"/>
  <c r="J144" i="42"/>
  <c r="K140" i="42"/>
  <c r="K39" i="42"/>
  <c r="J92" i="29"/>
  <c r="I95" i="29"/>
  <c r="K35" i="29"/>
  <c r="K396" i="29"/>
  <c r="J399" i="29"/>
  <c r="I304" i="29"/>
  <c r="J301" i="29"/>
  <c r="J168" i="29"/>
  <c r="I171" i="29"/>
  <c r="J149" i="29"/>
  <c r="I152" i="29"/>
  <c r="K130" i="29"/>
  <c r="J133" i="29"/>
  <c r="I380" i="29"/>
  <c r="J377" i="29"/>
  <c r="K361" i="29"/>
  <c r="L358" i="29"/>
  <c r="J342" i="29"/>
  <c r="K339" i="29"/>
  <c r="I323" i="29"/>
  <c r="J320" i="29"/>
  <c r="I285" i="29"/>
  <c r="J282" i="29"/>
  <c r="I266" i="29"/>
  <c r="J263" i="29"/>
  <c r="I247" i="29"/>
  <c r="J244" i="29"/>
  <c r="J228" i="29"/>
  <c r="K225" i="29"/>
  <c r="I209" i="29"/>
  <c r="J206" i="29"/>
  <c r="I190" i="29"/>
  <c r="J187" i="29"/>
  <c r="J114" i="29"/>
  <c r="K111" i="29"/>
  <c r="K76" i="29"/>
  <c r="L73" i="29"/>
  <c r="K57" i="29"/>
  <c r="L54" i="29"/>
  <c r="K98" i="42" l="1"/>
  <c r="J102" i="42"/>
  <c r="K371" i="42"/>
  <c r="J375" i="42"/>
  <c r="J60" i="42"/>
  <c r="K56" i="42"/>
  <c r="K224" i="42"/>
  <c r="J228" i="42"/>
  <c r="K119" i="42"/>
  <c r="J123" i="42"/>
  <c r="K77" i="42"/>
  <c r="J81" i="42"/>
  <c r="L434" i="42"/>
  <c r="K438" i="42"/>
  <c r="L413" i="42"/>
  <c r="K417" i="42"/>
  <c r="L392" i="42"/>
  <c r="K396" i="42"/>
  <c r="L350" i="42"/>
  <c r="K354" i="42"/>
  <c r="L329" i="42"/>
  <c r="K333" i="42"/>
  <c r="L308" i="42"/>
  <c r="K312" i="42"/>
  <c r="L287" i="42"/>
  <c r="K291" i="42"/>
  <c r="L266" i="42"/>
  <c r="K270" i="42"/>
  <c r="L245" i="42"/>
  <c r="K249" i="42"/>
  <c r="L203" i="42"/>
  <c r="K207" i="42"/>
  <c r="L182" i="42"/>
  <c r="K186" i="42"/>
  <c r="L161" i="42"/>
  <c r="K165" i="42"/>
  <c r="L140" i="42"/>
  <c r="K144" i="42"/>
  <c r="L39" i="42"/>
  <c r="K92" i="29"/>
  <c r="J95" i="29"/>
  <c r="L35" i="29"/>
  <c r="L396" i="29"/>
  <c r="K399" i="29"/>
  <c r="J304" i="29"/>
  <c r="K301" i="29"/>
  <c r="K168" i="29"/>
  <c r="J171" i="29"/>
  <c r="J152" i="29"/>
  <c r="K149" i="29"/>
  <c r="L130" i="29"/>
  <c r="K133" i="29"/>
  <c r="J380" i="29"/>
  <c r="K377" i="29"/>
  <c r="M358" i="29"/>
  <c r="L361" i="29"/>
  <c r="K342" i="29"/>
  <c r="L339" i="29"/>
  <c r="J323" i="29"/>
  <c r="K320" i="29"/>
  <c r="J285" i="29"/>
  <c r="K282" i="29"/>
  <c r="J266" i="29"/>
  <c r="K263" i="29"/>
  <c r="J247" i="29"/>
  <c r="K244" i="29"/>
  <c r="K228" i="29"/>
  <c r="L225" i="29"/>
  <c r="J209" i="29"/>
  <c r="K206" i="29"/>
  <c r="J190" i="29"/>
  <c r="K187" i="29"/>
  <c r="K114" i="29"/>
  <c r="L111" i="29"/>
  <c r="L76" i="29"/>
  <c r="M73" i="29"/>
  <c r="M54" i="29"/>
  <c r="L57" i="29"/>
  <c r="A473" i="29"/>
  <c r="A474" i="29"/>
  <c r="A475" i="29"/>
  <c r="A476" i="29"/>
  <c r="A477" i="29"/>
  <c r="A478" i="29"/>
  <c r="A479" i="29"/>
  <c r="A480" i="29"/>
  <c r="A481" i="29"/>
  <c r="A482" i="29"/>
  <c r="A483" i="29"/>
  <c r="A484" i="29"/>
  <c r="A485" i="29"/>
  <c r="A486" i="29"/>
  <c r="A487" i="29"/>
  <c r="A488" i="29"/>
  <c r="A489" i="29"/>
  <c r="A490" i="29"/>
  <c r="A491" i="29"/>
  <c r="A472" i="29"/>
  <c r="AE493" i="29"/>
  <c r="AD493" i="29"/>
  <c r="AC493" i="29"/>
  <c r="AB493" i="29"/>
  <c r="AA493" i="29"/>
  <c r="Z493" i="29"/>
  <c r="Y493" i="29"/>
  <c r="X493" i="29"/>
  <c r="W493" i="29"/>
  <c r="V493" i="29"/>
  <c r="A444" i="29"/>
  <c r="A445" i="29"/>
  <c r="A446" i="29"/>
  <c r="A447" i="29"/>
  <c r="A448" i="29"/>
  <c r="A449" i="29"/>
  <c r="A450" i="29"/>
  <c r="A451" i="29"/>
  <c r="A452" i="29"/>
  <c r="A453" i="29"/>
  <c r="A454" i="29"/>
  <c r="A455" i="29"/>
  <c r="A456" i="29"/>
  <c r="A457" i="29"/>
  <c r="A458" i="29"/>
  <c r="A459" i="29"/>
  <c r="A460" i="29"/>
  <c r="A461" i="29"/>
  <c r="A462" i="29"/>
  <c r="A443" i="29"/>
  <c r="A435" i="29"/>
  <c r="A434" i="29"/>
  <c r="A433" i="29"/>
  <c r="A432" i="29"/>
  <c r="A431" i="29"/>
  <c r="A430" i="29"/>
  <c r="A429" i="29"/>
  <c r="A428" i="29"/>
  <c r="A427" i="29"/>
  <c r="A426" i="29"/>
  <c r="A425" i="29"/>
  <c r="A424" i="29"/>
  <c r="A423" i="29"/>
  <c r="A422" i="29"/>
  <c r="A421" i="29"/>
  <c r="A420" i="29"/>
  <c r="A419" i="29"/>
  <c r="A418" i="29"/>
  <c r="A417" i="29"/>
  <c r="A416" i="29"/>
  <c r="G31" i="41"/>
  <c r="G29" i="41"/>
  <c r="K19" i="41"/>
  <c r="K18" i="41"/>
  <c r="E18" i="41"/>
  <c r="K60" i="42" l="1"/>
  <c r="L56" i="42"/>
  <c r="K123" i="42"/>
  <c r="L119" i="42"/>
  <c r="K102" i="42"/>
  <c r="L98" i="42"/>
  <c r="L77" i="42"/>
  <c r="K81" i="42"/>
  <c r="K228" i="42"/>
  <c r="L224" i="42"/>
  <c r="L371" i="42"/>
  <c r="K375" i="42"/>
  <c r="M434" i="42"/>
  <c r="L438" i="42"/>
  <c r="M413" i="42"/>
  <c r="L417" i="42"/>
  <c r="M392" i="42"/>
  <c r="L396" i="42"/>
  <c r="M350" i="42"/>
  <c r="L354" i="42"/>
  <c r="M329" i="42"/>
  <c r="L333" i="42"/>
  <c r="M308" i="42"/>
  <c r="L312" i="42"/>
  <c r="M287" i="42"/>
  <c r="L291" i="42"/>
  <c r="M266" i="42"/>
  <c r="L270" i="42"/>
  <c r="M245" i="42"/>
  <c r="L249" i="42"/>
  <c r="M203" i="42"/>
  <c r="L207" i="42"/>
  <c r="L186" i="42"/>
  <c r="M182" i="42"/>
  <c r="M161" i="42"/>
  <c r="L165" i="42"/>
  <c r="L144" i="42"/>
  <c r="M140" i="42"/>
  <c r="M39" i="42"/>
  <c r="L92" i="29"/>
  <c r="K95" i="29"/>
  <c r="M35" i="29"/>
  <c r="M396" i="29"/>
  <c r="L399" i="29"/>
  <c r="K304" i="29"/>
  <c r="L301" i="29"/>
  <c r="K171" i="29"/>
  <c r="L168" i="29"/>
  <c r="K152" i="29"/>
  <c r="L149" i="29"/>
  <c r="L133" i="29"/>
  <c r="M130" i="29"/>
  <c r="K380" i="29"/>
  <c r="L377" i="29"/>
  <c r="M361" i="29"/>
  <c r="N358" i="29"/>
  <c r="M339" i="29"/>
  <c r="L342" i="29"/>
  <c r="K323" i="29"/>
  <c r="L320" i="29"/>
  <c r="K285" i="29"/>
  <c r="L282" i="29"/>
  <c r="K266" i="29"/>
  <c r="L263" i="29"/>
  <c r="K247" i="29"/>
  <c r="L244" i="29"/>
  <c r="M225" i="29"/>
  <c r="L228" i="29"/>
  <c r="K209" i="29"/>
  <c r="L206" i="29"/>
  <c r="K190" i="29"/>
  <c r="L187" i="29"/>
  <c r="L114" i="29"/>
  <c r="M111" i="29"/>
  <c r="M76" i="29"/>
  <c r="N73" i="29"/>
  <c r="N54" i="29"/>
  <c r="M57" i="29"/>
  <c r="B4" i="11"/>
  <c r="L228" i="42" l="1"/>
  <c r="M224" i="42"/>
  <c r="L102" i="42"/>
  <c r="M98" i="42"/>
  <c r="L60" i="42"/>
  <c r="M56" i="42"/>
  <c r="M371" i="42"/>
  <c r="L375" i="42"/>
  <c r="L81" i="42"/>
  <c r="M77" i="42"/>
  <c r="L123" i="42"/>
  <c r="M119" i="42"/>
  <c r="N434" i="42"/>
  <c r="M438" i="42"/>
  <c r="M417" i="42"/>
  <c r="N413" i="42"/>
  <c r="N392" i="42"/>
  <c r="M396" i="42"/>
  <c r="N350" i="42"/>
  <c r="M354" i="42"/>
  <c r="N329" i="42"/>
  <c r="M333" i="42"/>
  <c r="N308" i="42"/>
  <c r="M312" i="42"/>
  <c r="N287" i="42"/>
  <c r="M291" i="42"/>
  <c r="M270" i="42"/>
  <c r="N266" i="42"/>
  <c r="N245" i="42"/>
  <c r="M249" i="42"/>
  <c r="M207" i="42"/>
  <c r="N203" i="42"/>
  <c r="N182" i="42"/>
  <c r="M186" i="42"/>
  <c r="M165" i="42"/>
  <c r="N161" i="42"/>
  <c r="M144" i="42"/>
  <c r="N140" i="42"/>
  <c r="N39" i="42"/>
  <c r="L95" i="29"/>
  <c r="M92" i="29"/>
  <c r="N35" i="29"/>
  <c r="N396" i="29"/>
  <c r="M399" i="29"/>
  <c r="L304" i="29"/>
  <c r="M301" i="29"/>
  <c r="L171" i="29"/>
  <c r="M168" i="29"/>
  <c r="L152" i="29"/>
  <c r="M149" i="29"/>
  <c r="N130" i="29"/>
  <c r="M133" i="29"/>
  <c r="L380" i="29"/>
  <c r="M377" i="29"/>
  <c r="N361" i="29"/>
  <c r="O358" i="29"/>
  <c r="M342" i="29"/>
  <c r="N339" i="29"/>
  <c r="M320" i="29"/>
  <c r="L323" i="29"/>
  <c r="L285" i="29"/>
  <c r="M282" i="29"/>
  <c r="L266" i="29"/>
  <c r="M263" i="29"/>
  <c r="M244" i="29"/>
  <c r="L247" i="29"/>
  <c r="M228" i="29"/>
  <c r="N225" i="29"/>
  <c r="M206" i="29"/>
  <c r="L209" i="29"/>
  <c r="L190" i="29"/>
  <c r="M187" i="29"/>
  <c r="M114" i="29"/>
  <c r="N111" i="29"/>
  <c r="N76" i="29"/>
  <c r="O73" i="29"/>
  <c r="N57" i="29"/>
  <c r="O54" i="29"/>
  <c r="U87" i="14"/>
  <c r="U88" i="14"/>
  <c r="U89" i="14"/>
  <c r="U90" i="14"/>
  <c r="U91" i="14"/>
  <c r="U92" i="14"/>
  <c r="U93" i="14"/>
  <c r="U94" i="14"/>
  <c r="U95" i="14"/>
  <c r="U96" i="14"/>
  <c r="U97" i="14"/>
  <c r="U98" i="14"/>
  <c r="U99" i="14"/>
  <c r="U100" i="14"/>
  <c r="U101" i="14"/>
  <c r="U102" i="14"/>
  <c r="U103" i="14"/>
  <c r="U104" i="14"/>
  <c r="U86" i="14"/>
  <c r="T87" i="14"/>
  <c r="T88" i="14"/>
  <c r="T89" i="14"/>
  <c r="T90" i="14"/>
  <c r="T91" i="14"/>
  <c r="T92" i="14"/>
  <c r="T93" i="14"/>
  <c r="T94" i="14"/>
  <c r="T95" i="14"/>
  <c r="T96" i="14"/>
  <c r="T97" i="14"/>
  <c r="T98" i="14"/>
  <c r="T99" i="14"/>
  <c r="T100" i="14"/>
  <c r="T101" i="14"/>
  <c r="T102" i="14"/>
  <c r="T103" i="14"/>
  <c r="T105" i="14"/>
  <c r="T86" i="14"/>
  <c r="S87" i="14"/>
  <c r="S88" i="14"/>
  <c r="S89" i="14"/>
  <c r="S90" i="14"/>
  <c r="S91" i="14"/>
  <c r="S92" i="14"/>
  <c r="S93" i="14"/>
  <c r="S94" i="14"/>
  <c r="S95" i="14"/>
  <c r="S96" i="14"/>
  <c r="S97" i="14"/>
  <c r="S98" i="14"/>
  <c r="S99" i="14"/>
  <c r="S100" i="14"/>
  <c r="S101" i="14"/>
  <c r="S102" i="14"/>
  <c r="S104" i="14"/>
  <c r="S105" i="14"/>
  <c r="S86" i="14"/>
  <c r="R87" i="14"/>
  <c r="R88" i="14"/>
  <c r="R89" i="14"/>
  <c r="R90" i="14"/>
  <c r="R91" i="14"/>
  <c r="R92" i="14"/>
  <c r="R93" i="14"/>
  <c r="R94" i="14"/>
  <c r="R95" i="14"/>
  <c r="R96" i="14"/>
  <c r="R97" i="14"/>
  <c r="R98" i="14"/>
  <c r="R99" i="14"/>
  <c r="R100" i="14"/>
  <c r="R101" i="14"/>
  <c r="R103" i="14"/>
  <c r="R104" i="14"/>
  <c r="R105" i="14"/>
  <c r="R86" i="14"/>
  <c r="Q87" i="14"/>
  <c r="Q88" i="14"/>
  <c r="Q89" i="14"/>
  <c r="Q90" i="14"/>
  <c r="Q91" i="14"/>
  <c r="Q92" i="14"/>
  <c r="Q93" i="14"/>
  <c r="Q94" i="14"/>
  <c r="Q95" i="14"/>
  <c r="Q96" i="14"/>
  <c r="Q97" i="14"/>
  <c r="Q98" i="14"/>
  <c r="Q99" i="14"/>
  <c r="Q100" i="14"/>
  <c r="Q102" i="14"/>
  <c r="Q103" i="14"/>
  <c r="Q104" i="14"/>
  <c r="Q105" i="14"/>
  <c r="Q86" i="14"/>
  <c r="P87" i="14"/>
  <c r="P88" i="14"/>
  <c r="P89" i="14"/>
  <c r="P90" i="14"/>
  <c r="P91" i="14"/>
  <c r="P92" i="14"/>
  <c r="P93" i="14"/>
  <c r="P94" i="14"/>
  <c r="P95" i="14"/>
  <c r="P96" i="14"/>
  <c r="P97" i="14"/>
  <c r="P98" i="14"/>
  <c r="P99" i="14"/>
  <c r="P101" i="14"/>
  <c r="P102" i="14"/>
  <c r="P103" i="14"/>
  <c r="P104" i="14"/>
  <c r="P105" i="14"/>
  <c r="P86" i="14"/>
  <c r="O87" i="14"/>
  <c r="O88" i="14"/>
  <c r="O89" i="14"/>
  <c r="O90" i="14"/>
  <c r="O91" i="14"/>
  <c r="O92" i="14"/>
  <c r="O93" i="14"/>
  <c r="O94" i="14"/>
  <c r="O95" i="14"/>
  <c r="O96" i="14"/>
  <c r="O97" i="14"/>
  <c r="O98" i="14"/>
  <c r="O100" i="14"/>
  <c r="O101" i="14"/>
  <c r="O102" i="14"/>
  <c r="O103" i="14"/>
  <c r="O104" i="14"/>
  <c r="O105" i="14"/>
  <c r="O86" i="14"/>
  <c r="N87" i="14"/>
  <c r="N88" i="14"/>
  <c r="N89" i="14"/>
  <c r="N90" i="14"/>
  <c r="N91" i="14"/>
  <c r="N92" i="14"/>
  <c r="N93" i="14"/>
  <c r="N94" i="14"/>
  <c r="N95" i="14"/>
  <c r="N96" i="14"/>
  <c r="N97" i="14"/>
  <c r="N99" i="14"/>
  <c r="N100" i="14"/>
  <c r="N101" i="14"/>
  <c r="N102" i="14"/>
  <c r="N103" i="14"/>
  <c r="N104" i="14"/>
  <c r="N105" i="14"/>
  <c r="N86" i="14"/>
  <c r="M87" i="14"/>
  <c r="M88" i="14"/>
  <c r="M89" i="14"/>
  <c r="M90" i="14"/>
  <c r="M91" i="14"/>
  <c r="M92" i="14"/>
  <c r="M93" i="14"/>
  <c r="M94" i="14"/>
  <c r="M95" i="14"/>
  <c r="M96" i="14"/>
  <c r="M98" i="14"/>
  <c r="M99" i="14"/>
  <c r="M100" i="14"/>
  <c r="M101" i="14"/>
  <c r="M102" i="14"/>
  <c r="M103" i="14"/>
  <c r="M104" i="14"/>
  <c r="M105" i="14"/>
  <c r="M86" i="14"/>
  <c r="L87" i="14"/>
  <c r="L88" i="14"/>
  <c r="L89" i="14"/>
  <c r="L90" i="14"/>
  <c r="L91" i="14"/>
  <c r="L92" i="14"/>
  <c r="L93" i="14"/>
  <c r="L94" i="14"/>
  <c r="L95" i="14"/>
  <c r="L97" i="14"/>
  <c r="L98" i="14"/>
  <c r="L99" i="14"/>
  <c r="L100" i="14"/>
  <c r="L101" i="14"/>
  <c r="L102" i="14"/>
  <c r="L103" i="14"/>
  <c r="L104" i="14"/>
  <c r="L105" i="14"/>
  <c r="L86" i="14"/>
  <c r="K87" i="14"/>
  <c r="K88" i="14"/>
  <c r="K89" i="14"/>
  <c r="K90" i="14"/>
  <c r="K91" i="14"/>
  <c r="K92" i="14"/>
  <c r="K93" i="14"/>
  <c r="K94" i="14"/>
  <c r="K96" i="14"/>
  <c r="K97" i="14"/>
  <c r="K98" i="14"/>
  <c r="K99" i="14"/>
  <c r="K100" i="14"/>
  <c r="K101" i="14"/>
  <c r="K102" i="14"/>
  <c r="K103" i="14"/>
  <c r="K104" i="14"/>
  <c r="K105" i="14"/>
  <c r="K86" i="14"/>
  <c r="J87" i="14"/>
  <c r="J88" i="14"/>
  <c r="J89" i="14"/>
  <c r="J90" i="14"/>
  <c r="J91" i="14"/>
  <c r="J92" i="14"/>
  <c r="J93" i="14"/>
  <c r="J95" i="14"/>
  <c r="J96" i="14"/>
  <c r="J97" i="14"/>
  <c r="J98" i="14"/>
  <c r="J99" i="14"/>
  <c r="J100" i="14"/>
  <c r="J101" i="14"/>
  <c r="J102" i="14"/>
  <c r="J103" i="14"/>
  <c r="J104" i="14"/>
  <c r="J105" i="14"/>
  <c r="J86" i="14"/>
  <c r="I87" i="14"/>
  <c r="I88" i="14"/>
  <c r="I89" i="14"/>
  <c r="I90" i="14"/>
  <c r="I91" i="14"/>
  <c r="I92" i="14"/>
  <c r="I94" i="14"/>
  <c r="I95" i="14"/>
  <c r="I96" i="14"/>
  <c r="I97" i="14"/>
  <c r="I98" i="14"/>
  <c r="I99" i="14"/>
  <c r="I100" i="14"/>
  <c r="I101" i="14"/>
  <c r="I102" i="14"/>
  <c r="I103" i="14"/>
  <c r="I104" i="14"/>
  <c r="I105" i="14"/>
  <c r="I86" i="14"/>
  <c r="H87" i="14"/>
  <c r="H88" i="14"/>
  <c r="H89" i="14"/>
  <c r="H90" i="14"/>
  <c r="H91" i="14"/>
  <c r="H93" i="14"/>
  <c r="H94" i="14"/>
  <c r="H95" i="14"/>
  <c r="H96" i="14"/>
  <c r="H97" i="14"/>
  <c r="H98" i="14"/>
  <c r="H99" i="14"/>
  <c r="H100" i="14"/>
  <c r="H101" i="14"/>
  <c r="H102" i="14"/>
  <c r="H103" i="14"/>
  <c r="H104" i="14"/>
  <c r="H105" i="14"/>
  <c r="H86" i="14"/>
  <c r="G87" i="14"/>
  <c r="G88" i="14"/>
  <c r="G89" i="14"/>
  <c r="G90" i="14"/>
  <c r="G92" i="14"/>
  <c r="G93" i="14"/>
  <c r="G94" i="14"/>
  <c r="G95" i="14"/>
  <c r="G96" i="14"/>
  <c r="G97" i="14"/>
  <c r="G98" i="14"/>
  <c r="G99" i="14"/>
  <c r="G100" i="14"/>
  <c r="G101" i="14"/>
  <c r="G102" i="14"/>
  <c r="G103" i="14"/>
  <c r="G104" i="14"/>
  <c r="G105" i="14"/>
  <c r="G86" i="14"/>
  <c r="F87" i="14"/>
  <c r="F88" i="14"/>
  <c r="F89" i="14"/>
  <c r="F91" i="14"/>
  <c r="F92" i="14"/>
  <c r="F93" i="14"/>
  <c r="F94" i="14"/>
  <c r="F95" i="14"/>
  <c r="F96" i="14"/>
  <c r="F97" i="14"/>
  <c r="F98" i="14"/>
  <c r="F99" i="14"/>
  <c r="F100" i="14"/>
  <c r="F101" i="14"/>
  <c r="F102" i="14"/>
  <c r="F103" i="14"/>
  <c r="F104" i="14"/>
  <c r="F105" i="14"/>
  <c r="E87" i="14"/>
  <c r="E88" i="14"/>
  <c r="E91" i="14"/>
  <c r="E92" i="14"/>
  <c r="E93" i="14"/>
  <c r="E94" i="14"/>
  <c r="E95" i="14"/>
  <c r="E96" i="14"/>
  <c r="E97" i="14"/>
  <c r="E98" i="14"/>
  <c r="E99" i="14"/>
  <c r="E100" i="14"/>
  <c r="E101" i="14"/>
  <c r="E102" i="14"/>
  <c r="E103" i="14"/>
  <c r="E104" i="14"/>
  <c r="E105" i="14"/>
  <c r="D87" i="14"/>
  <c r="D89" i="14"/>
  <c r="D90" i="14"/>
  <c r="D91" i="14"/>
  <c r="D92" i="14"/>
  <c r="D93" i="14"/>
  <c r="D94" i="14"/>
  <c r="D95" i="14"/>
  <c r="D96" i="14"/>
  <c r="D97" i="14"/>
  <c r="D98" i="14"/>
  <c r="D99" i="14"/>
  <c r="D100" i="14"/>
  <c r="D101" i="14"/>
  <c r="D102" i="14"/>
  <c r="D103" i="14"/>
  <c r="D104" i="14"/>
  <c r="D105" i="14"/>
  <c r="C88" i="14"/>
  <c r="C89" i="14"/>
  <c r="C90" i="14"/>
  <c r="C91" i="14"/>
  <c r="C92" i="14"/>
  <c r="C93" i="14"/>
  <c r="C94" i="14"/>
  <c r="C95" i="14"/>
  <c r="C96" i="14"/>
  <c r="C97" i="14"/>
  <c r="C98" i="14"/>
  <c r="C99" i="14"/>
  <c r="C100" i="14"/>
  <c r="C101" i="14"/>
  <c r="C102" i="14"/>
  <c r="C103" i="14"/>
  <c r="C104" i="14"/>
  <c r="C105" i="14"/>
  <c r="C86" i="14"/>
  <c r="B88" i="14"/>
  <c r="B89" i="14"/>
  <c r="B90" i="14"/>
  <c r="B91" i="14"/>
  <c r="B92" i="14"/>
  <c r="B93" i="14"/>
  <c r="B94" i="14"/>
  <c r="B95" i="14"/>
  <c r="B96" i="14"/>
  <c r="B97" i="14"/>
  <c r="B98" i="14"/>
  <c r="B99" i="14"/>
  <c r="B100" i="14"/>
  <c r="B101" i="14"/>
  <c r="B102" i="14"/>
  <c r="B103" i="14"/>
  <c r="B104" i="14"/>
  <c r="B105" i="14"/>
  <c r="B87" i="14"/>
  <c r="U34" i="14"/>
  <c r="U35" i="14"/>
  <c r="U36" i="14"/>
  <c r="U37" i="14"/>
  <c r="U38" i="14"/>
  <c r="U39" i="14"/>
  <c r="U40" i="14"/>
  <c r="U41" i="14"/>
  <c r="U42" i="14"/>
  <c r="U43" i="14"/>
  <c r="U44" i="14"/>
  <c r="U45" i="14"/>
  <c r="U46" i="14"/>
  <c r="U47" i="14"/>
  <c r="U48" i="14"/>
  <c r="U49" i="14"/>
  <c r="U50" i="14"/>
  <c r="U51" i="14"/>
  <c r="U33" i="14"/>
  <c r="T34" i="14"/>
  <c r="T35" i="14"/>
  <c r="T36" i="14"/>
  <c r="T37" i="14"/>
  <c r="T38" i="14"/>
  <c r="T39" i="14"/>
  <c r="T40" i="14"/>
  <c r="T41" i="14"/>
  <c r="T42" i="14"/>
  <c r="T43" i="14"/>
  <c r="T44" i="14"/>
  <c r="T45" i="14"/>
  <c r="T46" i="14"/>
  <c r="T47" i="14"/>
  <c r="T48" i="14"/>
  <c r="T49" i="14"/>
  <c r="T50" i="14"/>
  <c r="T52" i="14"/>
  <c r="T33" i="14"/>
  <c r="S34" i="14"/>
  <c r="S35" i="14"/>
  <c r="S36" i="14"/>
  <c r="S37" i="14"/>
  <c r="S38" i="14"/>
  <c r="S39" i="14"/>
  <c r="S40" i="14"/>
  <c r="S41" i="14"/>
  <c r="S42" i="14"/>
  <c r="S43" i="14"/>
  <c r="S44" i="14"/>
  <c r="S45" i="14"/>
  <c r="S46" i="14"/>
  <c r="S47" i="14"/>
  <c r="S48" i="14"/>
  <c r="S49" i="14"/>
  <c r="S51" i="14"/>
  <c r="S52" i="14"/>
  <c r="S33" i="14"/>
  <c r="R34" i="14"/>
  <c r="R35" i="14"/>
  <c r="R36" i="14"/>
  <c r="R37" i="14"/>
  <c r="R38" i="14"/>
  <c r="R39" i="14"/>
  <c r="R40" i="14"/>
  <c r="R41" i="14"/>
  <c r="R42" i="14"/>
  <c r="R43" i="14"/>
  <c r="R44" i="14"/>
  <c r="R45" i="14"/>
  <c r="R46" i="14"/>
  <c r="R47" i="14"/>
  <c r="R48" i="14"/>
  <c r="R50" i="14"/>
  <c r="R51" i="14"/>
  <c r="R52" i="14"/>
  <c r="R33" i="14"/>
  <c r="Q34" i="14"/>
  <c r="Q35" i="14"/>
  <c r="Q36" i="14"/>
  <c r="Q37" i="14"/>
  <c r="Q38" i="14"/>
  <c r="Q39" i="14"/>
  <c r="Q40" i="14"/>
  <c r="Q41" i="14"/>
  <c r="Q42" i="14"/>
  <c r="Q43" i="14"/>
  <c r="Q44" i="14"/>
  <c r="Q45" i="14"/>
  <c r="Q46" i="14"/>
  <c r="Q47" i="14"/>
  <c r="Q49" i="14"/>
  <c r="Q50" i="14"/>
  <c r="Q51" i="14"/>
  <c r="Q52" i="14"/>
  <c r="Q33" i="14"/>
  <c r="P34" i="14"/>
  <c r="P35" i="14"/>
  <c r="P36" i="14"/>
  <c r="P37" i="14"/>
  <c r="P38" i="14"/>
  <c r="P39" i="14"/>
  <c r="P40" i="14"/>
  <c r="P41" i="14"/>
  <c r="P42" i="14"/>
  <c r="P43" i="14"/>
  <c r="P44" i="14"/>
  <c r="P45" i="14"/>
  <c r="P46" i="14"/>
  <c r="P48" i="14"/>
  <c r="P49" i="14"/>
  <c r="P50" i="14"/>
  <c r="P51" i="14"/>
  <c r="P52" i="14"/>
  <c r="P33" i="14"/>
  <c r="O34" i="14"/>
  <c r="O35" i="14"/>
  <c r="O36" i="14"/>
  <c r="O37" i="14"/>
  <c r="O38" i="14"/>
  <c r="O39" i="14"/>
  <c r="O40" i="14"/>
  <c r="O41" i="14"/>
  <c r="O42" i="14"/>
  <c r="O43" i="14"/>
  <c r="O44" i="14"/>
  <c r="O45" i="14"/>
  <c r="O47" i="14"/>
  <c r="O48" i="14"/>
  <c r="O49" i="14"/>
  <c r="O50" i="14"/>
  <c r="O51" i="14"/>
  <c r="O52" i="14"/>
  <c r="O33" i="14"/>
  <c r="N34" i="14"/>
  <c r="N35" i="14"/>
  <c r="N36" i="14"/>
  <c r="N37" i="14"/>
  <c r="N38" i="14"/>
  <c r="N39" i="14"/>
  <c r="N40" i="14"/>
  <c r="N41" i="14"/>
  <c r="N42" i="14"/>
  <c r="N43" i="14"/>
  <c r="N44" i="14"/>
  <c r="N46" i="14"/>
  <c r="N47" i="14"/>
  <c r="N48" i="14"/>
  <c r="N49" i="14"/>
  <c r="N50" i="14"/>
  <c r="N51" i="14"/>
  <c r="N52" i="14"/>
  <c r="N33" i="14"/>
  <c r="M34" i="14"/>
  <c r="M35" i="14"/>
  <c r="M36" i="14"/>
  <c r="M37" i="14"/>
  <c r="M38" i="14"/>
  <c r="M39" i="14"/>
  <c r="M40" i="14"/>
  <c r="M41" i="14"/>
  <c r="M42" i="14"/>
  <c r="M43" i="14"/>
  <c r="M45" i="14"/>
  <c r="M46" i="14"/>
  <c r="M47" i="14"/>
  <c r="M48" i="14"/>
  <c r="M49" i="14"/>
  <c r="M50" i="14"/>
  <c r="M51" i="14"/>
  <c r="M52" i="14"/>
  <c r="M33" i="14"/>
  <c r="L34" i="14"/>
  <c r="L35" i="14"/>
  <c r="L36" i="14"/>
  <c r="L37" i="14"/>
  <c r="L38" i="14"/>
  <c r="L39" i="14"/>
  <c r="L40" i="14"/>
  <c r="L41" i="14"/>
  <c r="L42" i="14"/>
  <c r="L44" i="14"/>
  <c r="L45" i="14"/>
  <c r="L46" i="14"/>
  <c r="L47" i="14"/>
  <c r="L48" i="14"/>
  <c r="L49" i="14"/>
  <c r="L50" i="14"/>
  <c r="L51" i="14"/>
  <c r="L52" i="14"/>
  <c r="L33" i="14"/>
  <c r="K34" i="14"/>
  <c r="K35" i="14"/>
  <c r="K36" i="14"/>
  <c r="K37" i="14"/>
  <c r="K38" i="14"/>
  <c r="K39" i="14"/>
  <c r="K40" i="14"/>
  <c r="K41" i="14"/>
  <c r="K43" i="14"/>
  <c r="K44" i="14"/>
  <c r="K45" i="14"/>
  <c r="K46" i="14"/>
  <c r="K47" i="14"/>
  <c r="K48" i="14"/>
  <c r="K49" i="14"/>
  <c r="K50" i="14"/>
  <c r="K51" i="14"/>
  <c r="K52" i="14"/>
  <c r="K33" i="14"/>
  <c r="J34" i="14"/>
  <c r="J35" i="14"/>
  <c r="J36" i="14"/>
  <c r="J37" i="14"/>
  <c r="J38" i="14"/>
  <c r="J39" i="14"/>
  <c r="J40" i="14"/>
  <c r="J42" i="14"/>
  <c r="J43" i="14"/>
  <c r="J44" i="14"/>
  <c r="J45" i="14"/>
  <c r="J46" i="14"/>
  <c r="J47" i="14"/>
  <c r="J48" i="14"/>
  <c r="J49" i="14"/>
  <c r="J50" i="14"/>
  <c r="J51" i="14"/>
  <c r="J52" i="14"/>
  <c r="J33" i="14"/>
  <c r="I34" i="14"/>
  <c r="I35" i="14"/>
  <c r="I36" i="14"/>
  <c r="I37" i="14"/>
  <c r="I38" i="14"/>
  <c r="I39" i="14"/>
  <c r="I41" i="14"/>
  <c r="I42" i="14"/>
  <c r="I43" i="14"/>
  <c r="I44" i="14"/>
  <c r="I45" i="14"/>
  <c r="I46" i="14"/>
  <c r="I47" i="14"/>
  <c r="I48" i="14"/>
  <c r="I49" i="14"/>
  <c r="I50" i="14"/>
  <c r="I51" i="14"/>
  <c r="I52" i="14"/>
  <c r="I33" i="14"/>
  <c r="H34" i="14"/>
  <c r="H35" i="14"/>
  <c r="H36" i="14"/>
  <c r="H37" i="14"/>
  <c r="H38" i="14"/>
  <c r="H40" i="14"/>
  <c r="H41" i="14"/>
  <c r="H42" i="14"/>
  <c r="H43" i="14"/>
  <c r="H44" i="14"/>
  <c r="H45" i="14"/>
  <c r="H46" i="14"/>
  <c r="H47" i="14"/>
  <c r="H48" i="14"/>
  <c r="H49" i="14"/>
  <c r="H50" i="14"/>
  <c r="H51" i="14"/>
  <c r="H52" i="14"/>
  <c r="H33" i="14"/>
  <c r="G40" i="14"/>
  <c r="G41" i="14"/>
  <c r="G42" i="14"/>
  <c r="G43" i="14"/>
  <c r="G44" i="14"/>
  <c r="G45" i="14"/>
  <c r="G46" i="14"/>
  <c r="G47" i="14"/>
  <c r="G48" i="14"/>
  <c r="G49" i="14"/>
  <c r="G50" i="14"/>
  <c r="G51" i="14"/>
  <c r="G52" i="14"/>
  <c r="G39" i="14"/>
  <c r="G34" i="14"/>
  <c r="G35" i="14"/>
  <c r="G36" i="14"/>
  <c r="G37" i="14"/>
  <c r="G33" i="14"/>
  <c r="F39" i="14"/>
  <c r="F40" i="14"/>
  <c r="F41" i="14"/>
  <c r="F42" i="14"/>
  <c r="F43" i="14"/>
  <c r="F44" i="14"/>
  <c r="F45" i="14"/>
  <c r="F46" i="14"/>
  <c r="F47" i="14"/>
  <c r="F48" i="14"/>
  <c r="F49" i="14"/>
  <c r="F50" i="14"/>
  <c r="F51" i="14"/>
  <c r="F52" i="14"/>
  <c r="F38" i="14"/>
  <c r="F34" i="14"/>
  <c r="F35" i="14"/>
  <c r="F36" i="14"/>
  <c r="F33" i="14"/>
  <c r="E38" i="14"/>
  <c r="E39" i="14"/>
  <c r="E40" i="14"/>
  <c r="E41" i="14"/>
  <c r="E42" i="14"/>
  <c r="E43" i="14"/>
  <c r="E44" i="14"/>
  <c r="E45" i="14"/>
  <c r="E46" i="14"/>
  <c r="E47" i="14"/>
  <c r="E48" i="14"/>
  <c r="E49" i="14"/>
  <c r="E50" i="14"/>
  <c r="E51" i="14"/>
  <c r="E52" i="14"/>
  <c r="E34" i="14"/>
  <c r="E35" i="14"/>
  <c r="D37" i="14"/>
  <c r="D38" i="14"/>
  <c r="D39" i="14"/>
  <c r="D40" i="14"/>
  <c r="D41" i="14"/>
  <c r="D42" i="14"/>
  <c r="D43" i="14"/>
  <c r="D44" i="14"/>
  <c r="D45" i="14"/>
  <c r="D46" i="14"/>
  <c r="D47" i="14"/>
  <c r="D48" i="14"/>
  <c r="D49" i="14"/>
  <c r="D50" i="14"/>
  <c r="D51" i="14"/>
  <c r="D52" i="14"/>
  <c r="D36" i="14"/>
  <c r="D34" i="14"/>
  <c r="C36" i="14"/>
  <c r="C37" i="14"/>
  <c r="C38" i="14"/>
  <c r="C39" i="14"/>
  <c r="C40" i="14"/>
  <c r="C41" i="14"/>
  <c r="C42" i="14"/>
  <c r="C43" i="14"/>
  <c r="C44" i="14"/>
  <c r="C45" i="14"/>
  <c r="C46" i="14"/>
  <c r="C47" i="14"/>
  <c r="C48" i="14"/>
  <c r="C49" i="14"/>
  <c r="C50" i="14"/>
  <c r="C51" i="14"/>
  <c r="C52" i="14"/>
  <c r="C35" i="14"/>
  <c r="B35" i="14"/>
  <c r="B36" i="14"/>
  <c r="B37" i="14"/>
  <c r="B38" i="14"/>
  <c r="B39" i="14"/>
  <c r="B40" i="14"/>
  <c r="B41" i="14"/>
  <c r="B42" i="14"/>
  <c r="B43" i="14"/>
  <c r="B44" i="14"/>
  <c r="B45" i="14"/>
  <c r="B46" i="14"/>
  <c r="B47" i="14"/>
  <c r="B48" i="14"/>
  <c r="B49" i="14"/>
  <c r="B50" i="14"/>
  <c r="B51" i="14"/>
  <c r="B52" i="14"/>
  <c r="B34" i="14"/>
  <c r="N77" i="42" l="1"/>
  <c r="M81" i="42"/>
  <c r="N56" i="42"/>
  <c r="M60" i="42"/>
  <c r="N224" i="42"/>
  <c r="M228" i="42"/>
  <c r="N371" i="42"/>
  <c r="M375" i="42"/>
  <c r="M123" i="42"/>
  <c r="N119" i="42"/>
  <c r="N98" i="42"/>
  <c r="M102" i="42"/>
  <c r="N438" i="42"/>
  <c r="O434" i="42"/>
  <c r="N417" i="42"/>
  <c r="O413" i="42"/>
  <c r="N396" i="42"/>
  <c r="O392" i="42"/>
  <c r="N354" i="42"/>
  <c r="O350" i="42"/>
  <c r="N333" i="42"/>
  <c r="O329" i="42"/>
  <c r="N312" i="42"/>
  <c r="O308" i="42"/>
  <c r="N291" i="42"/>
  <c r="O287" i="42"/>
  <c r="N270" i="42"/>
  <c r="O266" i="42"/>
  <c r="N249" i="42"/>
  <c r="O245" i="42"/>
  <c r="N207" i="42"/>
  <c r="O203" i="42"/>
  <c r="N186" i="42"/>
  <c r="O182" i="42"/>
  <c r="N165" i="42"/>
  <c r="O161" i="42"/>
  <c r="N144" i="42"/>
  <c r="O140" i="42"/>
  <c r="O39" i="42"/>
  <c r="M95" i="29"/>
  <c r="N92" i="29"/>
  <c r="O35" i="29"/>
  <c r="O396" i="29"/>
  <c r="N399" i="29"/>
  <c r="M304" i="29"/>
  <c r="N301" i="29"/>
  <c r="N168" i="29"/>
  <c r="M171" i="29"/>
  <c r="N149" i="29"/>
  <c r="M152" i="29"/>
  <c r="O130" i="29"/>
  <c r="N133" i="29"/>
  <c r="M380" i="29"/>
  <c r="N377" i="29"/>
  <c r="O361" i="29"/>
  <c r="P358" i="29"/>
  <c r="N342" i="29"/>
  <c r="O339" i="29"/>
  <c r="M323" i="29"/>
  <c r="N320" i="29"/>
  <c r="M285" i="29"/>
  <c r="N282" i="29"/>
  <c r="M266" i="29"/>
  <c r="N263" i="29"/>
  <c r="M247" i="29"/>
  <c r="N244" i="29"/>
  <c r="N228" i="29"/>
  <c r="O225" i="29"/>
  <c r="M209" i="29"/>
  <c r="N206" i="29"/>
  <c r="M190" i="29"/>
  <c r="N187" i="29"/>
  <c r="N114" i="29"/>
  <c r="O111" i="29"/>
  <c r="O76" i="29"/>
  <c r="P73" i="29"/>
  <c r="O57" i="29"/>
  <c r="P54" i="29"/>
  <c r="F16" i="39"/>
  <c r="F40" i="39" s="1"/>
  <c r="O224" i="42" l="1"/>
  <c r="N228" i="42"/>
  <c r="O77" i="42"/>
  <c r="N81" i="42"/>
  <c r="O119" i="42"/>
  <c r="N123" i="42"/>
  <c r="N102" i="42"/>
  <c r="O98" i="42"/>
  <c r="O371" i="42"/>
  <c r="N375" i="42"/>
  <c r="O56" i="42"/>
  <c r="N60" i="42"/>
  <c r="P434" i="42"/>
  <c r="O438" i="42"/>
  <c r="P413" i="42"/>
  <c r="O417" i="42"/>
  <c r="P392" i="42"/>
  <c r="O396" i="42"/>
  <c r="P350" i="42"/>
  <c r="O354" i="42"/>
  <c r="P329" i="42"/>
  <c r="O333" i="42"/>
  <c r="P308" i="42"/>
  <c r="O312" i="42"/>
  <c r="P287" i="42"/>
  <c r="O291" i="42"/>
  <c r="P266" i="42"/>
  <c r="O270" i="42"/>
  <c r="P245" i="42"/>
  <c r="O249" i="42"/>
  <c r="P203" i="42"/>
  <c r="O207" i="42"/>
  <c r="P182" i="42"/>
  <c r="O186" i="42"/>
  <c r="P161" i="42"/>
  <c r="O165" i="42"/>
  <c r="P140" i="42"/>
  <c r="O144" i="42"/>
  <c r="P39" i="42"/>
  <c r="O92" i="29"/>
  <c r="N95" i="29"/>
  <c r="P35" i="29"/>
  <c r="P396" i="29"/>
  <c r="O399" i="29"/>
  <c r="N304" i="29"/>
  <c r="O301" i="29"/>
  <c r="O168" i="29"/>
  <c r="N171" i="29"/>
  <c r="O149" i="29"/>
  <c r="N152" i="29"/>
  <c r="P130" i="29"/>
  <c r="O133" i="29"/>
  <c r="N380" i="29"/>
  <c r="O377" i="29"/>
  <c r="P361" i="29"/>
  <c r="Q358" i="29"/>
  <c r="O342" i="29"/>
  <c r="P339" i="29"/>
  <c r="N323" i="29"/>
  <c r="O320" i="29"/>
  <c r="N285" i="29"/>
  <c r="O282" i="29"/>
  <c r="N266" i="29"/>
  <c r="O263" i="29"/>
  <c r="N247" i="29"/>
  <c r="O244" i="29"/>
  <c r="O228" i="29"/>
  <c r="P225" i="29"/>
  <c r="N209" i="29"/>
  <c r="O206" i="29"/>
  <c r="N190" i="29"/>
  <c r="O187" i="29"/>
  <c r="O114" i="29"/>
  <c r="P111" i="29"/>
  <c r="P76" i="29"/>
  <c r="Q73" i="29"/>
  <c r="P57" i="29"/>
  <c r="Q54" i="29"/>
  <c r="B458" i="29"/>
  <c r="B461" i="29"/>
  <c r="B459" i="29"/>
  <c r="D458" i="29"/>
  <c r="B457" i="29"/>
  <c r="F9" i="14"/>
  <c r="B456" i="29"/>
  <c r="B455" i="29"/>
  <c r="U453" i="29"/>
  <c r="T453" i="29"/>
  <c r="S453" i="29"/>
  <c r="R453" i="29"/>
  <c r="Q453" i="29"/>
  <c r="P453" i="29"/>
  <c r="O453" i="29"/>
  <c r="N453" i="29"/>
  <c r="M453" i="29"/>
  <c r="L453" i="29"/>
  <c r="K453" i="29"/>
  <c r="J453" i="29"/>
  <c r="I453" i="29"/>
  <c r="H453" i="29"/>
  <c r="G453" i="29"/>
  <c r="F453" i="29"/>
  <c r="E453" i="29"/>
  <c r="D453" i="29"/>
  <c r="C453" i="29"/>
  <c r="B453" i="29"/>
  <c r="E452" i="29"/>
  <c r="U450" i="29"/>
  <c r="M450" i="29"/>
  <c r="A143" i="29"/>
  <c r="B444" i="29"/>
  <c r="F10" i="11"/>
  <c r="C10" i="11"/>
  <c r="B551" i="42" l="1"/>
  <c r="B482" i="29"/>
  <c r="B580" i="42" s="1"/>
  <c r="R551" i="42"/>
  <c r="R482" i="29"/>
  <c r="R580" i="42" s="1"/>
  <c r="U548" i="42"/>
  <c r="U479" i="29"/>
  <c r="U577" i="42" s="1"/>
  <c r="H551" i="42"/>
  <c r="H482" i="29"/>
  <c r="H580" i="42" s="1"/>
  <c r="P551" i="42"/>
  <c r="P482" i="29"/>
  <c r="P580" i="42" s="1"/>
  <c r="B559" i="42"/>
  <c r="B490" i="29"/>
  <c r="B588" i="42" s="1"/>
  <c r="F551" i="42"/>
  <c r="F482" i="29"/>
  <c r="F580" i="42" s="1"/>
  <c r="N551" i="42"/>
  <c r="N482" i="29"/>
  <c r="N580" i="42" s="1"/>
  <c r="D556" i="42"/>
  <c r="D487" i="29"/>
  <c r="D585" i="42" s="1"/>
  <c r="D551" i="42"/>
  <c r="D482" i="29"/>
  <c r="D580" i="42" s="1"/>
  <c r="L551" i="42"/>
  <c r="L482" i="29"/>
  <c r="L580" i="42" s="1"/>
  <c r="T551" i="42"/>
  <c r="T482" i="29"/>
  <c r="T580" i="42" s="1"/>
  <c r="B542" i="42"/>
  <c r="B473" i="29"/>
  <c r="B571" i="42" s="1"/>
  <c r="E550" i="42"/>
  <c r="E481" i="29"/>
  <c r="E579" i="42" s="1"/>
  <c r="E551" i="42"/>
  <c r="E482" i="29"/>
  <c r="E580" i="42" s="1"/>
  <c r="I551" i="42"/>
  <c r="I482" i="29"/>
  <c r="I580" i="42" s="1"/>
  <c r="M551" i="42"/>
  <c r="M482" i="29"/>
  <c r="M580" i="42" s="1"/>
  <c r="Q551" i="42"/>
  <c r="Q482" i="29"/>
  <c r="Q580" i="42" s="1"/>
  <c r="U551" i="42"/>
  <c r="U482" i="29"/>
  <c r="U580" i="42" s="1"/>
  <c r="B555" i="42"/>
  <c r="B486" i="29"/>
  <c r="B584" i="42" s="1"/>
  <c r="B556" i="42"/>
  <c r="B487" i="29"/>
  <c r="B585" i="42" s="1"/>
  <c r="J551" i="42"/>
  <c r="J482" i="29"/>
  <c r="J580" i="42" s="1"/>
  <c r="B553" i="42"/>
  <c r="B484" i="29"/>
  <c r="B582" i="42" s="1"/>
  <c r="M548" i="42"/>
  <c r="M479" i="29"/>
  <c r="M577" i="42" s="1"/>
  <c r="C551" i="42"/>
  <c r="C482" i="29"/>
  <c r="C580" i="42" s="1"/>
  <c r="G551" i="42"/>
  <c r="G482" i="29"/>
  <c r="G580" i="42" s="1"/>
  <c r="K551" i="42"/>
  <c r="K482" i="29"/>
  <c r="K580" i="42" s="1"/>
  <c r="O551" i="42"/>
  <c r="O482" i="29"/>
  <c r="O580" i="42" s="1"/>
  <c r="S551" i="42"/>
  <c r="S482" i="29"/>
  <c r="S580" i="42" s="1"/>
  <c r="B554" i="42"/>
  <c r="B485" i="29"/>
  <c r="B583" i="42" s="1"/>
  <c r="B557" i="42"/>
  <c r="B488" i="29"/>
  <c r="B586" i="42" s="1"/>
  <c r="O375" i="42"/>
  <c r="P371" i="42"/>
  <c r="O123" i="42"/>
  <c r="P119" i="42"/>
  <c r="O228" i="42"/>
  <c r="P224" i="42"/>
  <c r="O60" i="42"/>
  <c r="P56" i="42"/>
  <c r="O81" i="42"/>
  <c r="P77" i="42"/>
  <c r="O102" i="42"/>
  <c r="P98" i="42"/>
  <c r="Q434" i="42"/>
  <c r="P438" i="42"/>
  <c r="Q413" i="42"/>
  <c r="P417" i="42"/>
  <c r="Q392" i="42"/>
  <c r="P396" i="42"/>
  <c r="Q350" i="42"/>
  <c r="P354" i="42"/>
  <c r="Q329" i="42"/>
  <c r="P333" i="42"/>
  <c r="Q308" i="42"/>
  <c r="P312" i="42"/>
  <c r="Q287" i="42"/>
  <c r="P291" i="42"/>
  <c r="Q266" i="42"/>
  <c r="P270" i="42"/>
  <c r="Q245" i="42"/>
  <c r="P249" i="42"/>
  <c r="P207" i="42"/>
  <c r="Q203" i="42"/>
  <c r="Q182" i="42"/>
  <c r="P186" i="42"/>
  <c r="Q161" i="42"/>
  <c r="P165" i="42"/>
  <c r="Q140" i="42"/>
  <c r="P144" i="42"/>
  <c r="Q39" i="42"/>
  <c r="O95" i="29"/>
  <c r="P92" i="29"/>
  <c r="Q35" i="29"/>
  <c r="P399" i="29"/>
  <c r="Q396" i="29"/>
  <c r="O304" i="29"/>
  <c r="P301" i="29"/>
  <c r="O171" i="29"/>
  <c r="P168" i="29"/>
  <c r="P149" i="29"/>
  <c r="O152" i="29"/>
  <c r="Q130" i="29"/>
  <c r="P133" i="29"/>
  <c r="O380" i="29"/>
  <c r="P377" i="29"/>
  <c r="Q361" i="29"/>
  <c r="R358" i="29"/>
  <c r="P342" i="29"/>
  <c r="Q339" i="29"/>
  <c r="O323" i="29"/>
  <c r="P320" i="29"/>
  <c r="O285" i="29"/>
  <c r="P282" i="29"/>
  <c r="O266" i="29"/>
  <c r="P263" i="29"/>
  <c r="O247" i="29"/>
  <c r="P244" i="29"/>
  <c r="P228" i="29"/>
  <c r="Q225" i="29"/>
  <c r="O209" i="29"/>
  <c r="P206" i="29"/>
  <c r="O190" i="29"/>
  <c r="P187" i="29"/>
  <c r="Q111" i="29"/>
  <c r="P114" i="29"/>
  <c r="R73" i="29"/>
  <c r="Q76" i="29"/>
  <c r="R54" i="29"/>
  <c r="Q57" i="29"/>
  <c r="D444" i="29"/>
  <c r="P444" i="29"/>
  <c r="C445" i="29"/>
  <c r="K445" i="29"/>
  <c r="H446" i="29"/>
  <c r="P446" i="29"/>
  <c r="C447" i="29"/>
  <c r="K447" i="29"/>
  <c r="S447" i="29"/>
  <c r="G448" i="29"/>
  <c r="O448" i="29"/>
  <c r="S448" i="29"/>
  <c r="G449" i="29"/>
  <c r="O449" i="29"/>
  <c r="H450" i="29"/>
  <c r="P450" i="29"/>
  <c r="I451" i="29"/>
  <c r="Q451" i="29"/>
  <c r="U451" i="29"/>
  <c r="F452" i="29"/>
  <c r="N452" i="29"/>
  <c r="C454" i="29"/>
  <c r="G454" i="29"/>
  <c r="O454" i="29"/>
  <c r="S454" i="29"/>
  <c r="D455" i="29"/>
  <c r="L455" i="29"/>
  <c r="T455" i="29"/>
  <c r="E456" i="29"/>
  <c r="M456" i="29"/>
  <c r="M457" i="29"/>
  <c r="N458" i="29"/>
  <c r="D459" i="29"/>
  <c r="L459" i="29"/>
  <c r="T459" i="29"/>
  <c r="E460" i="29"/>
  <c r="I460" i="29"/>
  <c r="Q460" i="29"/>
  <c r="U460" i="29"/>
  <c r="F461" i="29"/>
  <c r="N461" i="29"/>
  <c r="K462" i="29"/>
  <c r="C444" i="29"/>
  <c r="K444" i="29"/>
  <c r="J445" i="29"/>
  <c r="G446" i="29"/>
  <c r="O446" i="29"/>
  <c r="F447" i="29"/>
  <c r="J447" i="29"/>
  <c r="N447" i="29"/>
  <c r="R447" i="29"/>
  <c r="F448" i="29"/>
  <c r="N448" i="29"/>
  <c r="R448" i="29"/>
  <c r="B449" i="29"/>
  <c r="J449" i="29"/>
  <c r="N449" i="29"/>
  <c r="R449" i="29"/>
  <c r="C450" i="29"/>
  <c r="K450" i="29"/>
  <c r="O450" i="29"/>
  <c r="S450" i="29"/>
  <c r="D451" i="29"/>
  <c r="L451" i="29"/>
  <c r="M452" i="29"/>
  <c r="U452" i="29"/>
  <c r="B454" i="29"/>
  <c r="J454" i="29"/>
  <c r="G455" i="29"/>
  <c r="O455" i="29"/>
  <c r="S455" i="29"/>
  <c r="D456" i="29"/>
  <c r="L456" i="29"/>
  <c r="P456" i="29"/>
  <c r="H457" i="29"/>
  <c r="P457" i="29"/>
  <c r="E458" i="29"/>
  <c r="M458" i="29"/>
  <c r="U458" i="29"/>
  <c r="C459" i="29"/>
  <c r="K459" i="29"/>
  <c r="H460" i="29"/>
  <c r="P460" i="29"/>
  <c r="T460" i="29"/>
  <c r="E461" i="29"/>
  <c r="I461" i="29"/>
  <c r="Q461" i="29"/>
  <c r="U461" i="29"/>
  <c r="B462" i="29"/>
  <c r="J462" i="29"/>
  <c r="E444" i="29"/>
  <c r="I444" i="29"/>
  <c r="M444" i="29"/>
  <c r="Q444" i="29"/>
  <c r="U444" i="29"/>
  <c r="D445" i="29"/>
  <c r="H445" i="29"/>
  <c r="L445" i="29"/>
  <c r="P445" i="29"/>
  <c r="T445" i="29"/>
  <c r="B445" i="29"/>
  <c r="E446" i="29"/>
  <c r="I446" i="29"/>
  <c r="M446" i="29"/>
  <c r="Q446" i="29"/>
  <c r="U446" i="29"/>
  <c r="D447" i="29"/>
  <c r="H447" i="29"/>
  <c r="L447" i="29"/>
  <c r="P447" i="29"/>
  <c r="T447" i="29"/>
  <c r="B447" i="29"/>
  <c r="D448" i="29"/>
  <c r="H448" i="29"/>
  <c r="L448" i="29"/>
  <c r="P448" i="29"/>
  <c r="T448" i="29"/>
  <c r="B448" i="29"/>
  <c r="D449" i="29"/>
  <c r="H449" i="29"/>
  <c r="L449" i="29"/>
  <c r="P449" i="29"/>
  <c r="T449" i="29"/>
  <c r="E450" i="29"/>
  <c r="I450" i="29"/>
  <c r="Q450" i="29"/>
  <c r="B451" i="29"/>
  <c r="F451" i="29"/>
  <c r="J451" i="29"/>
  <c r="N451" i="29"/>
  <c r="R451" i="29"/>
  <c r="C452" i="29"/>
  <c r="G452" i="29"/>
  <c r="K452" i="29"/>
  <c r="O452" i="29"/>
  <c r="S452" i="29"/>
  <c r="D454" i="29"/>
  <c r="H454" i="29"/>
  <c r="L454" i="29"/>
  <c r="P454" i="29"/>
  <c r="T454" i="29"/>
  <c r="E455" i="29"/>
  <c r="I455" i="29"/>
  <c r="M455" i="29"/>
  <c r="Q455" i="29"/>
  <c r="U455" i="29"/>
  <c r="F456" i="29"/>
  <c r="J456" i="29"/>
  <c r="N456" i="29"/>
  <c r="R456" i="29"/>
  <c r="F457" i="29"/>
  <c r="J457" i="29"/>
  <c r="N457" i="29"/>
  <c r="R457" i="29"/>
  <c r="C458" i="29"/>
  <c r="G458" i="29"/>
  <c r="K458" i="29"/>
  <c r="O458" i="29"/>
  <c r="S458" i="29"/>
  <c r="E459" i="29"/>
  <c r="I459" i="29"/>
  <c r="M459" i="29"/>
  <c r="Q459" i="29"/>
  <c r="U459" i="29"/>
  <c r="B460" i="29"/>
  <c r="F460" i="29"/>
  <c r="J460" i="29"/>
  <c r="N460" i="29"/>
  <c r="R460" i="29"/>
  <c r="C461" i="29"/>
  <c r="G461" i="29"/>
  <c r="K461" i="29"/>
  <c r="O461" i="29"/>
  <c r="S461" i="29"/>
  <c r="D462" i="29"/>
  <c r="H462" i="29"/>
  <c r="L462" i="29"/>
  <c r="P462" i="29"/>
  <c r="T462" i="29"/>
  <c r="E443" i="29"/>
  <c r="H444" i="29"/>
  <c r="L444" i="29"/>
  <c r="T444" i="29"/>
  <c r="G445" i="29"/>
  <c r="O445" i="29"/>
  <c r="S445" i="29"/>
  <c r="D446" i="29"/>
  <c r="L446" i="29"/>
  <c r="T446" i="29"/>
  <c r="G447" i="29"/>
  <c r="O447" i="29"/>
  <c r="C448" i="29"/>
  <c r="K448" i="29"/>
  <c r="C449" i="29"/>
  <c r="K449" i="29"/>
  <c r="S449" i="29"/>
  <c r="D450" i="29"/>
  <c r="L450" i="29"/>
  <c r="T450" i="29"/>
  <c r="E451" i="29"/>
  <c r="M451" i="29"/>
  <c r="B452" i="29"/>
  <c r="J452" i="29"/>
  <c r="R452" i="29"/>
  <c r="K454" i="29"/>
  <c r="H455" i="29"/>
  <c r="P455" i="29"/>
  <c r="I456" i="29"/>
  <c r="Q456" i="29"/>
  <c r="U456" i="29"/>
  <c r="E457" i="29"/>
  <c r="I457" i="29"/>
  <c r="Q457" i="29"/>
  <c r="U457" i="29"/>
  <c r="F458" i="29"/>
  <c r="J458" i="29"/>
  <c r="R458" i="29"/>
  <c r="H459" i="29"/>
  <c r="P459" i="29"/>
  <c r="M460" i="29"/>
  <c r="J461" i="29"/>
  <c r="R461" i="29"/>
  <c r="C462" i="29"/>
  <c r="G462" i="29"/>
  <c r="O462" i="29"/>
  <c r="S462" i="29"/>
  <c r="G444" i="29"/>
  <c r="O444" i="29"/>
  <c r="S444" i="29"/>
  <c r="F445" i="29"/>
  <c r="N445" i="29"/>
  <c r="R445" i="29"/>
  <c r="C446" i="29"/>
  <c r="K446" i="29"/>
  <c r="S446" i="29"/>
  <c r="J448" i="29"/>
  <c r="F449" i="29"/>
  <c r="G450" i="29"/>
  <c r="H451" i="29"/>
  <c r="P451" i="29"/>
  <c r="T451" i="29"/>
  <c r="I452" i="29"/>
  <c r="Q452" i="29"/>
  <c r="F454" i="29"/>
  <c r="N454" i="29"/>
  <c r="R454" i="29"/>
  <c r="C455" i="29"/>
  <c r="K455" i="29"/>
  <c r="H456" i="29"/>
  <c r="T456" i="29"/>
  <c r="D457" i="29"/>
  <c r="L457" i="29"/>
  <c r="T457" i="29"/>
  <c r="I458" i="29"/>
  <c r="Q458" i="29"/>
  <c r="G459" i="29"/>
  <c r="O459" i="29"/>
  <c r="S459" i="29"/>
  <c r="D460" i="29"/>
  <c r="L460" i="29"/>
  <c r="M461" i="29"/>
  <c r="F462" i="29"/>
  <c r="N462" i="29"/>
  <c r="R462" i="29"/>
  <c r="F444" i="29"/>
  <c r="J444" i="29"/>
  <c r="N444" i="29"/>
  <c r="R444" i="29"/>
  <c r="E445" i="29"/>
  <c r="I445" i="29"/>
  <c r="M445" i="29"/>
  <c r="Q445" i="29"/>
  <c r="U445" i="29"/>
  <c r="B446" i="29"/>
  <c r="F446" i="29"/>
  <c r="J446" i="29"/>
  <c r="N446" i="29"/>
  <c r="R446" i="29"/>
  <c r="E447" i="29"/>
  <c r="I447" i="29"/>
  <c r="M447" i="29"/>
  <c r="Q447" i="29"/>
  <c r="U447" i="29"/>
  <c r="E448" i="29"/>
  <c r="I448" i="29"/>
  <c r="M448" i="29"/>
  <c r="Q448" i="29"/>
  <c r="U448" i="29"/>
  <c r="E449" i="29"/>
  <c r="I449" i="29"/>
  <c r="M449" i="29"/>
  <c r="Q449" i="29"/>
  <c r="U449" i="29"/>
  <c r="B450" i="29"/>
  <c r="F450" i="29"/>
  <c r="J450" i="29"/>
  <c r="N450" i="29"/>
  <c r="R450" i="29"/>
  <c r="C451" i="29"/>
  <c r="G451" i="29"/>
  <c r="K451" i="29"/>
  <c r="O451" i="29"/>
  <c r="S451" i="29"/>
  <c r="D452" i="29"/>
  <c r="H452" i="29"/>
  <c r="L452" i="29"/>
  <c r="P452" i="29"/>
  <c r="T452" i="29"/>
  <c r="E454" i="29"/>
  <c r="I454" i="29"/>
  <c r="M454" i="29"/>
  <c r="Q454" i="29"/>
  <c r="U454" i="29"/>
  <c r="F455" i="29"/>
  <c r="J455" i="29"/>
  <c r="N455" i="29"/>
  <c r="R455" i="29"/>
  <c r="C456" i="29"/>
  <c r="G456" i="29"/>
  <c r="K456" i="29"/>
  <c r="O456" i="29"/>
  <c r="S456" i="29"/>
  <c r="C457" i="29"/>
  <c r="G457" i="29"/>
  <c r="K457" i="29"/>
  <c r="O457" i="29"/>
  <c r="S457" i="29"/>
  <c r="H458" i="29"/>
  <c r="L458" i="29"/>
  <c r="P458" i="29"/>
  <c r="T458" i="29"/>
  <c r="F459" i="29"/>
  <c r="J459" i="29"/>
  <c r="N459" i="29"/>
  <c r="R459" i="29"/>
  <c r="C460" i="29"/>
  <c r="G460" i="29"/>
  <c r="K460" i="29"/>
  <c r="O460" i="29"/>
  <c r="S460" i="29"/>
  <c r="D461" i="29"/>
  <c r="H461" i="29"/>
  <c r="L461" i="29"/>
  <c r="P461" i="29"/>
  <c r="T461" i="29"/>
  <c r="E462" i="29"/>
  <c r="I462" i="29"/>
  <c r="M462" i="29"/>
  <c r="Q462" i="29"/>
  <c r="U462" i="29"/>
  <c r="B14" i="29"/>
  <c r="B23" i="29"/>
  <c r="C20" i="29"/>
  <c r="C16" i="29"/>
  <c r="C18" i="29"/>
  <c r="C19" i="29"/>
  <c r="B15" i="29"/>
  <c r="B17" i="29"/>
  <c r="C21" i="29"/>
  <c r="B24" i="29"/>
  <c r="B12" i="29"/>
  <c r="C14" i="29"/>
  <c r="B16" i="29"/>
  <c r="B18" i="29"/>
  <c r="B19" i="29"/>
  <c r="C22" i="29"/>
  <c r="C23" i="29"/>
  <c r="B22" i="29"/>
  <c r="B25" i="29"/>
  <c r="B11" i="29"/>
  <c r="B13" i="29"/>
  <c r="C15" i="29"/>
  <c r="C17" i="29"/>
  <c r="B20" i="29"/>
  <c r="B21" i="29"/>
  <c r="C24" i="29"/>
  <c r="C25" i="29"/>
  <c r="C13" i="29"/>
  <c r="C12" i="29"/>
  <c r="C11" i="29"/>
  <c r="Q70" i="16"/>
  <c r="AJ70" i="16"/>
  <c r="AI70" i="16"/>
  <c r="AH70" i="16"/>
  <c r="AG70" i="16"/>
  <c r="AF70" i="16"/>
  <c r="AE70" i="16"/>
  <c r="AD70" i="16"/>
  <c r="AC70" i="16"/>
  <c r="AB70" i="16"/>
  <c r="AA70" i="16"/>
  <c r="Z70" i="16"/>
  <c r="Y70" i="16"/>
  <c r="X70" i="16"/>
  <c r="W70" i="16"/>
  <c r="V70" i="16"/>
  <c r="U70" i="16"/>
  <c r="T70" i="16"/>
  <c r="S70" i="16"/>
  <c r="R70" i="16"/>
  <c r="AJ41" i="16"/>
  <c r="AI41" i="16"/>
  <c r="AH41" i="16"/>
  <c r="AG41" i="16"/>
  <c r="AF41" i="16"/>
  <c r="AE41" i="16"/>
  <c r="AD41" i="16"/>
  <c r="AC41" i="16"/>
  <c r="AB41" i="16"/>
  <c r="AA41" i="16"/>
  <c r="Z41" i="16"/>
  <c r="Y41" i="16"/>
  <c r="X41" i="16"/>
  <c r="W41" i="16"/>
  <c r="V41" i="16"/>
  <c r="U41" i="16"/>
  <c r="T41" i="16"/>
  <c r="S41" i="16"/>
  <c r="R41" i="16"/>
  <c r="Q41" i="16"/>
  <c r="F23" i="16"/>
  <c r="AL21" i="16"/>
  <c r="T559" i="42" l="1"/>
  <c r="T490" i="29"/>
  <c r="T588" i="42" s="1"/>
  <c r="J557" i="42"/>
  <c r="J488" i="29"/>
  <c r="J586" i="42" s="1"/>
  <c r="R553" i="42"/>
  <c r="R484" i="29"/>
  <c r="R582" i="42" s="1"/>
  <c r="H550" i="42"/>
  <c r="H481" i="29"/>
  <c r="H579" i="42" s="1"/>
  <c r="U547" i="42"/>
  <c r="U478" i="29"/>
  <c r="U576" i="42" s="1"/>
  <c r="N544" i="42"/>
  <c r="N475" i="29"/>
  <c r="N573" i="42" s="1"/>
  <c r="E543" i="42"/>
  <c r="E474" i="29"/>
  <c r="E572" i="42" s="1"/>
  <c r="T555" i="42"/>
  <c r="T486" i="29"/>
  <c r="T584" i="42" s="1"/>
  <c r="T549" i="42"/>
  <c r="T480" i="29"/>
  <c r="T578" i="42" s="1"/>
  <c r="F547" i="42"/>
  <c r="F478" i="29"/>
  <c r="F576" i="42" s="1"/>
  <c r="O560" i="42"/>
  <c r="O491" i="29"/>
  <c r="O589" i="42" s="1"/>
  <c r="Q555" i="42"/>
  <c r="Q486" i="29"/>
  <c r="Q584" i="42" s="1"/>
  <c r="M549" i="42"/>
  <c r="M480" i="29"/>
  <c r="M578" i="42" s="1"/>
  <c r="T544" i="42"/>
  <c r="T475" i="29"/>
  <c r="T573" i="42" s="1"/>
  <c r="L560" i="42"/>
  <c r="L491" i="29"/>
  <c r="L589" i="42" s="1"/>
  <c r="B558" i="42"/>
  <c r="B489" i="29"/>
  <c r="B587" i="42" s="1"/>
  <c r="N555" i="42"/>
  <c r="N486" i="29"/>
  <c r="N584" i="42" s="1"/>
  <c r="T552" i="42"/>
  <c r="T483" i="29"/>
  <c r="T581" i="42" s="1"/>
  <c r="I548" i="42"/>
  <c r="I479" i="29"/>
  <c r="I577" i="42" s="1"/>
  <c r="Q544" i="42"/>
  <c r="Q475" i="29"/>
  <c r="Q573" i="42" s="1"/>
  <c r="B543" i="42"/>
  <c r="B474" i="29"/>
  <c r="B572" i="42" s="1"/>
  <c r="B560" i="42"/>
  <c r="B491" i="29"/>
  <c r="B589" i="42" s="1"/>
  <c r="E556" i="42"/>
  <c r="E487" i="29"/>
  <c r="E585" i="42" s="1"/>
  <c r="M550" i="42"/>
  <c r="M481" i="29"/>
  <c r="M579" i="42" s="1"/>
  <c r="N546" i="42"/>
  <c r="N477" i="29"/>
  <c r="N575" i="42" s="1"/>
  <c r="N559" i="42"/>
  <c r="N490" i="29"/>
  <c r="N588" i="42" s="1"/>
  <c r="D557" i="42"/>
  <c r="D488" i="29"/>
  <c r="D586" i="42" s="1"/>
  <c r="I549" i="42"/>
  <c r="I480" i="29"/>
  <c r="I578" i="42" s="1"/>
  <c r="D542" i="42"/>
  <c r="D473" i="29"/>
  <c r="D571" i="42" s="1"/>
  <c r="M560" i="42"/>
  <c r="M491" i="29"/>
  <c r="M589" i="42" s="1"/>
  <c r="S558" i="42"/>
  <c r="S489" i="29"/>
  <c r="S587" i="42" s="1"/>
  <c r="F557" i="42"/>
  <c r="F488" i="29"/>
  <c r="F586" i="42" s="1"/>
  <c r="G555" i="42"/>
  <c r="G486" i="29"/>
  <c r="G584" i="42" s="1"/>
  <c r="N553" i="42"/>
  <c r="N484" i="29"/>
  <c r="N582" i="42" s="1"/>
  <c r="Q552" i="42"/>
  <c r="Q483" i="29"/>
  <c r="Q581" i="42" s="1"/>
  <c r="D550" i="42"/>
  <c r="D481" i="29"/>
  <c r="D579" i="42" s="1"/>
  <c r="G549" i="42"/>
  <c r="G480" i="29"/>
  <c r="G578" i="42" s="1"/>
  <c r="J548" i="42"/>
  <c r="J479" i="29"/>
  <c r="J577" i="42" s="1"/>
  <c r="Q547" i="42"/>
  <c r="Q478" i="29"/>
  <c r="Q576" i="42" s="1"/>
  <c r="U546" i="42"/>
  <c r="U477" i="29"/>
  <c r="U575" i="42" s="1"/>
  <c r="E546" i="42"/>
  <c r="E477" i="29"/>
  <c r="E575" i="42" s="1"/>
  <c r="I545" i="42"/>
  <c r="I476" i="29"/>
  <c r="I574" i="42" s="1"/>
  <c r="J544" i="42"/>
  <c r="J475" i="29"/>
  <c r="J573" i="42" s="1"/>
  <c r="Q543" i="42"/>
  <c r="Q474" i="29"/>
  <c r="Q572" i="42" s="1"/>
  <c r="R542" i="42"/>
  <c r="R473" i="29"/>
  <c r="R571" i="42" s="1"/>
  <c r="R560" i="42"/>
  <c r="R491" i="29"/>
  <c r="R589" i="42" s="1"/>
  <c r="L558" i="42"/>
  <c r="L489" i="29"/>
  <c r="L587" i="42" s="1"/>
  <c r="G557" i="42"/>
  <c r="G488" i="29"/>
  <c r="G586" i="42" s="1"/>
  <c r="L555" i="42"/>
  <c r="L486" i="29"/>
  <c r="L584" i="42" s="1"/>
  <c r="K553" i="42"/>
  <c r="K484" i="29"/>
  <c r="K582" i="42" s="1"/>
  <c r="F552" i="42"/>
  <c r="F483" i="29"/>
  <c r="F581" i="42" s="1"/>
  <c r="P549" i="42"/>
  <c r="P480" i="29"/>
  <c r="P578" i="42" s="1"/>
  <c r="J546" i="42"/>
  <c r="J477" i="29"/>
  <c r="J575" i="42" s="1"/>
  <c r="R543" i="42"/>
  <c r="R474" i="29"/>
  <c r="R572" i="42" s="1"/>
  <c r="O542" i="42"/>
  <c r="O473" i="29"/>
  <c r="O571" i="42" s="1"/>
  <c r="G560" i="42"/>
  <c r="G491" i="29"/>
  <c r="G589" i="42" s="1"/>
  <c r="M558" i="42"/>
  <c r="M489" i="29"/>
  <c r="M587" i="42" s="1"/>
  <c r="J556" i="42"/>
  <c r="J487" i="29"/>
  <c r="J585" i="42" s="1"/>
  <c r="I555" i="42"/>
  <c r="I486" i="29"/>
  <c r="I584" i="42" s="1"/>
  <c r="I554" i="42"/>
  <c r="I485" i="29"/>
  <c r="I583" i="42" s="1"/>
  <c r="R550" i="42"/>
  <c r="R481" i="29"/>
  <c r="R579" i="42" s="1"/>
  <c r="E549" i="42"/>
  <c r="E480" i="29"/>
  <c r="E578" i="42" s="1"/>
  <c r="S547" i="42"/>
  <c r="S478" i="29"/>
  <c r="S576" i="42" s="1"/>
  <c r="C546" i="42"/>
  <c r="C477" i="29"/>
  <c r="C575" i="42" s="1"/>
  <c r="L544" i="42"/>
  <c r="L475" i="29"/>
  <c r="L573" i="42" s="1"/>
  <c r="G543" i="42"/>
  <c r="G474" i="29"/>
  <c r="G572" i="42" s="1"/>
  <c r="E541" i="42"/>
  <c r="H560" i="42"/>
  <c r="H491" i="29"/>
  <c r="H589" i="42" s="1"/>
  <c r="K559" i="42"/>
  <c r="K490" i="29"/>
  <c r="K588" i="42" s="1"/>
  <c r="N558" i="42"/>
  <c r="N489" i="29"/>
  <c r="N587" i="42" s="1"/>
  <c r="U557" i="42"/>
  <c r="U488" i="29"/>
  <c r="U586" i="42" s="1"/>
  <c r="E557" i="42"/>
  <c r="E488" i="29"/>
  <c r="E586" i="42" s="1"/>
  <c r="G556" i="42"/>
  <c r="G487" i="29"/>
  <c r="G585" i="42" s="1"/>
  <c r="J555" i="42"/>
  <c r="J486" i="29"/>
  <c r="J584" i="42" s="1"/>
  <c r="J554" i="42"/>
  <c r="J485" i="29"/>
  <c r="J583" i="42" s="1"/>
  <c r="M553" i="42"/>
  <c r="M484" i="29"/>
  <c r="M582" i="42" s="1"/>
  <c r="P552" i="42"/>
  <c r="P483" i="29"/>
  <c r="P581" i="42" s="1"/>
  <c r="S550" i="42"/>
  <c r="S481" i="29"/>
  <c r="S579" i="42" s="1"/>
  <c r="C550" i="42"/>
  <c r="C481" i="29"/>
  <c r="C579" i="42" s="1"/>
  <c r="F549" i="42"/>
  <c r="F480" i="29"/>
  <c r="F578" i="42" s="1"/>
  <c r="E548" i="42"/>
  <c r="E479" i="29"/>
  <c r="E577" i="42" s="1"/>
  <c r="H547" i="42"/>
  <c r="H478" i="29"/>
  <c r="H576" i="42" s="1"/>
  <c r="P546" i="42"/>
  <c r="P477" i="29"/>
  <c r="P575" i="42" s="1"/>
  <c r="B545" i="42"/>
  <c r="B476" i="29"/>
  <c r="H545" i="42"/>
  <c r="H476" i="29"/>
  <c r="H574" i="42" s="1"/>
  <c r="M544" i="42"/>
  <c r="M475" i="29"/>
  <c r="M573" i="42" s="1"/>
  <c r="T543" i="42"/>
  <c r="T474" i="29"/>
  <c r="T572" i="42" s="1"/>
  <c r="D543" i="42"/>
  <c r="D474" i="29"/>
  <c r="D572" i="42" s="1"/>
  <c r="I542" i="42"/>
  <c r="I473" i="29"/>
  <c r="I571" i="42" s="1"/>
  <c r="U559" i="42"/>
  <c r="U490" i="29"/>
  <c r="U588" i="42" s="1"/>
  <c r="T558" i="42"/>
  <c r="T489" i="29"/>
  <c r="T587" i="42" s="1"/>
  <c r="C557" i="42"/>
  <c r="C488" i="29"/>
  <c r="C586" i="42" s="1"/>
  <c r="P555" i="42"/>
  <c r="P486" i="29"/>
  <c r="P584" i="42" s="1"/>
  <c r="D554" i="42"/>
  <c r="D485" i="29"/>
  <c r="D583" i="42" s="1"/>
  <c r="J552" i="42"/>
  <c r="J483" i="29"/>
  <c r="J581" i="42" s="1"/>
  <c r="L549" i="42"/>
  <c r="L480" i="29"/>
  <c r="L578" i="42" s="1"/>
  <c r="K548" i="42"/>
  <c r="K479" i="29"/>
  <c r="K577" i="42" s="1"/>
  <c r="J547" i="42"/>
  <c r="J478" i="29"/>
  <c r="J576" i="42" s="1"/>
  <c r="F546" i="42"/>
  <c r="F477" i="29"/>
  <c r="F575" i="42" s="1"/>
  <c r="F545" i="42"/>
  <c r="F476" i="29"/>
  <c r="F574" i="42" s="1"/>
  <c r="K542" i="42"/>
  <c r="K473" i="29"/>
  <c r="K571" i="42" s="1"/>
  <c r="F559" i="42"/>
  <c r="F490" i="29"/>
  <c r="F588" i="42" s="1"/>
  <c r="E558" i="42"/>
  <c r="E489" i="29"/>
  <c r="E587" i="42" s="1"/>
  <c r="N556" i="42"/>
  <c r="N487" i="29"/>
  <c r="N585" i="42" s="1"/>
  <c r="T553" i="42"/>
  <c r="T484" i="29"/>
  <c r="T582" i="42" s="1"/>
  <c r="O552" i="42"/>
  <c r="O483" i="29"/>
  <c r="O581" i="42" s="1"/>
  <c r="F550" i="42"/>
  <c r="F481" i="29"/>
  <c r="F579" i="42" s="1"/>
  <c r="P548" i="42"/>
  <c r="P479" i="29"/>
  <c r="P577" i="42" s="1"/>
  <c r="S546" i="42"/>
  <c r="S477" i="29"/>
  <c r="S575" i="42" s="1"/>
  <c r="K545" i="42"/>
  <c r="K476" i="29"/>
  <c r="K574" i="42" s="1"/>
  <c r="K543" i="42"/>
  <c r="K474" i="29"/>
  <c r="K572" i="42" s="1"/>
  <c r="Q560" i="42"/>
  <c r="Q491" i="29"/>
  <c r="Q589" i="42" s="1"/>
  <c r="G558" i="42"/>
  <c r="G489" i="29"/>
  <c r="G587" i="42" s="1"/>
  <c r="K555" i="42"/>
  <c r="K486" i="29"/>
  <c r="K584" i="42" s="1"/>
  <c r="U552" i="42"/>
  <c r="U483" i="29"/>
  <c r="U581" i="42" s="1"/>
  <c r="K549" i="42"/>
  <c r="K480" i="29"/>
  <c r="K578" i="42" s="1"/>
  <c r="E547" i="42"/>
  <c r="E478" i="29"/>
  <c r="E576" i="42" s="1"/>
  <c r="U543" i="42"/>
  <c r="U474" i="29"/>
  <c r="U572" i="42" s="1"/>
  <c r="M559" i="42"/>
  <c r="M490" i="29"/>
  <c r="M588" i="42" s="1"/>
  <c r="H554" i="42"/>
  <c r="H485" i="29"/>
  <c r="H583" i="42" s="1"/>
  <c r="S542" i="42"/>
  <c r="S473" i="29"/>
  <c r="S571" i="42" s="1"/>
  <c r="R556" i="42"/>
  <c r="R487" i="29"/>
  <c r="R585" i="42" s="1"/>
  <c r="K552" i="42"/>
  <c r="K483" i="29"/>
  <c r="K581" i="42" s="1"/>
  <c r="K546" i="42"/>
  <c r="K477" i="29"/>
  <c r="K575" i="42" s="1"/>
  <c r="H542" i="42"/>
  <c r="H473" i="29"/>
  <c r="H571" i="42" s="1"/>
  <c r="R558" i="42"/>
  <c r="R489" i="29"/>
  <c r="R587" i="42" s="1"/>
  <c r="K556" i="42"/>
  <c r="K487" i="29"/>
  <c r="K585" i="42" s="1"/>
  <c r="Q553" i="42"/>
  <c r="Q484" i="29"/>
  <c r="Q582" i="42" s="1"/>
  <c r="G550" i="42"/>
  <c r="G481" i="29"/>
  <c r="G579" i="42" s="1"/>
  <c r="L547" i="42"/>
  <c r="L478" i="29"/>
  <c r="L576" i="42" s="1"/>
  <c r="D546" i="42"/>
  <c r="D477" i="29"/>
  <c r="D575" i="42" s="1"/>
  <c r="H543" i="42"/>
  <c r="H474" i="29"/>
  <c r="H572" i="42" s="1"/>
  <c r="E559" i="42"/>
  <c r="E490" i="29"/>
  <c r="E588" i="42" s="1"/>
  <c r="G553" i="42"/>
  <c r="G484" i="29"/>
  <c r="G582" i="42" s="1"/>
  <c r="O548" i="42"/>
  <c r="O479" i="29"/>
  <c r="O577" i="42" s="1"/>
  <c r="J545" i="42"/>
  <c r="J476" i="29"/>
  <c r="J574" i="42" s="1"/>
  <c r="I558" i="42"/>
  <c r="I489" i="29"/>
  <c r="I587" i="42" s="1"/>
  <c r="S552" i="42"/>
  <c r="S483" i="29"/>
  <c r="S581" i="42" s="1"/>
  <c r="G547" i="42"/>
  <c r="G478" i="29"/>
  <c r="G576" i="42" s="1"/>
  <c r="S545" i="42"/>
  <c r="S476" i="29"/>
  <c r="S574" i="42" s="1"/>
  <c r="P559" i="42"/>
  <c r="P490" i="29"/>
  <c r="P588" i="42" s="1"/>
  <c r="C558" i="42"/>
  <c r="C489" i="29"/>
  <c r="C587" i="42" s="1"/>
  <c r="H556" i="42"/>
  <c r="H487" i="29"/>
  <c r="H585" i="42" s="1"/>
  <c r="K554" i="42"/>
  <c r="K485" i="29"/>
  <c r="K583" i="42" s="1"/>
  <c r="T550" i="42"/>
  <c r="T481" i="29"/>
  <c r="T579" i="42" s="1"/>
  <c r="I560" i="42"/>
  <c r="I491" i="29"/>
  <c r="I589" i="42" s="1"/>
  <c r="L559" i="42"/>
  <c r="L490" i="29"/>
  <c r="L588" i="42" s="1"/>
  <c r="O558" i="42"/>
  <c r="O489" i="29"/>
  <c r="O587" i="42" s="1"/>
  <c r="R557" i="42"/>
  <c r="R488" i="29"/>
  <c r="R586" i="42" s="1"/>
  <c r="T556" i="42"/>
  <c r="T487" i="29"/>
  <c r="T585" i="42" s="1"/>
  <c r="S555" i="42"/>
  <c r="S486" i="29"/>
  <c r="S584" i="42" s="1"/>
  <c r="C555" i="42"/>
  <c r="C486" i="29"/>
  <c r="C584" i="42" s="1"/>
  <c r="G554" i="42"/>
  <c r="G485" i="29"/>
  <c r="G583" i="42" s="1"/>
  <c r="J553" i="42"/>
  <c r="J484" i="29"/>
  <c r="J582" i="42" s="1"/>
  <c r="M552" i="42"/>
  <c r="M483" i="29"/>
  <c r="M581" i="42" s="1"/>
  <c r="P550" i="42"/>
  <c r="P481" i="29"/>
  <c r="P579" i="42" s="1"/>
  <c r="S549" i="42"/>
  <c r="S480" i="29"/>
  <c r="S578" i="42" s="1"/>
  <c r="C549" i="42"/>
  <c r="C480" i="29"/>
  <c r="C578" i="42" s="1"/>
  <c r="F548" i="42"/>
  <c r="F479" i="29"/>
  <c r="F577" i="42" s="1"/>
  <c r="M547" i="42"/>
  <c r="M478" i="29"/>
  <c r="M576" i="42" s="1"/>
  <c r="Q546" i="42"/>
  <c r="Q477" i="29"/>
  <c r="Q575" i="42" s="1"/>
  <c r="U545" i="42"/>
  <c r="U476" i="29"/>
  <c r="U574" i="42" s="1"/>
  <c r="E545" i="42"/>
  <c r="E476" i="29"/>
  <c r="E574" i="42" s="1"/>
  <c r="F544" i="42"/>
  <c r="F475" i="29"/>
  <c r="F573" i="42" s="1"/>
  <c r="M543" i="42"/>
  <c r="M474" i="29"/>
  <c r="M572" i="42" s="1"/>
  <c r="N542" i="42"/>
  <c r="N473" i="29"/>
  <c r="N571" i="42" s="1"/>
  <c r="N560" i="42"/>
  <c r="N491" i="29"/>
  <c r="N589" i="42" s="1"/>
  <c r="D558" i="42"/>
  <c r="D489" i="29"/>
  <c r="D587" i="42" s="1"/>
  <c r="Q556" i="42"/>
  <c r="Q487" i="29"/>
  <c r="Q585" i="42" s="1"/>
  <c r="D555" i="42"/>
  <c r="D486" i="29"/>
  <c r="D584" i="42" s="1"/>
  <c r="C553" i="42"/>
  <c r="C484" i="29"/>
  <c r="C582" i="42" s="1"/>
  <c r="Q550" i="42"/>
  <c r="Q481" i="29"/>
  <c r="Q579" i="42" s="1"/>
  <c r="H549" i="42"/>
  <c r="H480" i="29"/>
  <c r="H578" i="42" s="1"/>
  <c r="S544" i="42"/>
  <c r="S475" i="29"/>
  <c r="S573" i="42" s="1"/>
  <c r="N543" i="42"/>
  <c r="N474" i="29"/>
  <c r="N572" i="42" s="1"/>
  <c r="G542" i="42"/>
  <c r="G473" i="29"/>
  <c r="G571" i="42" s="1"/>
  <c r="C560" i="42"/>
  <c r="C491" i="29"/>
  <c r="C589" i="42" s="1"/>
  <c r="P557" i="42"/>
  <c r="P488" i="29"/>
  <c r="P586" i="42" s="1"/>
  <c r="F556" i="42"/>
  <c r="F487" i="29"/>
  <c r="F585" i="42" s="1"/>
  <c r="E555" i="42"/>
  <c r="E486" i="29"/>
  <c r="E584" i="42" s="1"/>
  <c r="P553" i="42"/>
  <c r="P484" i="29"/>
  <c r="P582" i="42" s="1"/>
  <c r="J550" i="42"/>
  <c r="J481" i="29"/>
  <c r="J579" i="42" s="1"/>
  <c r="T548" i="42"/>
  <c r="T479" i="29"/>
  <c r="T577" i="42" s="1"/>
  <c r="K547" i="42"/>
  <c r="K478" i="29"/>
  <c r="K576" i="42" s="1"/>
  <c r="O545" i="42"/>
  <c r="O476" i="29"/>
  <c r="O574" i="42" s="1"/>
  <c r="D544" i="42"/>
  <c r="D475" i="29"/>
  <c r="D573" i="42" s="1"/>
  <c r="T542" i="42"/>
  <c r="T473" i="29"/>
  <c r="T571" i="42" s="1"/>
  <c r="T560" i="42"/>
  <c r="T491" i="29"/>
  <c r="T589" i="42" s="1"/>
  <c r="D560" i="42"/>
  <c r="D491" i="29"/>
  <c r="D589" i="42" s="1"/>
  <c r="G559" i="42"/>
  <c r="G490" i="29"/>
  <c r="G588" i="42" s="1"/>
  <c r="J558" i="42"/>
  <c r="J489" i="29"/>
  <c r="J587" i="42" s="1"/>
  <c r="Q557" i="42"/>
  <c r="Q488" i="29"/>
  <c r="Q586" i="42" s="1"/>
  <c r="S556" i="42"/>
  <c r="S487" i="29"/>
  <c r="S585" i="42" s="1"/>
  <c r="C556" i="42"/>
  <c r="C487" i="29"/>
  <c r="C585" i="42" s="1"/>
  <c r="F555" i="42"/>
  <c r="F486" i="29"/>
  <c r="F584" i="42" s="1"/>
  <c r="F554" i="42"/>
  <c r="F485" i="29"/>
  <c r="F583" i="42" s="1"/>
  <c r="I553" i="42"/>
  <c r="I484" i="29"/>
  <c r="I582" i="42" s="1"/>
  <c r="L552" i="42"/>
  <c r="L483" i="29"/>
  <c r="L581" i="42" s="1"/>
  <c r="O550" i="42"/>
  <c r="O481" i="29"/>
  <c r="O579" i="42" s="1"/>
  <c r="R549" i="42"/>
  <c r="R480" i="29"/>
  <c r="R578" i="42" s="1"/>
  <c r="B549" i="42"/>
  <c r="B480" i="29"/>
  <c r="B578" i="42" s="1"/>
  <c r="T547" i="42"/>
  <c r="T478" i="29"/>
  <c r="T576" i="42" s="1"/>
  <c r="D547" i="42"/>
  <c r="D478" i="29"/>
  <c r="D576" i="42" s="1"/>
  <c r="L546" i="42"/>
  <c r="L477" i="29"/>
  <c r="L575" i="42" s="1"/>
  <c r="T545" i="42"/>
  <c r="T476" i="29"/>
  <c r="T574" i="42" s="1"/>
  <c r="D545" i="42"/>
  <c r="D476" i="29"/>
  <c r="D574" i="42" s="1"/>
  <c r="I544" i="42"/>
  <c r="I475" i="29"/>
  <c r="I573" i="42" s="1"/>
  <c r="P543" i="42"/>
  <c r="P474" i="29"/>
  <c r="P572" i="42" s="1"/>
  <c r="U542" i="42"/>
  <c r="U473" i="29"/>
  <c r="U571" i="42" s="1"/>
  <c r="E542" i="42"/>
  <c r="E473" i="29"/>
  <c r="E571" i="42" s="1"/>
  <c r="Q559" i="42"/>
  <c r="Q490" i="29"/>
  <c r="Q588" i="42" s="1"/>
  <c r="P558" i="42"/>
  <c r="P489" i="29"/>
  <c r="P587" i="42" s="1"/>
  <c r="U556" i="42"/>
  <c r="U487" i="29"/>
  <c r="U585" i="42" s="1"/>
  <c r="H555" i="42"/>
  <c r="H486" i="29"/>
  <c r="H584" i="42" s="1"/>
  <c r="S553" i="42"/>
  <c r="S484" i="29"/>
  <c r="S582" i="42" s="1"/>
  <c r="B552" i="42"/>
  <c r="B483" i="29"/>
  <c r="B581" i="42" s="1"/>
  <c r="D549" i="42"/>
  <c r="D480" i="29"/>
  <c r="D578" i="42" s="1"/>
  <c r="C548" i="42"/>
  <c r="C479" i="29"/>
  <c r="C577" i="42" s="1"/>
  <c r="B547" i="42"/>
  <c r="B478" i="29"/>
  <c r="B576" i="42" s="1"/>
  <c r="R545" i="42"/>
  <c r="R476" i="29"/>
  <c r="R574" i="42" s="1"/>
  <c r="O544" i="42"/>
  <c r="O475" i="29"/>
  <c r="O573" i="42" s="1"/>
  <c r="C542" i="42"/>
  <c r="C473" i="29"/>
  <c r="C571" i="42" s="1"/>
  <c r="U558" i="42"/>
  <c r="U489" i="29"/>
  <c r="U587" i="42" s="1"/>
  <c r="T557" i="42"/>
  <c r="T488" i="29"/>
  <c r="T586" i="42" s="1"/>
  <c r="M555" i="42"/>
  <c r="M486" i="29"/>
  <c r="M584" i="42" s="1"/>
  <c r="L553" i="42"/>
  <c r="L484" i="29"/>
  <c r="L582" i="42" s="1"/>
  <c r="G552" i="42"/>
  <c r="G483" i="29"/>
  <c r="G581" i="42" s="1"/>
  <c r="U549" i="42"/>
  <c r="U480" i="29"/>
  <c r="U578" i="42" s="1"/>
  <c r="H548" i="42"/>
  <c r="H479" i="29"/>
  <c r="H577" i="42" s="1"/>
  <c r="O546" i="42"/>
  <c r="O477" i="29"/>
  <c r="O575" i="42" s="1"/>
  <c r="C545" i="42"/>
  <c r="C476" i="29"/>
  <c r="C574" i="42" s="1"/>
  <c r="C543" i="42"/>
  <c r="C474" i="29"/>
  <c r="C572" i="42" s="1"/>
  <c r="D559" i="42"/>
  <c r="D490" i="29"/>
  <c r="D588" i="42" s="1"/>
  <c r="L556" i="42"/>
  <c r="L487" i="29"/>
  <c r="L585" i="42" s="1"/>
  <c r="O554" i="42"/>
  <c r="O485" i="29"/>
  <c r="O583" i="42" s="1"/>
  <c r="E552" i="42"/>
  <c r="E483" i="29"/>
  <c r="E581" i="42" s="1"/>
  <c r="N548" i="42"/>
  <c r="N479" i="29"/>
  <c r="N577" i="42" s="1"/>
  <c r="I546" i="42"/>
  <c r="I477" i="29"/>
  <c r="I575" i="42" s="1"/>
  <c r="M545" i="42"/>
  <c r="M476" i="29"/>
  <c r="M574" i="42" s="1"/>
  <c r="F542" i="42"/>
  <c r="F473" i="29"/>
  <c r="F571" i="42" s="1"/>
  <c r="O557" i="42"/>
  <c r="O488" i="29"/>
  <c r="O586" i="42" s="1"/>
  <c r="N552" i="42"/>
  <c r="N483" i="29"/>
  <c r="N581" i="42" s="1"/>
  <c r="C544" i="42"/>
  <c r="C475" i="29"/>
  <c r="C573" i="42" s="1"/>
  <c r="J559" i="42"/>
  <c r="J490" i="29"/>
  <c r="J588" i="42" s="1"/>
  <c r="Q554" i="42"/>
  <c r="Q485" i="29"/>
  <c r="Q583" i="42" s="1"/>
  <c r="D548" i="42"/>
  <c r="D479" i="29"/>
  <c r="D577" i="42" s="1"/>
  <c r="O543" i="42"/>
  <c r="O474" i="29"/>
  <c r="O572" i="42" s="1"/>
  <c r="O559" i="42"/>
  <c r="O490" i="29"/>
  <c r="O588" i="42" s="1"/>
  <c r="I557" i="42"/>
  <c r="I488" i="29"/>
  <c r="I586" i="42" s="1"/>
  <c r="N554" i="42"/>
  <c r="N485" i="29"/>
  <c r="N583" i="42" s="1"/>
  <c r="D552" i="42"/>
  <c r="D483" i="29"/>
  <c r="D581" i="42" s="1"/>
  <c r="J549" i="42"/>
  <c r="J480" i="29"/>
  <c r="J578" i="42" s="1"/>
  <c r="T546" i="42"/>
  <c r="T477" i="29"/>
  <c r="T575" i="42" s="1"/>
  <c r="L545" i="42"/>
  <c r="L476" i="29"/>
  <c r="L574" i="42" s="1"/>
  <c r="M542" i="42"/>
  <c r="M473" i="29"/>
  <c r="M571" i="42" s="1"/>
  <c r="K557" i="42"/>
  <c r="K488" i="29"/>
  <c r="K586" i="42" s="1"/>
  <c r="L554" i="42"/>
  <c r="L485" i="29"/>
  <c r="L583" i="42" s="1"/>
  <c r="N547" i="42"/>
  <c r="N478" i="29"/>
  <c r="N576" i="42" s="1"/>
  <c r="J543" i="42"/>
  <c r="J474" i="29"/>
  <c r="J572" i="42" s="1"/>
  <c r="E554" i="42"/>
  <c r="E485" i="29"/>
  <c r="E583" i="42" s="1"/>
  <c r="N550" i="42"/>
  <c r="N481" i="29"/>
  <c r="N579" i="42" s="1"/>
  <c r="H544" i="42"/>
  <c r="H475" i="29"/>
  <c r="H573" i="42" s="1"/>
  <c r="U560" i="42"/>
  <c r="U491" i="29"/>
  <c r="U589" i="42" s="1"/>
  <c r="E560" i="42"/>
  <c r="E491" i="29"/>
  <c r="E589" i="42" s="1"/>
  <c r="H559" i="42"/>
  <c r="H490" i="29"/>
  <c r="H588" i="42" s="1"/>
  <c r="K558" i="42"/>
  <c r="K489" i="29"/>
  <c r="K587" i="42" s="1"/>
  <c r="N557" i="42"/>
  <c r="N488" i="29"/>
  <c r="N586" i="42" s="1"/>
  <c r="P556" i="42"/>
  <c r="P487" i="29"/>
  <c r="P585" i="42" s="1"/>
  <c r="O555" i="42"/>
  <c r="O486" i="29"/>
  <c r="O584" i="42" s="1"/>
  <c r="S554" i="42"/>
  <c r="S485" i="29"/>
  <c r="S583" i="42" s="1"/>
  <c r="C554" i="42"/>
  <c r="C485" i="29"/>
  <c r="C583" i="42" s="1"/>
  <c r="F553" i="42"/>
  <c r="F484" i="29"/>
  <c r="F582" i="42" s="1"/>
  <c r="I552" i="42"/>
  <c r="I483" i="29"/>
  <c r="I581" i="42" s="1"/>
  <c r="L550" i="42"/>
  <c r="L481" i="29"/>
  <c r="L579" i="42" s="1"/>
  <c r="O549" i="42"/>
  <c r="O480" i="29"/>
  <c r="O578" i="42" s="1"/>
  <c r="R548" i="42"/>
  <c r="R479" i="29"/>
  <c r="R577" i="42" s="1"/>
  <c r="B548" i="42"/>
  <c r="B479" i="29"/>
  <c r="B577" i="42" s="1"/>
  <c r="I547" i="42"/>
  <c r="I478" i="29"/>
  <c r="I576" i="42" s="1"/>
  <c r="M546" i="42"/>
  <c r="M477" i="29"/>
  <c r="M575" i="42" s="1"/>
  <c r="Q545" i="42"/>
  <c r="Q476" i="29"/>
  <c r="Q574" i="42" s="1"/>
  <c r="R544" i="42"/>
  <c r="R475" i="29"/>
  <c r="R573" i="42" s="1"/>
  <c r="B544" i="42"/>
  <c r="B475" i="29"/>
  <c r="I543" i="42"/>
  <c r="I474" i="29"/>
  <c r="I572" i="42" s="1"/>
  <c r="J542" i="42"/>
  <c r="J473" i="29"/>
  <c r="J571" i="42" s="1"/>
  <c r="F560" i="42"/>
  <c r="F491" i="29"/>
  <c r="F589" i="42" s="1"/>
  <c r="S557" i="42"/>
  <c r="S488" i="29"/>
  <c r="S586" i="42" s="1"/>
  <c r="I556" i="42"/>
  <c r="I487" i="29"/>
  <c r="I585" i="42" s="1"/>
  <c r="T554" i="42"/>
  <c r="T485" i="29"/>
  <c r="T583" i="42" s="1"/>
  <c r="R552" i="42"/>
  <c r="R483" i="29"/>
  <c r="R581" i="42" s="1"/>
  <c r="I550" i="42"/>
  <c r="I481" i="29"/>
  <c r="I579" i="42" s="1"/>
  <c r="G548" i="42"/>
  <c r="G479" i="29"/>
  <c r="G577" i="42" s="1"/>
  <c r="K544" i="42"/>
  <c r="K475" i="29"/>
  <c r="K573" i="42" s="1"/>
  <c r="F543" i="42"/>
  <c r="F474" i="29"/>
  <c r="F572" i="42" s="1"/>
  <c r="S560" i="42"/>
  <c r="S491" i="29"/>
  <c r="S589" i="42" s="1"/>
  <c r="R559" i="42"/>
  <c r="R490" i="29"/>
  <c r="R588" i="42" s="1"/>
  <c r="H557" i="42"/>
  <c r="H488" i="29"/>
  <c r="H586" i="42" s="1"/>
  <c r="U555" i="42"/>
  <c r="U486" i="29"/>
  <c r="U584" i="42" s="1"/>
  <c r="U554" i="42"/>
  <c r="U485" i="29"/>
  <c r="U583" i="42" s="1"/>
  <c r="H553" i="42"/>
  <c r="H484" i="29"/>
  <c r="H582" i="42" s="1"/>
  <c r="B550" i="42"/>
  <c r="B481" i="29"/>
  <c r="B579" i="42" s="1"/>
  <c r="L548" i="42"/>
  <c r="L479" i="29"/>
  <c r="L577" i="42" s="1"/>
  <c r="C547" i="42"/>
  <c r="C478" i="29"/>
  <c r="C576" i="42" s="1"/>
  <c r="G545" i="42"/>
  <c r="G476" i="29"/>
  <c r="G574" i="42" s="1"/>
  <c r="S543" i="42"/>
  <c r="S474" i="29"/>
  <c r="S572" i="42" s="1"/>
  <c r="L542" i="42"/>
  <c r="L473" i="29"/>
  <c r="L571" i="42" s="1"/>
  <c r="P560" i="42"/>
  <c r="P491" i="29"/>
  <c r="P589" i="42" s="1"/>
  <c r="S559" i="42"/>
  <c r="S490" i="29"/>
  <c r="S588" i="42" s="1"/>
  <c r="C559" i="42"/>
  <c r="C490" i="29"/>
  <c r="C588" i="42" s="1"/>
  <c r="F558" i="42"/>
  <c r="F489" i="29"/>
  <c r="F587" i="42" s="1"/>
  <c r="M557" i="42"/>
  <c r="M488" i="29"/>
  <c r="M586" i="42" s="1"/>
  <c r="O556" i="42"/>
  <c r="O487" i="29"/>
  <c r="O585" i="42" s="1"/>
  <c r="R555" i="42"/>
  <c r="R486" i="29"/>
  <c r="R584" i="42" s="1"/>
  <c r="R554" i="42"/>
  <c r="R485" i="29"/>
  <c r="R583" i="42" s="1"/>
  <c r="U553" i="42"/>
  <c r="U484" i="29"/>
  <c r="U582" i="42" s="1"/>
  <c r="E553" i="42"/>
  <c r="E484" i="29"/>
  <c r="E582" i="42" s="1"/>
  <c r="H552" i="42"/>
  <c r="H483" i="29"/>
  <c r="H581" i="42" s="1"/>
  <c r="K550" i="42"/>
  <c r="K481" i="29"/>
  <c r="K579" i="42" s="1"/>
  <c r="N549" i="42"/>
  <c r="N480" i="29"/>
  <c r="N578" i="42" s="1"/>
  <c r="Q548" i="42"/>
  <c r="Q479" i="29"/>
  <c r="Q577" i="42" s="1"/>
  <c r="P547" i="42"/>
  <c r="P478" i="29"/>
  <c r="P576" i="42" s="1"/>
  <c r="B546" i="42"/>
  <c r="B477" i="29"/>
  <c r="B575" i="42" s="1"/>
  <c r="H546" i="42"/>
  <c r="H477" i="29"/>
  <c r="H575" i="42" s="1"/>
  <c r="P545" i="42"/>
  <c r="P476" i="29"/>
  <c r="P574" i="42" s="1"/>
  <c r="U544" i="42"/>
  <c r="U475" i="29"/>
  <c r="U573" i="42" s="1"/>
  <c r="E544" i="42"/>
  <c r="E475" i="29"/>
  <c r="E573" i="42" s="1"/>
  <c r="L543" i="42"/>
  <c r="L474" i="29"/>
  <c r="L572" i="42" s="1"/>
  <c r="Q542" i="42"/>
  <c r="Q473" i="29"/>
  <c r="Q571" i="42" s="1"/>
  <c r="J560" i="42"/>
  <c r="J491" i="29"/>
  <c r="J589" i="42" s="1"/>
  <c r="I559" i="42"/>
  <c r="I490" i="29"/>
  <c r="I588" i="42" s="1"/>
  <c r="H558" i="42"/>
  <c r="H489" i="29"/>
  <c r="H587" i="42" s="1"/>
  <c r="M556" i="42"/>
  <c r="M487" i="29"/>
  <c r="M585" i="42" s="1"/>
  <c r="P554" i="42"/>
  <c r="P485" i="29"/>
  <c r="P583" i="42" s="1"/>
  <c r="O553" i="42"/>
  <c r="O484" i="29"/>
  <c r="O582" i="42" s="1"/>
  <c r="U550" i="42"/>
  <c r="U481" i="29"/>
  <c r="U579" i="42" s="1"/>
  <c r="S548" i="42"/>
  <c r="S479" i="29"/>
  <c r="S577" i="42" s="1"/>
  <c r="R547" i="42"/>
  <c r="R478" i="29"/>
  <c r="R576" i="42" s="1"/>
  <c r="R546" i="42"/>
  <c r="R477" i="29"/>
  <c r="R575" i="42" s="1"/>
  <c r="N545" i="42"/>
  <c r="N476" i="29"/>
  <c r="N574" i="42" s="1"/>
  <c r="G544" i="42"/>
  <c r="G475" i="29"/>
  <c r="G573" i="42" s="1"/>
  <c r="K560" i="42"/>
  <c r="K491" i="29"/>
  <c r="K589" i="42" s="1"/>
  <c r="Q558" i="42"/>
  <c r="Q489" i="29"/>
  <c r="Q587" i="42" s="1"/>
  <c r="L557" i="42"/>
  <c r="L488" i="29"/>
  <c r="L586" i="42" s="1"/>
  <c r="M554" i="42"/>
  <c r="M485" i="29"/>
  <c r="M583" i="42" s="1"/>
  <c r="D553" i="42"/>
  <c r="D484" i="29"/>
  <c r="D582" i="42" s="1"/>
  <c r="C552" i="42"/>
  <c r="C483" i="29"/>
  <c r="C581" i="42" s="1"/>
  <c r="Q549" i="42"/>
  <c r="Q480" i="29"/>
  <c r="Q578" i="42" s="1"/>
  <c r="O547" i="42"/>
  <c r="O478" i="29"/>
  <c r="O576" i="42" s="1"/>
  <c r="G546" i="42"/>
  <c r="G477" i="29"/>
  <c r="G575" i="42" s="1"/>
  <c r="P544" i="42"/>
  <c r="P475" i="29"/>
  <c r="P573" i="42" s="1"/>
  <c r="P542" i="42"/>
  <c r="P473" i="29"/>
  <c r="P571" i="42" s="1"/>
  <c r="P81" i="42"/>
  <c r="Q77" i="42"/>
  <c r="Q224" i="42"/>
  <c r="P228" i="42"/>
  <c r="Q371" i="42"/>
  <c r="P375" i="42"/>
  <c r="P102" i="42"/>
  <c r="Q98" i="42"/>
  <c r="Q56" i="42"/>
  <c r="P60" i="42"/>
  <c r="Q119" i="42"/>
  <c r="P123" i="42"/>
  <c r="Q438" i="42"/>
  <c r="R434" i="42"/>
  <c r="Q417" i="42"/>
  <c r="R413" i="42"/>
  <c r="Q396" i="42"/>
  <c r="R392" i="42"/>
  <c r="R350" i="42"/>
  <c r="Q354" i="42"/>
  <c r="R329" i="42"/>
  <c r="Q333" i="42"/>
  <c r="R308" i="42"/>
  <c r="Q312" i="42"/>
  <c r="Q291" i="42"/>
  <c r="R287" i="42"/>
  <c r="Q270" i="42"/>
  <c r="R266" i="42"/>
  <c r="R245" i="42"/>
  <c r="Q249" i="42"/>
  <c r="Q207" i="42"/>
  <c r="R203" i="42"/>
  <c r="R182" i="42"/>
  <c r="Q186" i="42"/>
  <c r="Q165" i="42"/>
  <c r="R161" i="42"/>
  <c r="R140" i="42"/>
  <c r="Q144" i="42"/>
  <c r="R39" i="42"/>
  <c r="Q92" i="29"/>
  <c r="P95" i="29"/>
  <c r="R35" i="29"/>
  <c r="R396" i="29"/>
  <c r="Q399" i="29"/>
  <c r="P304" i="29"/>
  <c r="Q301" i="29"/>
  <c r="Q168" i="29"/>
  <c r="P171" i="29"/>
  <c r="Q149" i="29"/>
  <c r="P152" i="29"/>
  <c r="R130" i="29"/>
  <c r="Q133" i="29"/>
  <c r="P380" i="29"/>
  <c r="Q377" i="29"/>
  <c r="R361" i="29"/>
  <c r="S358" i="29"/>
  <c r="Q342" i="29"/>
  <c r="R339" i="29"/>
  <c r="P323" i="29"/>
  <c r="Q320" i="29"/>
  <c r="Q282" i="29"/>
  <c r="P285" i="29"/>
  <c r="P266" i="29"/>
  <c r="Q263" i="29"/>
  <c r="P247" i="29"/>
  <c r="Q244" i="29"/>
  <c r="Q228" i="29"/>
  <c r="R225" i="29"/>
  <c r="P209" i="29"/>
  <c r="Q206" i="29"/>
  <c r="P190" i="29"/>
  <c r="Q187" i="29"/>
  <c r="Q114" i="29"/>
  <c r="R111" i="29"/>
  <c r="R76" i="29"/>
  <c r="S73" i="29"/>
  <c r="R57" i="29"/>
  <c r="S54" i="29"/>
  <c r="I2" i="14"/>
  <c r="B562" i="42" l="1"/>
  <c r="C29" i="11" s="1"/>
  <c r="E562" i="42"/>
  <c r="F29" i="11" s="1"/>
  <c r="Q60" i="42"/>
  <c r="R56" i="42"/>
  <c r="R371" i="42"/>
  <c r="Q375" i="42"/>
  <c r="Q81" i="42"/>
  <c r="R77" i="42"/>
  <c r="Q123" i="42"/>
  <c r="R119" i="42"/>
  <c r="Q228" i="42"/>
  <c r="R224" i="42"/>
  <c r="Q102" i="42"/>
  <c r="R98" i="42"/>
  <c r="R438" i="42"/>
  <c r="S434" i="42"/>
  <c r="R417" i="42"/>
  <c r="S413" i="42"/>
  <c r="R396" i="42"/>
  <c r="S392" i="42"/>
  <c r="R354" i="42"/>
  <c r="S350" i="42"/>
  <c r="R333" i="42"/>
  <c r="S329" i="42"/>
  <c r="R312" i="42"/>
  <c r="S308" i="42"/>
  <c r="R291" i="42"/>
  <c r="S287" i="42"/>
  <c r="R270" i="42"/>
  <c r="S266" i="42"/>
  <c r="R249" i="42"/>
  <c r="S245" i="42"/>
  <c r="R207" i="42"/>
  <c r="S203" i="42"/>
  <c r="R186" i="42"/>
  <c r="S182" i="42"/>
  <c r="R165" i="42"/>
  <c r="S161" i="42"/>
  <c r="R144" i="42"/>
  <c r="S140" i="42"/>
  <c r="S39" i="42"/>
  <c r="S35" i="29"/>
  <c r="Q95" i="29"/>
  <c r="R92" i="29"/>
  <c r="S396" i="29"/>
  <c r="R399" i="29"/>
  <c r="Q304" i="29"/>
  <c r="R301" i="29"/>
  <c r="R168" i="29"/>
  <c r="Q171" i="29"/>
  <c r="R149" i="29"/>
  <c r="Q152" i="29"/>
  <c r="S130" i="29"/>
  <c r="R133" i="29"/>
  <c r="Q380" i="29"/>
  <c r="R377" i="29"/>
  <c r="S361" i="29"/>
  <c r="T358" i="29"/>
  <c r="R342" i="29"/>
  <c r="S339" i="29"/>
  <c r="Q323" i="29"/>
  <c r="R320" i="29"/>
  <c r="Q285" i="29"/>
  <c r="R282" i="29"/>
  <c r="Q266" i="29"/>
  <c r="R263" i="29"/>
  <c r="Q247" i="29"/>
  <c r="R244" i="29"/>
  <c r="R228" i="29"/>
  <c r="S225" i="29"/>
  <c r="Q209" i="29"/>
  <c r="R206" i="29"/>
  <c r="Q190" i="29"/>
  <c r="R187" i="29"/>
  <c r="R114" i="29"/>
  <c r="S111" i="29"/>
  <c r="S76" i="29"/>
  <c r="T73" i="29"/>
  <c r="S57" i="29"/>
  <c r="T54" i="29"/>
  <c r="M58" i="16"/>
  <c r="M57" i="16"/>
  <c r="M56" i="16"/>
  <c r="M55" i="16"/>
  <c r="M54" i="16"/>
  <c r="F21" i="16"/>
  <c r="S224" i="42" l="1"/>
  <c r="R228" i="42"/>
  <c r="R81" i="42"/>
  <c r="S77" i="42"/>
  <c r="S56" i="42"/>
  <c r="R60" i="42"/>
  <c r="R375" i="42"/>
  <c r="S371" i="42"/>
  <c r="S98" i="42"/>
  <c r="R102" i="42"/>
  <c r="R123" i="42"/>
  <c r="S119" i="42"/>
  <c r="T434" i="42"/>
  <c r="S438" i="42"/>
  <c r="T413" i="42"/>
  <c r="S417" i="42"/>
  <c r="T392" i="42"/>
  <c r="S396" i="42"/>
  <c r="T350" i="42"/>
  <c r="S354" i="42"/>
  <c r="T329" i="42"/>
  <c r="S333" i="42"/>
  <c r="T308" i="42"/>
  <c r="S312" i="42"/>
  <c r="T287" i="42"/>
  <c r="S291" i="42"/>
  <c r="T266" i="42"/>
  <c r="S270" i="42"/>
  <c r="T245" i="42"/>
  <c r="S249" i="42"/>
  <c r="T203" i="42"/>
  <c r="S207" i="42"/>
  <c r="T182" i="42"/>
  <c r="S186" i="42"/>
  <c r="T161" i="42"/>
  <c r="S165" i="42"/>
  <c r="T140" i="42"/>
  <c r="S144" i="42"/>
  <c r="T39" i="42"/>
  <c r="U39" i="42"/>
  <c r="T35" i="29"/>
  <c r="R95" i="29"/>
  <c r="S92" i="29"/>
  <c r="T396" i="29"/>
  <c r="S399" i="29"/>
  <c r="S301" i="29"/>
  <c r="R304" i="29"/>
  <c r="S168" i="29"/>
  <c r="R171" i="29"/>
  <c r="S149" i="29"/>
  <c r="R152" i="29"/>
  <c r="T130" i="29"/>
  <c r="S133" i="29"/>
  <c r="R380" i="29"/>
  <c r="S377" i="29"/>
  <c r="U358" i="29"/>
  <c r="U361" i="29" s="1"/>
  <c r="T361" i="29"/>
  <c r="S342" i="29"/>
  <c r="T339" i="29"/>
  <c r="R323" i="29"/>
  <c r="S320" i="29"/>
  <c r="R285" i="29"/>
  <c r="S282" i="29"/>
  <c r="R266" i="29"/>
  <c r="S263" i="29"/>
  <c r="R247" i="29"/>
  <c r="S244" i="29"/>
  <c r="S228" i="29"/>
  <c r="T225" i="29"/>
  <c r="R209" i="29"/>
  <c r="S206" i="29"/>
  <c r="R190" i="29"/>
  <c r="S187" i="29"/>
  <c r="S114" i="29"/>
  <c r="T111" i="29"/>
  <c r="T76" i="29"/>
  <c r="U73" i="29"/>
  <c r="U76" i="29" s="1"/>
  <c r="U54" i="29"/>
  <c r="U57" i="29" s="1"/>
  <c r="T57" i="29"/>
  <c r="C185" i="40"/>
  <c r="C186" i="40"/>
  <c r="C187" i="40"/>
  <c r="C188" i="40"/>
  <c r="C189" i="40"/>
  <c r="C190" i="40"/>
  <c r="C191" i="40"/>
  <c r="C192" i="40"/>
  <c r="C193" i="40"/>
  <c r="C194" i="40"/>
  <c r="C195" i="40"/>
  <c r="C196" i="40"/>
  <c r="C197" i="40"/>
  <c r="C198" i="40"/>
  <c r="C199" i="40"/>
  <c r="C200" i="40"/>
  <c r="C201" i="40"/>
  <c r="C183" i="40"/>
  <c r="E184" i="40"/>
  <c r="F184" i="40"/>
  <c r="I184" i="40"/>
  <c r="J184" i="40"/>
  <c r="K184" i="40"/>
  <c r="L184" i="40"/>
  <c r="M184" i="40"/>
  <c r="N184" i="40"/>
  <c r="O184" i="40"/>
  <c r="P184" i="40"/>
  <c r="Q184" i="40"/>
  <c r="R184" i="40"/>
  <c r="S184" i="40"/>
  <c r="T184" i="40"/>
  <c r="U184" i="40"/>
  <c r="V184" i="40"/>
  <c r="G185" i="40"/>
  <c r="H185" i="40"/>
  <c r="I185" i="40"/>
  <c r="J185" i="40"/>
  <c r="K185" i="40"/>
  <c r="L185" i="40"/>
  <c r="M185" i="40"/>
  <c r="N185" i="40"/>
  <c r="O185" i="40"/>
  <c r="P185" i="40"/>
  <c r="Q185" i="40"/>
  <c r="R185" i="40"/>
  <c r="S185" i="40"/>
  <c r="T185" i="40"/>
  <c r="U185" i="40"/>
  <c r="V185" i="40"/>
  <c r="D186" i="40"/>
  <c r="E186" i="40"/>
  <c r="G186" i="40"/>
  <c r="H186" i="40"/>
  <c r="I186" i="40"/>
  <c r="J186" i="40"/>
  <c r="K186" i="40"/>
  <c r="L186" i="40"/>
  <c r="M186" i="40"/>
  <c r="N186" i="40"/>
  <c r="O186" i="40"/>
  <c r="P186" i="40"/>
  <c r="Q186" i="40"/>
  <c r="R186" i="40"/>
  <c r="S186" i="40"/>
  <c r="T186" i="40"/>
  <c r="U186" i="40"/>
  <c r="V186" i="40"/>
  <c r="D187" i="40"/>
  <c r="E187" i="40"/>
  <c r="H187" i="40"/>
  <c r="I187" i="40"/>
  <c r="J187" i="40"/>
  <c r="K187" i="40"/>
  <c r="L187" i="40"/>
  <c r="M187" i="40"/>
  <c r="N187" i="40"/>
  <c r="O187" i="40"/>
  <c r="P187" i="40"/>
  <c r="Q187" i="40"/>
  <c r="R187" i="40"/>
  <c r="S187" i="40"/>
  <c r="T187" i="40"/>
  <c r="U187" i="40"/>
  <c r="V187" i="40"/>
  <c r="D188" i="40"/>
  <c r="E188" i="40"/>
  <c r="F188" i="40"/>
  <c r="G188" i="40"/>
  <c r="I188" i="40"/>
  <c r="J188" i="40"/>
  <c r="K188" i="40"/>
  <c r="L188" i="40"/>
  <c r="M188" i="40"/>
  <c r="N188" i="40"/>
  <c r="O188" i="40"/>
  <c r="P188" i="40"/>
  <c r="Q188" i="40"/>
  <c r="R188" i="40"/>
  <c r="S188" i="40"/>
  <c r="T188" i="40"/>
  <c r="U188" i="40"/>
  <c r="V188" i="40"/>
  <c r="D189" i="40"/>
  <c r="E189" i="40"/>
  <c r="F189" i="40"/>
  <c r="G189" i="40"/>
  <c r="H189" i="40"/>
  <c r="J189" i="40"/>
  <c r="K189" i="40"/>
  <c r="L189" i="40"/>
  <c r="M189" i="40"/>
  <c r="N189" i="40"/>
  <c r="O189" i="40"/>
  <c r="P189" i="40"/>
  <c r="Q189" i="40"/>
  <c r="R189" i="40"/>
  <c r="S189" i="40"/>
  <c r="T189" i="40"/>
  <c r="U189" i="40"/>
  <c r="V189" i="40"/>
  <c r="D190" i="40"/>
  <c r="E190" i="40"/>
  <c r="F190" i="40"/>
  <c r="G190" i="40"/>
  <c r="H190" i="40"/>
  <c r="I190" i="40"/>
  <c r="K190" i="40"/>
  <c r="L190" i="40"/>
  <c r="M190" i="40"/>
  <c r="N190" i="40"/>
  <c r="O190" i="40"/>
  <c r="P190" i="40"/>
  <c r="Q190" i="40"/>
  <c r="R190" i="40"/>
  <c r="S190" i="40"/>
  <c r="T190" i="40"/>
  <c r="U190" i="40"/>
  <c r="V190" i="40"/>
  <c r="D191" i="40"/>
  <c r="E191" i="40"/>
  <c r="F191" i="40"/>
  <c r="G191" i="40"/>
  <c r="H191" i="40"/>
  <c r="I191" i="40"/>
  <c r="J191" i="40"/>
  <c r="L191" i="40"/>
  <c r="M191" i="40"/>
  <c r="N191" i="40"/>
  <c r="O191" i="40"/>
  <c r="P191" i="40"/>
  <c r="Q191" i="40"/>
  <c r="R191" i="40"/>
  <c r="S191" i="40"/>
  <c r="T191" i="40"/>
  <c r="U191" i="40"/>
  <c r="V191" i="40"/>
  <c r="D192" i="40"/>
  <c r="E192" i="40"/>
  <c r="F192" i="40"/>
  <c r="G192" i="40"/>
  <c r="H192" i="40"/>
  <c r="I192" i="40"/>
  <c r="J192" i="40"/>
  <c r="K192" i="40"/>
  <c r="M192" i="40"/>
  <c r="N192" i="40"/>
  <c r="O192" i="40"/>
  <c r="P192" i="40"/>
  <c r="Q192" i="40"/>
  <c r="R192" i="40"/>
  <c r="S192" i="40"/>
  <c r="T192" i="40"/>
  <c r="U192" i="40"/>
  <c r="V192" i="40"/>
  <c r="D193" i="40"/>
  <c r="E193" i="40"/>
  <c r="F193" i="40"/>
  <c r="G193" i="40"/>
  <c r="H193" i="40"/>
  <c r="I193" i="40"/>
  <c r="J193" i="40"/>
  <c r="K193" i="40"/>
  <c r="L193" i="40"/>
  <c r="N193" i="40"/>
  <c r="O193" i="40"/>
  <c r="P193" i="40"/>
  <c r="Q193" i="40"/>
  <c r="R193" i="40"/>
  <c r="S193" i="40"/>
  <c r="T193" i="40"/>
  <c r="U193" i="40"/>
  <c r="V193" i="40"/>
  <c r="D194" i="40"/>
  <c r="E194" i="40"/>
  <c r="F194" i="40"/>
  <c r="G194" i="40"/>
  <c r="H194" i="40"/>
  <c r="I194" i="40"/>
  <c r="J194" i="40"/>
  <c r="K194" i="40"/>
  <c r="L194" i="40"/>
  <c r="M194" i="40"/>
  <c r="O194" i="40"/>
  <c r="P194" i="40"/>
  <c r="Q194" i="40"/>
  <c r="R194" i="40"/>
  <c r="S194" i="40"/>
  <c r="T194" i="40"/>
  <c r="U194" i="40"/>
  <c r="V194" i="40"/>
  <c r="D195" i="40"/>
  <c r="E195" i="40"/>
  <c r="F195" i="40"/>
  <c r="G195" i="40"/>
  <c r="H195" i="40"/>
  <c r="I195" i="40"/>
  <c r="J195" i="40"/>
  <c r="K195" i="40"/>
  <c r="L195" i="40"/>
  <c r="M195" i="40"/>
  <c r="N195" i="40"/>
  <c r="P195" i="40"/>
  <c r="Q195" i="40"/>
  <c r="R195" i="40"/>
  <c r="S195" i="40"/>
  <c r="T195" i="40"/>
  <c r="U195" i="40"/>
  <c r="V195" i="40"/>
  <c r="D196" i="40"/>
  <c r="E196" i="40"/>
  <c r="F196" i="40"/>
  <c r="G196" i="40"/>
  <c r="H196" i="40"/>
  <c r="I196" i="40"/>
  <c r="J196" i="40"/>
  <c r="K196" i="40"/>
  <c r="L196" i="40"/>
  <c r="M196" i="40"/>
  <c r="N196" i="40"/>
  <c r="O196" i="40"/>
  <c r="Q196" i="40"/>
  <c r="R196" i="40"/>
  <c r="S196" i="40"/>
  <c r="T196" i="40"/>
  <c r="U196" i="40"/>
  <c r="V196" i="40"/>
  <c r="D197" i="40"/>
  <c r="E197" i="40"/>
  <c r="F197" i="40"/>
  <c r="G197" i="40"/>
  <c r="H197" i="40"/>
  <c r="I197" i="40"/>
  <c r="J197" i="40"/>
  <c r="K197" i="40"/>
  <c r="L197" i="40"/>
  <c r="M197" i="40"/>
  <c r="N197" i="40"/>
  <c r="O197" i="40"/>
  <c r="P197" i="40"/>
  <c r="R197" i="40"/>
  <c r="S197" i="40"/>
  <c r="T197" i="40"/>
  <c r="U197" i="40"/>
  <c r="V197" i="40"/>
  <c r="D198" i="40"/>
  <c r="E198" i="40"/>
  <c r="F198" i="40"/>
  <c r="G198" i="40"/>
  <c r="H198" i="40"/>
  <c r="I198" i="40"/>
  <c r="J198" i="40"/>
  <c r="K198" i="40"/>
  <c r="L198" i="40"/>
  <c r="M198" i="40"/>
  <c r="N198" i="40"/>
  <c r="O198" i="40"/>
  <c r="P198" i="40"/>
  <c r="Q198" i="40"/>
  <c r="S198" i="40"/>
  <c r="T198" i="40"/>
  <c r="U198" i="40"/>
  <c r="V198" i="40"/>
  <c r="D199" i="40"/>
  <c r="E199" i="40"/>
  <c r="F199" i="40"/>
  <c r="G199" i="40"/>
  <c r="H199" i="40"/>
  <c r="I199" i="40"/>
  <c r="J199" i="40"/>
  <c r="K199" i="40"/>
  <c r="L199" i="40"/>
  <c r="M199" i="40"/>
  <c r="N199" i="40"/>
  <c r="O199" i="40"/>
  <c r="P199" i="40"/>
  <c r="Q199" i="40"/>
  <c r="R199" i="40"/>
  <c r="T199" i="40"/>
  <c r="U199" i="40"/>
  <c r="V199" i="40"/>
  <c r="D200" i="40"/>
  <c r="E200" i="40"/>
  <c r="F200" i="40"/>
  <c r="G200" i="40"/>
  <c r="H200" i="40"/>
  <c r="I200" i="40"/>
  <c r="J200" i="40"/>
  <c r="K200" i="40"/>
  <c r="L200" i="40"/>
  <c r="M200" i="40"/>
  <c r="N200" i="40"/>
  <c r="O200" i="40"/>
  <c r="P200" i="40"/>
  <c r="Q200" i="40"/>
  <c r="R200" i="40"/>
  <c r="S200" i="40"/>
  <c r="U200" i="40"/>
  <c r="V200" i="40"/>
  <c r="D201" i="40"/>
  <c r="E201" i="40"/>
  <c r="F201" i="40"/>
  <c r="G201" i="40"/>
  <c r="H201" i="40"/>
  <c r="I201" i="40"/>
  <c r="J201" i="40"/>
  <c r="K201" i="40"/>
  <c r="L201" i="40"/>
  <c r="M201" i="40"/>
  <c r="N201" i="40"/>
  <c r="O201" i="40"/>
  <c r="P201" i="40"/>
  <c r="Q201" i="40"/>
  <c r="R201" i="40"/>
  <c r="S201" i="40"/>
  <c r="T201" i="40"/>
  <c r="V201" i="40"/>
  <c r="D202" i="40"/>
  <c r="E202" i="40"/>
  <c r="F202" i="40"/>
  <c r="G202" i="40"/>
  <c r="H202" i="40"/>
  <c r="I202" i="40"/>
  <c r="J202" i="40"/>
  <c r="K202" i="40"/>
  <c r="L202" i="40"/>
  <c r="M202" i="40"/>
  <c r="N202" i="40"/>
  <c r="O202" i="40"/>
  <c r="P202" i="40"/>
  <c r="Q202" i="40"/>
  <c r="R202" i="40"/>
  <c r="S202" i="40"/>
  <c r="T202" i="40"/>
  <c r="U202" i="40"/>
  <c r="J183" i="40"/>
  <c r="K183" i="40"/>
  <c r="L183" i="40"/>
  <c r="M183" i="40"/>
  <c r="N183" i="40"/>
  <c r="O183" i="40"/>
  <c r="P183" i="40"/>
  <c r="Q183" i="40"/>
  <c r="R183" i="40"/>
  <c r="S183" i="40"/>
  <c r="T183" i="40"/>
  <c r="U183" i="40"/>
  <c r="V183" i="40"/>
  <c r="B181" i="40"/>
  <c r="B182" i="40"/>
  <c r="E185" i="40"/>
  <c r="F186" i="40"/>
  <c r="G187" i="40"/>
  <c r="H188" i="40"/>
  <c r="I189" i="40"/>
  <c r="J190" i="40"/>
  <c r="K191" i="40"/>
  <c r="L192" i="40"/>
  <c r="M193" i="40"/>
  <c r="N194" i="40"/>
  <c r="O195" i="40"/>
  <c r="P196" i="40"/>
  <c r="Q197" i="40"/>
  <c r="R198" i="40"/>
  <c r="S199" i="40"/>
  <c r="T200" i="40"/>
  <c r="U201" i="40"/>
  <c r="V202" i="40"/>
  <c r="B156" i="40"/>
  <c r="B157" i="40"/>
  <c r="C158" i="40"/>
  <c r="D159" i="40"/>
  <c r="E160" i="40"/>
  <c r="F161" i="40"/>
  <c r="G162" i="40"/>
  <c r="H163" i="40"/>
  <c r="I164" i="40"/>
  <c r="J165" i="40"/>
  <c r="K166" i="40"/>
  <c r="L167" i="40"/>
  <c r="M168" i="40"/>
  <c r="N169" i="40"/>
  <c r="O170" i="40"/>
  <c r="P171" i="40"/>
  <c r="Q172" i="40"/>
  <c r="R173" i="40"/>
  <c r="S174" i="40"/>
  <c r="T175" i="40"/>
  <c r="U176" i="40"/>
  <c r="V177" i="40"/>
  <c r="B130" i="40"/>
  <c r="B131" i="40"/>
  <c r="W131" i="40"/>
  <c r="C132" i="40"/>
  <c r="D132" i="40"/>
  <c r="E132" i="40"/>
  <c r="F132" i="40"/>
  <c r="G132" i="40"/>
  <c r="H132" i="40"/>
  <c r="I132" i="40"/>
  <c r="J132" i="40"/>
  <c r="K132" i="40"/>
  <c r="L132" i="40"/>
  <c r="M132" i="40"/>
  <c r="N132" i="40"/>
  <c r="O132" i="40"/>
  <c r="P132" i="40"/>
  <c r="Q132" i="40"/>
  <c r="R132" i="40"/>
  <c r="S132" i="40"/>
  <c r="T132" i="40"/>
  <c r="U132" i="40"/>
  <c r="V132" i="40"/>
  <c r="C133" i="40"/>
  <c r="D133" i="40"/>
  <c r="E133" i="40"/>
  <c r="F133" i="40"/>
  <c r="G133" i="40"/>
  <c r="H133" i="40"/>
  <c r="I133" i="40"/>
  <c r="J133" i="40"/>
  <c r="K133" i="40"/>
  <c r="L133" i="40"/>
  <c r="M133" i="40"/>
  <c r="N133" i="40"/>
  <c r="O133" i="40"/>
  <c r="P133" i="40"/>
  <c r="Q133" i="40"/>
  <c r="R133" i="40"/>
  <c r="S133" i="40"/>
  <c r="T133" i="40"/>
  <c r="U133" i="40"/>
  <c r="V133" i="40"/>
  <c r="C134" i="40"/>
  <c r="D134" i="40"/>
  <c r="E134" i="40"/>
  <c r="F134" i="40"/>
  <c r="G134" i="40"/>
  <c r="H134" i="40"/>
  <c r="I134" i="40"/>
  <c r="J134" i="40"/>
  <c r="K134" i="40"/>
  <c r="L134" i="40"/>
  <c r="M134" i="40"/>
  <c r="N134" i="40"/>
  <c r="O134" i="40"/>
  <c r="P134" i="40"/>
  <c r="Q134" i="40"/>
  <c r="R134" i="40"/>
  <c r="S134" i="40"/>
  <c r="T134" i="40"/>
  <c r="U134" i="40"/>
  <c r="V134" i="40"/>
  <c r="C135" i="40"/>
  <c r="D135" i="40"/>
  <c r="E135" i="40"/>
  <c r="F135" i="40"/>
  <c r="G135" i="40"/>
  <c r="H135" i="40"/>
  <c r="I135" i="40"/>
  <c r="J135" i="40"/>
  <c r="K135" i="40"/>
  <c r="L135" i="40"/>
  <c r="M135" i="40"/>
  <c r="N135" i="40"/>
  <c r="O135" i="40"/>
  <c r="P135" i="40"/>
  <c r="Q135" i="40"/>
  <c r="R135" i="40"/>
  <c r="S135" i="40"/>
  <c r="T135" i="40"/>
  <c r="U135" i="40"/>
  <c r="V135" i="40"/>
  <c r="C136" i="40"/>
  <c r="D136" i="40"/>
  <c r="E136" i="40"/>
  <c r="F136" i="40"/>
  <c r="G136" i="40"/>
  <c r="H136" i="40"/>
  <c r="I136" i="40"/>
  <c r="J136" i="40"/>
  <c r="K136" i="40"/>
  <c r="L136" i="40"/>
  <c r="M136" i="40"/>
  <c r="N136" i="40"/>
  <c r="O136" i="40"/>
  <c r="P136" i="40"/>
  <c r="Q136" i="40"/>
  <c r="R136" i="40"/>
  <c r="S136" i="40"/>
  <c r="T136" i="40"/>
  <c r="U136" i="40"/>
  <c r="V136" i="40"/>
  <c r="C137" i="40"/>
  <c r="D137" i="40"/>
  <c r="E137" i="40"/>
  <c r="F137" i="40"/>
  <c r="G137" i="40"/>
  <c r="H137" i="40"/>
  <c r="I137" i="40"/>
  <c r="J137" i="40"/>
  <c r="K137" i="40"/>
  <c r="L137" i="40"/>
  <c r="M137" i="40"/>
  <c r="N137" i="40"/>
  <c r="O137" i="40"/>
  <c r="P137" i="40"/>
  <c r="Q137" i="40"/>
  <c r="R137" i="40"/>
  <c r="S137" i="40"/>
  <c r="T137" i="40"/>
  <c r="U137" i="40"/>
  <c r="V137" i="40"/>
  <c r="C138" i="40"/>
  <c r="D138" i="40"/>
  <c r="E138" i="40"/>
  <c r="F138" i="40"/>
  <c r="G138" i="40"/>
  <c r="H138" i="40"/>
  <c r="I138" i="40"/>
  <c r="J138" i="40"/>
  <c r="K138" i="40"/>
  <c r="L138" i="40"/>
  <c r="M138" i="40"/>
  <c r="N138" i="40"/>
  <c r="O138" i="40"/>
  <c r="P138" i="40"/>
  <c r="Q138" i="40"/>
  <c r="R138" i="40"/>
  <c r="S138" i="40"/>
  <c r="T138" i="40"/>
  <c r="U138" i="40"/>
  <c r="V138" i="40"/>
  <c r="C139" i="40"/>
  <c r="D139" i="40"/>
  <c r="E139" i="40"/>
  <c r="F139" i="40"/>
  <c r="G139" i="40"/>
  <c r="H139" i="40"/>
  <c r="I139" i="40"/>
  <c r="J139" i="40"/>
  <c r="K139" i="40"/>
  <c r="L139" i="40"/>
  <c r="M139" i="40"/>
  <c r="N139" i="40"/>
  <c r="O139" i="40"/>
  <c r="P139" i="40"/>
  <c r="Q139" i="40"/>
  <c r="R139" i="40"/>
  <c r="S139" i="40"/>
  <c r="T139" i="40"/>
  <c r="U139" i="40"/>
  <c r="V139" i="40"/>
  <c r="C140" i="40"/>
  <c r="D140" i="40"/>
  <c r="E140" i="40"/>
  <c r="F140" i="40"/>
  <c r="G140" i="40"/>
  <c r="H140" i="40"/>
  <c r="I140" i="40"/>
  <c r="J140" i="40"/>
  <c r="K140" i="40"/>
  <c r="L140" i="40"/>
  <c r="M140" i="40"/>
  <c r="N140" i="40"/>
  <c r="O140" i="40"/>
  <c r="P140" i="40"/>
  <c r="Q140" i="40"/>
  <c r="R140" i="40"/>
  <c r="S140" i="40"/>
  <c r="T140" i="40"/>
  <c r="U140" i="40"/>
  <c r="V140" i="40"/>
  <c r="C141" i="40"/>
  <c r="D141" i="40"/>
  <c r="E141" i="40"/>
  <c r="F141" i="40"/>
  <c r="G141" i="40"/>
  <c r="H141" i="40"/>
  <c r="I141" i="40"/>
  <c r="J141" i="40"/>
  <c r="K141" i="40"/>
  <c r="L141" i="40"/>
  <c r="M141" i="40"/>
  <c r="N141" i="40"/>
  <c r="O141" i="40"/>
  <c r="P141" i="40"/>
  <c r="Q141" i="40"/>
  <c r="R141" i="40"/>
  <c r="S141" i="40"/>
  <c r="T141" i="40"/>
  <c r="U141" i="40"/>
  <c r="V141" i="40"/>
  <c r="C142" i="40"/>
  <c r="D142" i="40"/>
  <c r="E142" i="40"/>
  <c r="F142" i="40"/>
  <c r="G142" i="40"/>
  <c r="H142" i="40"/>
  <c r="I142" i="40"/>
  <c r="J142" i="40"/>
  <c r="K142" i="40"/>
  <c r="L142" i="40"/>
  <c r="M142" i="40"/>
  <c r="N142" i="40"/>
  <c r="O142" i="40"/>
  <c r="P142" i="40"/>
  <c r="Q142" i="40"/>
  <c r="R142" i="40"/>
  <c r="S142" i="40"/>
  <c r="T142" i="40"/>
  <c r="U142" i="40"/>
  <c r="V142" i="40"/>
  <c r="C143" i="40"/>
  <c r="D143" i="40"/>
  <c r="E143" i="40"/>
  <c r="F143" i="40"/>
  <c r="G143" i="40"/>
  <c r="H143" i="40"/>
  <c r="I143" i="40"/>
  <c r="J143" i="40"/>
  <c r="K143" i="40"/>
  <c r="L143" i="40"/>
  <c r="M143" i="40"/>
  <c r="N143" i="40"/>
  <c r="O143" i="40"/>
  <c r="P143" i="40"/>
  <c r="Q143" i="40"/>
  <c r="R143" i="40"/>
  <c r="S143" i="40"/>
  <c r="T143" i="40"/>
  <c r="U143" i="40"/>
  <c r="V143" i="40"/>
  <c r="C144" i="40"/>
  <c r="D144" i="40"/>
  <c r="E144" i="40"/>
  <c r="F144" i="40"/>
  <c r="G144" i="40"/>
  <c r="H144" i="40"/>
  <c r="I144" i="40"/>
  <c r="J144" i="40"/>
  <c r="K144" i="40"/>
  <c r="L144" i="40"/>
  <c r="M144" i="40"/>
  <c r="N144" i="40"/>
  <c r="O144" i="40"/>
  <c r="P144" i="40"/>
  <c r="Q144" i="40"/>
  <c r="R144" i="40"/>
  <c r="S144" i="40"/>
  <c r="T144" i="40"/>
  <c r="U144" i="40"/>
  <c r="V144" i="40"/>
  <c r="C145" i="40"/>
  <c r="D145" i="40"/>
  <c r="E145" i="40"/>
  <c r="F145" i="40"/>
  <c r="G145" i="40"/>
  <c r="H145" i="40"/>
  <c r="I145" i="40"/>
  <c r="J145" i="40"/>
  <c r="K145" i="40"/>
  <c r="L145" i="40"/>
  <c r="M145" i="40"/>
  <c r="N145" i="40"/>
  <c r="O145" i="40"/>
  <c r="P145" i="40"/>
  <c r="Q145" i="40"/>
  <c r="R145" i="40"/>
  <c r="S145" i="40"/>
  <c r="T145" i="40"/>
  <c r="U145" i="40"/>
  <c r="V145" i="40"/>
  <c r="C146" i="40"/>
  <c r="D146" i="40"/>
  <c r="E146" i="40"/>
  <c r="F146" i="40"/>
  <c r="G146" i="40"/>
  <c r="H146" i="40"/>
  <c r="I146" i="40"/>
  <c r="J146" i="40"/>
  <c r="K146" i="40"/>
  <c r="L146" i="40"/>
  <c r="M146" i="40"/>
  <c r="N146" i="40"/>
  <c r="O146" i="40"/>
  <c r="P146" i="40"/>
  <c r="Q146" i="40"/>
  <c r="R146" i="40"/>
  <c r="S146" i="40"/>
  <c r="T146" i="40"/>
  <c r="U146" i="40"/>
  <c r="V146" i="40"/>
  <c r="C147" i="40"/>
  <c r="D147" i="40"/>
  <c r="E147" i="40"/>
  <c r="F147" i="40"/>
  <c r="G147" i="40"/>
  <c r="H147" i="40"/>
  <c r="I147" i="40"/>
  <c r="J147" i="40"/>
  <c r="K147" i="40"/>
  <c r="L147" i="40"/>
  <c r="M147" i="40"/>
  <c r="N147" i="40"/>
  <c r="O147" i="40"/>
  <c r="P147" i="40"/>
  <c r="Q147" i="40"/>
  <c r="R147" i="40"/>
  <c r="S147" i="40"/>
  <c r="T147" i="40"/>
  <c r="U147" i="40"/>
  <c r="V147" i="40"/>
  <c r="C148" i="40"/>
  <c r="D148" i="40"/>
  <c r="E148" i="40"/>
  <c r="F148" i="40"/>
  <c r="G148" i="40"/>
  <c r="H148" i="40"/>
  <c r="I148" i="40"/>
  <c r="J148" i="40"/>
  <c r="K148" i="40"/>
  <c r="L148" i="40"/>
  <c r="M148" i="40"/>
  <c r="N148" i="40"/>
  <c r="O148" i="40"/>
  <c r="P148" i="40"/>
  <c r="Q148" i="40"/>
  <c r="R148" i="40"/>
  <c r="S148" i="40"/>
  <c r="T148" i="40"/>
  <c r="U148" i="40"/>
  <c r="V148" i="40"/>
  <c r="C149" i="40"/>
  <c r="D149" i="40"/>
  <c r="E149" i="40"/>
  <c r="F149" i="40"/>
  <c r="G149" i="40"/>
  <c r="H149" i="40"/>
  <c r="I149" i="40"/>
  <c r="J149" i="40"/>
  <c r="K149" i="40"/>
  <c r="L149" i="40"/>
  <c r="M149" i="40"/>
  <c r="N149" i="40"/>
  <c r="O149" i="40"/>
  <c r="P149" i="40"/>
  <c r="Q149" i="40"/>
  <c r="R149" i="40"/>
  <c r="S149" i="40"/>
  <c r="T149" i="40"/>
  <c r="U149" i="40"/>
  <c r="V149" i="40"/>
  <c r="C150" i="40"/>
  <c r="D150" i="40"/>
  <c r="E150" i="40"/>
  <c r="F150" i="40"/>
  <c r="G150" i="40"/>
  <c r="H150" i="40"/>
  <c r="I150" i="40"/>
  <c r="J150" i="40"/>
  <c r="K150" i="40"/>
  <c r="L150" i="40"/>
  <c r="M150" i="40"/>
  <c r="N150" i="40"/>
  <c r="O150" i="40"/>
  <c r="P150" i="40"/>
  <c r="Q150" i="40"/>
  <c r="R150" i="40"/>
  <c r="S150" i="40"/>
  <c r="T150" i="40"/>
  <c r="U150" i="40"/>
  <c r="V150" i="40"/>
  <c r="C151" i="40"/>
  <c r="D151" i="40"/>
  <c r="E151" i="40"/>
  <c r="F151" i="40"/>
  <c r="G151" i="40"/>
  <c r="H151" i="40"/>
  <c r="I151" i="40"/>
  <c r="J151" i="40"/>
  <c r="K151" i="40"/>
  <c r="L151" i="40"/>
  <c r="M151" i="40"/>
  <c r="N151" i="40"/>
  <c r="O151" i="40"/>
  <c r="P151" i="40"/>
  <c r="Q151" i="40"/>
  <c r="R151" i="40"/>
  <c r="S151" i="40"/>
  <c r="T151" i="40"/>
  <c r="U151" i="40"/>
  <c r="V151" i="40"/>
  <c r="B152" i="40"/>
  <c r="D106" i="40"/>
  <c r="E106" i="40"/>
  <c r="F105" i="40"/>
  <c r="C106" i="40"/>
  <c r="C6" i="40"/>
  <c r="C107" i="40" s="1"/>
  <c r="C7" i="40"/>
  <c r="C108" i="40" s="1"/>
  <c r="C8" i="40"/>
  <c r="C109" i="40" s="1"/>
  <c r="C9" i="40"/>
  <c r="C110" i="40" s="1"/>
  <c r="C10" i="40"/>
  <c r="C111" i="40" s="1"/>
  <c r="C11" i="40"/>
  <c r="C112" i="40" s="1"/>
  <c r="C12" i="40"/>
  <c r="C113" i="40" s="1"/>
  <c r="C13" i="40"/>
  <c r="C114" i="40" s="1"/>
  <c r="C14" i="40"/>
  <c r="C115" i="40" s="1"/>
  <c r="C15" i="40"/>
  <c r="C116" i="40" s="1"/>
  <c r="C16" i="40"/>
  <c r="C117" i="40" s="1"/>
  <c r="C17" i="40"/>
  <c r="C118" i="40" s="1"/>
  <c r="C18" i="40"/>
  <c r="C119" i="40" s="1"/>
  <c r="C19" i="40"/>
  <c r="C120" i="40" s="1"/>
  <c r="C20" i="40"/>
  <c r="C121" i="40" s="1"/>
  <c r="C21" i="40"/>
  <c r="C122" i="40" s="1"/>
  <c r="C22" i="40"/>
  <c r="C123" i="40" s="1"/>
  <c r="C23" i="40"/>
  <c r="C24" i="40"/>
  <c r="C125" i="40" s="1"/>
  <c r="C25" i="40"/>
  <c r="C126" i="40" s="1"/>
  <c r="B80" i="40"/>
  <c r="B81" i="40"/>
  <c r="C82" i="40"/>
  <c r="D83" i="40"/>
  <c r="E84" i="40"/>
  <c r="F85" i="40"/>
  <c r="G86" i="40"/>
  <c r="H87" i="40"/>
  <c r="I88" i="40"/>
  <c r="J89" i="40"/>
  <c r="K90" i="40"/>
  <c r="L91" i="40"/>
  <c r="M92" i="40"/>
  <c r="N93" i="40"/>
  <c r="O94" i="40"/>
  <c r="P95" i="40"/>
  <c r="Q96" i="40"/>
  <c r="R97" i="40"/>
  <c r="S98" i="40"/>
  <c r="T99" i="40"/>
  <c r="U100" i="40"/>
  <c r="V101" i="40"/>
  <c r="B55" i="40"/>
  <c r="B56" i="40"/>
  <c r="C57" i="40"/>
  <c r="D58" i="40"/>
  <c r="E59" i="40"/>
  <c r="F60" i="40"/>
  <c r="G61" i="40"/>
  <c r="H62" i="40"/>
  <c r="I63" i="40"/>
  <c r="J64" i="40"/>
  <c r="K65" i="40"/>
  <c r="L66" i="40"/>
  <c r="M67" i="40"/>
  <c r="N68" i="40"/>
  <c r="O69" i="40"/>
  <c r="P70" i="40"/>
  <c r="Q71" i="40"/>
  <c r="R72" i="40"/>
  <c r="S73" i="40"/>
  <c r="T74" i="40"/>
  <c r="U75" i="40"/>
  <c r="V76" i="40"/>
  <c r="B29" i="40"/>
  <c r="B30" i="40"/>
  <c r="W30" i="40"/>
  <c r="C31" i="40"/>
  <c r="D31" i="40"/>
  <c r="E31" i="40"/>
  <c r="F31" i="40"/>
  <c r="G31" i="40"/>
  <c r="H31" i="40"/>
  <c r="I31" i="40"/>
  <c r="J31" i="40"/>
  <c r="K31" i="40"/>
  <c r="L31" i="40"/>
  <c r="M31" i="40"/>
  <c r="N31" i="40"/>
  <c r="O31" i="40"/>
  <c r="P31" i="40"/>
  <c r="Q31" i="40"/>
  <c r="R31" i="40"/>
  <c r="S31" i="40"/>
  <c r="T31" i="40"/>
  <c r="U31" i="40"/>
  <c r="V31" i="40"/>
  <c r="C32" i="40"/>
  <c r="D32" i="40"/>
  <c r="E32" i="40"/>
  <c r="F32" i="40"/>
  <c r="G32" i="40"/>
  <c r="H32" i="40"/>
  <c r="I32" i="40"/>
  <c r="J32" i="40"/>
  <c r="K32" i="40"/>
  <c r="L32" i="40"/>
  <c r="M32" i="40"/>
  <c r="N32" i="40"/>
  <c r="O32" i="40"/>
  <c r="P32" i="40"/>
  <c r="Q32" i="40"/>
  <c r="R32" i="40"/>
  <c r="S32" i="40"/>
  <c r="T32" i="40"/>
  <c r="U32" i="40"/>
  <c r="V32" i="40"/>
  <c r="C33" i="40"/>
  <c r="D33" i="40"/>
  <c r="E33" i="40"/>
  <c r="F33" i="40"/>
  <c r="G33" i="40"/>
  <c r="H33" i="40"/>
  <c r="I33" i="40"/>
  <c r="J33" i="40"/>
  <c r="K33" i="40"/>
  <c r="L33" i="40"/>
  <c r="M33" i="40"/>
  <c r="N33" i="40"/>
  <c r="O33" i="40"/>
  <c r="P33" i="40"/>
  <c r="Q33" i="40"/>
  <c r="R33" i="40"/>
  <c r="S33" i="40"/>
  <c r="T33" i="40"/>
  <c r="U33" i="40"/>
  <c r="V33" i="40"/>
  <c r="C34" i="40"/>
  <c r="D34" i="40"/>
  <c r="E34" i="40"/>
  <c r="F34" i="40"/>
  <c r="G34" i="40"/>
  <c r="H34" i="40"/>
  <c r="I34" i="40"/>
  <c r="J34" i="40"/>
  <c r="K34" i="40"/>
  <c r="L34" i="40"/>
  <c r="M34" i="40"/>
  <c r="N34" i="40"/>
  <c r="O34" i="40"/>
  <c r="P34" i="40"/>
  <c r="Q34" i="40"/>
  <c r="R34" i="40"/>
  <c r="S34" i="40"/>
  <c r="T34" i="40"/>
  <c r="U34" i="40"/>
  <c r="V34" i="40"/>
  <c r="C35" i="40"/>
  <c r="D35" i="40"/>
  <c r="E35" i="40"/>
  <c r="F35" i="40"/>
  <c r="G35" i="40"/>
  <c r="H35" i="40"/>
  <c r="I35" i="40"/>
  <c r="J35" i="40"/>
  <c r="K35" i="40"/>
  <c r="L35" i="40"/>
  <c r="M35" i="40"/>
  <c r="N35" i="40"/>
  <c r="O35" i="40"/>
  <c r="P35" i="40"/>
  <c r="Q35" i="40"/>
  <c r="R35" i="40"/>
  <c r="S35" i="40"/>
  <c r="T35" i="40"/>
  <c r="U35" i="40"/>
  <c r="V35" i="40"/>
  <c r="C36" i="40"/>
  <c r="D36" i="40"/>
  <c r="E36" i="40"/>
  <c r="F36" i="40"/>
  <c r="G36" i="40"/>
  <c r="H36" i="40"/>
  <c r="I36" i="40"/>
  <c r="J36" i="40"/>
  <c r="K36" i="40"/>
  <c r="L36" i="40"/>
  <c r="M36" i="40"/>
  <c r="N36" i="40"/>
  <c r="O36" i="40"/>
  <c r="P36" i="40"/>
  <c r="Q36" i="40"/>
  <c r="R36" i="40"/>
  <c r="S36" i="40"/>
  <c r="T36" i="40"/>
  <c r="U36" i="40"/>
  <c r="V36" i="40"/>
  <c r="C37" i="40"/>
  <c r="D37" i="40"/>
  <c r="E37" i="40"/>
  <c r="F37" i="40"/>
  <c r="G37" i="40"/>
  <c r="H37" i="40"/>
  <c r="I37" i="40"/>
  <c r="J37" i="40"/>
  <c r="K37" i="40"/>
  <c r="L37" i="40"/>
  <c r="M37" i="40"/>
  <c r="N37" i="40"/>
  <c r="O37" i="40"/>
  <c r="P37" i="40"/>
  <c r="Q37" i="40"/>
  <c r="R37" i="40"/>
  <c r="S37" i="40"/>
  <c r="T37" i="40"/>
  <c r="U37" i="40"/>
  <c r="V37" i="40"/>
  <c r="C38" i="40"/>
  <c r="D38" i="40"/>
  <c r="E38" i="40"/>
  <c r="F38" i="40"/>
  <c r="G38" i="40"/>
  <c r="H38" i="40"/>
  <c r="I38" i="40"/>
  <c r="K38" i="40"/>
  <c r="L38" i="40"/>
  <c r="M38" i="40"/>
  <c r="N38" i="40"/>
  <c r="O38" i="40"/>
  <c r="P38" i="40"/>
  <c r="Q38" i="40"/>
  <c r="R38" i="40"/>
  <c r="S38" i="40"/>
  <c r="T38" i="40"/>
  <c r="U38" i="40"/>
  <c r="V38" i="40"/>
  <c r="C39" i="40"/>
  <c r="D39" i="40"/>
  <c r="E39" i="40"/>
  <c r="F39" i="40"/>
  <c r="G39" i="40"/>
  <c r="H39" i="40"/>
  <c r="I39" i="40"/>
  <c r="J39" i="40"/>
  <c r="K39" i="40"/>
  <c r="L39" i="40"/>
  <c r="M39" i="40"/>
  <c r="N39" i="40"/>
  <c r="O39" i="40"/>
  <c r="P39" i="40"/>
  <c r="Q39" i="40"/>
  <c r="R39" i="40"/>
  <c r="S39" i="40"/>
  <c r="T39" i="40"/>
  <c r="U39" i="40"/>
  <c r="V39" i="40"/>
  <c r="C40" i="40"/>
  <c r="D40" i="40"/>
  <c r="E40" i="40"/>
  <c r="F40" i="40"/>
  <c r="G40" i="40"/>
  <c r="H40" i="40"/>
  <c r="I40" i="40"/>
  <c r="J40" i="40"/>
  <c r="K40" i="40"/>
  <c r="L40" i="40"/>
  <c r="M40" i="40"/>
  <c r="N40" i="40"/>
  <c r="O40" i="40"/>
  <c r="P40" i="40"/>
  <c r="Q40" i="40"/>
  <c r="R40" i="40"/>
  <c r="S40" i="40"/>
  <c r="T40" i="40"/>
  <c r="U40" i="40"/>
  <c r="V40" i="40"/>
  <c r="C41" i="40"/>
  <c r="D41" i="40"/>
  <c r="E41" i="40"/>
  <c r="F41" i="40"/>
  <c r="G41" i="40"/>
  <c r="H41" i="40"/>
  <c r="I41" i="40"/>
  <c r="J41" i="40"/>
  <c r="K41" i="40"/>
  <c r="L41" i="40"/>
  <c r="M41" i="40"/>
  <c r="N41" i="40"/>
  <c r="O41" i="40"/>
  <c r="P41" i="40"/>
  <c r="Q41" i="40"/>
  <c r="R41" i="40"/>
  <c r="S41" i="40"/>
  <c r="T41" i="40"/>
  <c r="U41" i="40"/>
  <c r="V41" i="40"/>
  <c r="C42" i="40"/>
  <c r="D42" i="40"/>
  <c r="E42" i="40"/>
  <c r="F42" i="40"/>
  <c r="G42" i="40"/>
  <c r="H42" i="40"/>
  <c r="I42" i="40"/>
  <c r="J42" i="40"/>
  <c r="K42" i="40"/>
  <c r="L42" i="40"/>
  <c r="M42" i="40"/>
  <c r="N42" i="40"/>
  <c r="O42" i="40"/>
  <c r="P42" i="40"/>
  <c r="Q42" i="40"/>
  <c r="R42" i="40"/>
  <c r="S42" i="40"/>
  <c r="T42" i="40"/>
  <c r="U42" i="40"/>
  <c r="V42" i="40"/>
  <c r="C43" i="40"/>
  <c r="D43" i="40"/>
  <c r="E43" i="40"/>
  <c r="F43" i="40"/>
  <c r="G43" i="40"/>
  <c r="H43" i="40"/>
  <c r="I43" i="40"/>
  <c r="J43" i="40"/>
  <c r="K43" i="40"/>
  <c r="L43" i="40"/>
  <c r="M43" i="40"/>
  <c r="N43" i="40"/>
  <c r="O43" i="40"/>
  <c r="P43" i="40"/>
  <c r="Q43" i="40"/>
  <c r="R43" i="40"/>
  <c r="S43" i="40"/>
  <c r="T43" i="40"/>
  <c r="U43" i="40"/>
  <c r="V43" i="40"/>
  <c r="C44" i="40"/>
  <c r="D44" i="40"/>
  <c r="E44" i="40"/>
  <c r="F44" i="40"/>
  <c r="G44" i="40"/>
  <c r="H44" i="40"/>
  <c r="I44" i="40"/>
  <c r="J44" i="40"/>
  <c r="K44" i="40"/>
  <c r="L44" i="40"/>
  <c r="M44" i="40"/>
  <c r="N44" i="40"/>
  <c r="O44" i="40"/>
  <c r="P44" i="40"/>
  <c r="Q44" i="40"/>
  <c r="R44" i="40"/>
  <c r="S44" i="40"/>
  <c r="T44" i="40"/>
  <c r="U44" i="40"/>
  <c r="V44" i="40"/>
  <c r="C45" i="40"/>
  <c r="D45" i="40"/>
  <c r="E45" i="40"/>
  <c r="F45" i="40"/>
  <c r="G45" i="40"/>
  <c r="H45" i="40"/>
  <c r="I45" i="40"/>
  <c r="J45" i="40"/>
  <c r="K45" i="40"/>
  <c r="L45" i="40"/>
  <c r="M45" i="40"/>
  <c r="N45" i="40"/>
  <c r="O45" i="40"/>
  <c r="P45" i="40"/>
  <c r="Q45" i="40"/>
  <c r="R45" i="40"/>
  <c r="S45" i="40"/>
  <c r="T45" i="40"/>
  <c r="U45" i="40"/>
  <c r="V45" i="40"/>
  <c r="C46" i="40"/>
  <c r="D46" i="40"/>
  <c r="E46" i="40"/>
  <c r="F46" i="40"/>
  <c r="G46" i="40"/>
  <c r="H46" i="40"/>
  <c r="I46" i="40"/>
  <c r="J46" i="40"/>
  <c r="K46" i="40"/>
  <c r="L46" i="40"/>
  <c r="M46" i="40"/>
  <c r="N46" i="40"/>
  <c r="O46" i="40"/>
  <c r="P46" i="40"/>
  <c r="Q46" i="40"/>
  <c r="R46" i="40"/>
  <c r="S46" i="40"/>
  <c r="T46" i="40"/>
  <c r="U46" i="40"/>
  <c r="V46" i="40"/>
  <c r="C47" i="40"/>
  <c r="D47" i="40"/>
  <c r="E47" i="40"/>
  <c r="F47" i="40"/>
  <c r="G47" i="40"/>
  <c r="H47" i="40"/>
  <c r="I47" i="40"/>
  <c r="J47" i="40"/>
  <c r="K47" i="40"/>
  <c r="L47" i="40"/>
  <c r="M47" i="40"/>
  <c r="N47" i="40"/>
  <c r="O47" i="40"/>
  <c r="P47" i="40"/>
  <c r="Q47" i="40"/>
  <c r="R47" i="40"/>
  <c r="S47" i="40"/>
  <c r="T47" i="40"/>
  <c r="U47" i="40"/>
  <c r="V47" i="40"/>
  <c r="C48" i="40"/>
  <c r="D48" i="40"/>
  <c r="E48" i="40"/>
  <c r="F48" i="40"/>
  <c r="G48" i="40"/>
  <c r="H48" i="40"/>
  <c r="I48" i="40"/>
  <c r="J48" i="40"/>
  <c r="K48" i="40"/>
  <c r="L48" i="40"/>
  <c r="M48" i="40"/>
  <c r="N48" i="40"/>
  <c r="O48" i="40"/>
  <c r="P48" i="40"/>
  <c r="Q48" i="40"/>
  <c r="R48" i="40"/>
  <c r="S48" i="40"/>
  <c r="T48" i="40"/>
  <c r="U48" i="40"/>
  <c r="V48" i="40"/>
  <c r="C49" i="40"/>
  <c r="D49" i="40"/>
  <c r="E49" i="40"/>
  <c r="F49" i="40"/>
  <c r="G49" i="40"/>
  <c r="H49" i="40"/>
  <c r="I49" i="40"/>
  <c r="J49" i="40"/>
  <c r="K49" i="40"/>
  <c r="L49" i="40"/>
  <c r="M49" i="40"/>
  <c r="N49" i="40"/>
  <c r="O49" i="40"/>
  <c r="P49" i="40"/>
  <c r="Q49" i="40"/>
  <c r="R49" i="40"/>
  <c r="S49" i="40"/>
  <c r="T49" i="40"/>
  <c r="U49" i="40"/>
  <c r="V49" i="40"/>
  <c r="C50" i="40"/>
  <c r="D50" i="40"/>
  <c r="E50" i="40"/>
  <c r="F50" i="40"/>
  <c r="G50" i="40"/>
  <c r="H50" i="40"/>
  <c r="I50" i="40"/>
  <c r="J50" i="40"/>
  <c r="K50" i="40"/>
  <c r="L50" i="40"/>
  <c r="M50" i="40"/>
  <c r="N50" i="40"/>
  <c r="O50" i="40"/>
  <c r="P50" i="40"/>
  <c r="Q50" i="40"/>
  <c r="R50" i="40"/>
  <c r="S50" i="40"/>
  <c r="T50" i="40"/>
  <c r="U50" i="40"/>
  <c r="V50" i="40"/>
  <c r="B51" i="40"/>
  <c r="F5" i="40"/>
  <c r="D4" i="40"/>
  <c r="D105" i="40" s="1"/>
  <c r="D5" i="40"/>
  <c r="E5" i="40"/>
  <c r="A4" i="40"/>
  <c r="A105" i="40" s="1"/>
  <c r="A5" i="40"/>
  <c r="A106" i="40" s="1"/>
  <c r="B5" i="40"/>
  <c r="B106" i="40" s="1"/>
  <c r="A6" i="40"/>
  <c r="A107" i="40" s="1"/>
  <c r="A7" i="40"/>
  <c r="A108" i="40" s="1"/>
  <c r="A8" i="40"/>
  <c r="A109" i="40" s="1"/>
  <c r="A9" i="40"/>
  <c r="A110" i="40" s="1"/>
  <c r="A10" i="40"/>
  <c r="A111" i="40" s="1"/>
  <c r="A11" i="40"/>
  <c r="A112" i="40" s="1"/>
  <c r="A12" i="40"/>
  <c r="A113" i="40" s="1"/>
  <c r="A13" i="40"/>
  <c r="A114" i="40" s="1"/>
  <c r="A14" i="40"/>
  <c r="A115" i="40" s="1"/>
  <c r="A15" i="40"/>
  <c r="A116" i="40" s="1"/>
  <c r="A16" i="40"/>
  <c r="A117" i="40" s="1"/>
  <c r="A17" i="40"/>
  <c r="A118" i="40" s="1"/>
  <c r="A18" i="40"/>
  <c r="A119" i="40" s="1"/>
  <c r="A19" i="40"/>
  <c r="A120" i="40" s="1"/>
  <c r="A20" i="40"/>
  <c r="A121" i="40" s="1"/>
  <c r="A21" i="40"/>
  <c r="A122" i="40" s="1"/>
  <c r="A22" i="40"/>
  <c r="A123" i="40" s="1"/>
  <c r="A23" i="40"/>
  <c r="A124" i="40" s="1"/>
  <c r="A24" i="40"/>
  <c r="A125" i="40" s="1"/>
  <c r="A25" i="40"/>
  <c r="A126" i="40" s="1"/>
  <c r="B26" i="40"/>
  <c r="B127" i="40" s="1"/>
  <c r="E10" i="11"/>
  <c r="B10" i="11"/>
  <c r="B10" i="14"/>
  <c r="G10" i="14"/>
  <c r="H10" i="14"/>
  <c r="I10" i="14"/>
  <c r="J10" i="14"/>
  <c r="K10" i="14"/>
  <c r="L10" i="14"/>
  <c r="M10" i="14"/>
  <c r="N10" i="14"/>
  <c r="O10" i="14"/>
  <c r="P10" i="14"/>
  <c r="Q10" i="14"/>
  <c r="R10" i="14"/>
  <c r="S10" i="14"/>
  <c r="T10" i="14"/>
  <c r="U10" i="14"/>
  <c r="B11" i="14"/>
  <c r="C11" i="14"/>
  <c r="E11" i="14"/>
  <c r="F11" i="14"/>
  <c r="G11" i="14"/>
  <c r="H11" i="14"/>
  <c r="I11" i="14"/>
  <c r="J11" i="14"/>
  <c r="K11" i="14"/>
  <c r="L11" i="14"/>
  <c r="M11" i="14"/>
  <c r="N11" i="14"/>
  <c r="O11" i="14"/>
  <c r="P11" i="14"/>
  <c r="Q11" i="14"/>
  <c r="R11" i="14"/>
  <c r="S11" i="14"/>
  <c r="T11" i="14"/>
  <c r="U11" i="14"/>
  <c r="B12" i="14"/>
  <c r="C12" i="14"/>
  <c r="D12" i="14"/>
  <c r="F12" i="14"/>
  <c r="G12" i="14"/>
  <c r="H12" i="14"/>
  <c r="I12" i="14"/>
  <c r="J12" i="14"/>
  <c r="K12" i="14"/>
  <c r="L12" i="14"/>
  <c r="M12" i="14"/>
  <c r="N12" i="14"/>
  <c r="O12" i="14"/>
  <c r="P12" i="14"/>
  <c r="Q12" i="14"/>
  <c r="R12" i="14"/>
  <c r="S12" i="14"/>
  <c r="T12" i="14"/>
  <c r="U12" i="14"/>
  <c r="B13" i="14"/>
  <c r="C13" i="14"/>
  <c r="D13" i="14"/>
  <c r="G13" i="14"/>
  <c r="H13" i="14"/>
  <c r="I13" i="14"/>
  <c r="J13" i="14"/>
  <c r="K13" i="14"/>
  <c r="L13" i="14"/>
  <c r="M13" i="14"/>
  <c r="N13" i="14"/>
  <c r="O13" i="14"/>
  <c r="P13" i="14"/>
  <c r="Q13" i="14"/>
  <c r="R13" i="14"/>
  <c r="S13" i="14"/>
  <c r="T13" i="14"/>
  <c r="U13" i="14"/>
  <c r="B14" i="14"/>
  <c r="C14" i="14"/>
  <c r="D14" i="14"/>
  <c r="E14" i="14"/>
  <c r="F14" i="14"/>
  <c r="H14" i="14"/>
  <c r="I14" i="14"/>
  <c r="J14" i="14"/>
  <c r="K14" i="14"/>
  <c r="L14" i="14"/>
  <c r="M14" i="14"/>
  <c r="N14" i="14"/>
  <c r="O14" i="14"/>
  <c r="P14" i="14"/>
  <c r="Q14" i="14"/>
  <c r="R14" i="14"/>
  <c r="S14" i="14"/>
  <c r="T14" i="14"/>
  <c r="U14" i="14"/>
  <c r="B15" i="14"/>
  <c r="C15" i="14"/>
  <c r="D15" i="14"/>
  <c r="E15" i="14"/>
  <c r="F15" i="14"/>
  <c r="G15" i="14"/>
  <c r="I15" i="14"/>
  <c r="J88" i="40" s="1"/>
  <c r="J15" i="14"/>
  <c r="K15" i="14"/>
  <c r="L15" i="14"/>
  <c r="M15" i="14"/>
  <c r="N15" i="14"/>
  <c r="O15" i="14"/>
  <c r="P15" i="14"/>
  <c r="Q15" i="14"/>
  <c r="R15" i="14"/>
  <c r="S15" i="14"/>
  <c r="T15" i="14"/>
  <c r="U15" i="14"/>
  <c r="B16" i="14"/>
  <c r="C16" i="14"/>
  <c r="D16" i="14"/>
  <c r="E16" i="14"/>
  <c r="F16" i="14"/>
  <c r="G16" i="14"/>
  <c r="H16" i="14"/>
  <c r="J16" i="14"/>
  <c r="K16" i="14"/>
  <c r="L16" i="14"/>
  <c r="M16" i="14"/>
  <c r="N16" i="14"/>
  <c r="O16" i="14"/>
  <c r="P16" i="14"/>
  <c r="Q16" i="14"/>
  <c r="R16" i="14"/>
  <c r="S16" i="14"/>
  <c r="T16" i="14"/>
  <c r="U16" i="14"/>
  <c r="B17" i="14"/>
  <c r="C17" i="14"/>
  <c r="D17" i="14"/>
  <c r="E17" i="14"/>
  <c r="F17" i="14"/>
  <c r="G17" i="14"/>
  <c r="H17" i="14"/>
  <c r="I17" i="14"/>
  <c r="K17" i="14"/>
  <c r="L17" i="14"/>
  <c r="M17" i="14"/>
  <c r="N17" i="14"/>
  <c r="O17" i="14"/>
  <c r="P17" i="14"/>
  <c r="Q17" i="14"/>
  <c r="R17" i="14"/>
  <c r="S17" i="14"/>
  <c r="T17" i="14"/>
  <c r="U17" i="14"/>
  <c r="B18" i="14"/>
  <c r="C18" i="14"/>
  <c r="D18" i="14"/>
  <c r="E18" i="14"/>
  <c r="F18" i="14"/>
  <c r="G18" i="14"/>
  <c r="H18" i="14"/>
  <c r="I18" i="14"/>
  <c r="J18" i="14"/>
  <c r="L18" i="14"/>
  <c r="M18" i="14"/>
  <c r="N18" i="14"/>
  <c r="O18" i="14"/>
  <c r="P18" i="14"/>
  <c r="Q18" i="14"/>
  <c r="R18" i="14"/>
  <c r="S18" i="14"/>
  <c r="T18" i="14"/>
  <c r="U18" i="14"/>
  <c r="B19" i="14"/>
  <c r="C19" i="14"/>
  <c r="D19" i="14"/>
  <c r="E19" i="14"/>
  <c r="F19" i="14"/>
  <c r="G19" i="14"/>
  <c r="H19" i="14"/>
  <c r="I19" i="14"/>
  <c r="J19" i="14"/>
  <c r="K19" i="14"/>
  <c r="M19" i="14"/>
  <c r="N19" i="14"/>
  <c r="O19" i="14"/>
  <c r="P19" i="14"/>
  <c r="Q19" i="14"/>
  <c r="R19" i="14"/>
  <c r="S19" i="14"/>
  <c r="T19" i="14"/>
  <c r="U19" i="14"/>
  <c r="B20" i="14"/>
  <c r="C20" i="14"/>
  <c r="D20" i="14"/>
  <c r="E20" i="14"/>
  <c r="F20" i="14"/>
  <c r="G20" i="14"/>
  <c r="H20" i="14"/>
  <c r="I20" i="14"/>
  <c r="J20" i="14"/>
  <c r="K20" i="14"/>
  <c r="L20" i="14"/>
  <c r="N20" i="14"/>
  <c r="O20" i="14"/>
  <c r="P20" i="14"/>
  <c r="Q20" i="14"/>
  <c r="R20" i="14"/>
  <c r="S20" i="14"/>
  <c r="T20" i="14"/>
  <c r="U20" i="14"/>
  <c r="B21" i="14"/>
  <c r="C21" i="14"/>
  <c r="D21" i="14"/>
  <c r="E21" i="14"/>
  <c r="F21" i="14"/>
  <c r="G21" i="14"/>
  <c r="H21" i="14"/>
  <c r="I21" i="14"/>
  <c r="J21" i="14"/>
  <c r="K21" i="14"/>
  <c r="L21" i="14"/>
  <c r="M21" i="14"/>
  <c r="O21" i="14"/>
  <c r="P21" i="14"/>
  <c r="Q21" i="14"/>
  <c r="R21" i="14"/>
  <c r="S21" i="14"/>
  <c r="T21" i="14"/>
  <c r="U21" i="14"/>
  <c r="B22" i="14"/>
  <c r="C22" i="14"/>
  <c r="D22" i="14"/>
  <c r="E22" i="14"/>
  <c r="F22" i="14"/>
  <c r="G22" i="14"/>
  <c r="H22" i="14"/>
  <c r="I22" i="14"/>
  <c r="J22" i="14"/>
  <c r="K22" i="14"/>
  <c r="L22" i="14"/>
  <c r="M22" i="14"/>
  <c r="N22" i="14"/>
  <c r="P22" i="14"/>
  <c r="Q22" i="14"/>
  <c r="R22" i="14"/>
  <c r="S22" i="14"/>
  <c r="T22" i="14"/>
  <c r="U22" i="14"/>
  <c r="B23" i="14"/>
  <c r="C23" i="14"/>
  <c r="D23" i="14"/>
  <c r="E23" i="14"/>
  <c r="F23" i="14"/>
  <c r="G23" i="14"/>
  <c r="H23" i="14"/>
  <c r="I23" i="14"/>
  <c r="J23" i="14"/>
  <c r="K23" i="14"/>
  <c r="L23" i="14"/>
  <c r="M23" i="14"/>
  <c r="N23" i="14"/>
  <c r="O23" i="14"/>
  <c r="Q23" i="14"/>
  <c r="R23" i="14"/>
  <c r="S23" i="14"/>
  <c r="T23" i="14"/>
  <c r="U23" i="14"/>
  <c r="B24" i="14"/>
  <c r="C24" i="14"/>
  <c r="D24" i="14"/>
  <c r="E24" i="14"/>
  <c r="F24" i="14"/>
  <c r="G24" i="14"/>
  <c r="H24" i="14"/>
  <c r="I24" i="14"/>
  <c r="J24" i="14"/>
  <c r="K24" i="14"/>
  <c r="L24" i="14"/>
  <c r="M24" i="14"/>
  <c r="N24" i="14"/>
  <c r="O24" i="14"/>
  <c r="P24" i="14"/>
  <c r="R24" i="14"/>
  <c r="S24" i="14"/>
  <c r="T24" i="14"/>
  <c r="U24" i="14"/>
  <c r="B25" i="14"/>
  <c r="C25" i="14"/>
  <c r="D25" i="14"/>
  <c r="E25" i="14"/>
  <c r="F25" i="14"/>
  <c r="G25" i="14"/>
  <c r="H25" i="14"/>
  <c r="I25" i="14"/>
  <c r="J25" i="14"/>
  <c r="K25" i="14"/>
  <c r="L25" i="14"/>
  <c r="M25" i="14"/>
  <c r="N25" i="14"/>
  <c r="O25" i="14"/>
  <c r="P25" i="14"/>
  <c r="Q25" i="14"/>
  <c r="S25" i="14"/>
  <c r="T25" i="14"/>
  <c r="U25" i="14"/>
  <c r="B26" i="14"/>
  <c r="C26" i="14"/>
  <c r="D26" i="14"/>
  <c r="E26" i="14"/>
  <c r="F26" i="14"/>
  <c r="G26" i="14"/>
  <c r="H26" i="14"/>
  <c r="I26" i="14"/>
  <c r="J26" i="14"/>
  <c r="K26" i="14"/>
  <c r="L26" i="14"/>
  <c r="M26" i="14"/>
  <c r="N26" i="14"/>
  <c r="O26" i="14"/>
  <c r="P26" i="14"/>
  <c r="Q26" i="14"/>
  <c r="R26" i="14"/>
  <c r="T26" i="14"/>
  <c r="U26" i="14"/>
  <c r="B27" i="14"/>
  <c r="C27" i="14"/>
  <c r="D27" i="14"/>
  <c r="E27" i="14"/>
  <c r="F27" i="14"/>
  <c r="G27" i="14"/>
  <c r="H27" i="14"/>
  <c r="I27" i="14"/>
  <c r="J27" i="14"/>
  <c r="K27" i="14"/>
  <c r="L27" i="14"/>
  <c r="M27" i="14"/>
  <c r="N27" i="14"/>
  <c r="O27" i="14"/>
  <c r="P27" i="14"/>
  <c r="Q27" i="14"/>
  <c r="R27" i="14"/>
  <c r="S27" i="14"/>
  <c r="U27" i="14"/>
  <c r="B28" i="14"/>
  <c r="C28" i="14"/>
  <c r="D28" i="14"/>
  <c r="E28" i="14"/>
  <c r="F28" i="14"/>
  <c r="G28" i="14"/>
  <c r="H28" i="14"/>
  <c r="I28" i="14"/>
  <c r="J28" i="14"/>
  <c r="K28" i="14"/>
  <c r="L28" i="14"/>
  <c r="M28" i="14"/>
  <c r="N28" i="14"/>
  <c r="O28" i="14"/>
  <c r="P28" i="14"/>
  <c r="Q28" i="14"/>
  <c r="R28" i="14"/>
  <c r="S28" i="14"/>
  <c r="T28" i="14"/>
  <c r="U9" i="14"/>
  <c r="T9" i="14"/>
  <c r="S9" i="14"/>
  <c r="R9" i="14"/>
  <c r="Q9" i="14"/>
  <c r="P9" i="14"/>
  <c r="O9" i="14"/>
  <c r="N9" i="14"/>
  <c r="M9" i="14"/>
  <c r="L9" i="14"/>
  <c r="K9" i="14"/>
  <c r="J9" i="14"/>
  <c r="I9" i="14"/>
  <c r="H9" i="14"/>
  <c r="G9" i="14"/>
  <c r="C83" i="40"/>
  <c r="C84" i="40"/>
  <c r="C85" i="40"/>
  <c r="C86" i="40"/>
  <c r="C87" i="40"/>
  <c r="C88" i="40"/>
  <c r="C89" i="40"/>
  <c r="C90" i="40"/>
  <c r="C91" i="40"/>
  <c r="C92" i="40"/>
  <c r="C93" i="40"/>
  <c r="C94" i="40"/>
  <c r="C95" i="40"/>
  <c r="C96" i="40"/>
  <c r="C97" i="40"/>
  <c r="C98" i="40"/>
  <c r="C99" i="40"/>
  <c r="C100" i="40"/>
  <c r="C101" i="40"/>
  <c r="H83" i="40"/>
  <c r="I83" i="40"/>
  <c r="J83" i="40"/>
  <c r="K83" i="40"/>
  <c r="L83" i="40"/>
  <c r="M83" i="40"/>
  <c r="N83" i="40"/>
  <c r="O83" i="40"/>
  <c r="P83" i="40"/>
  <c r="Q83" i="40"/>
  <c r="R83" i="40"/>
  <c r="S83" i="40"/>
  <c r="T83" i="40"/>
  <c r="U83" i="40"/>
  <c r="V83" i="40"/>
  <c r="D84" i="40"/>
  <c r="F84" i="40"/>
  <c r="G84" i="40"/>
  <c r="H84" i="40"/>
  <c r="I84" i="40"/>
  <c r="J84" i="40"/>
  <c r="K84" i="40"/>
  <c r="L84" i="40"/>
  <c r="M84" i="40"/>
  <c r="N84" i="40"/>
  <c r="O84" i="40"/>
  <c r="P84" i="40"/>
  <c r="Q84" i="40"/>
  <c r="R84" i="40"/>
  <c r="S84" i="40"/>
  <c r="T84" i="40"/>
  <c r="U84" i="40"/>
  <c r="V84" i="40"/>
  <c r="D85" i="40"/>
  <c r="E85" i="40"/>
  <c r="G85" i="40"/>
  <c r="H85" i="40"/>
  <c r="I85" i="40"/>
  <c r="J85" i="40"/>
  <c r="K85" i="40"/>
  <c r="L85" i="40"/>
  <c r="M85" i="40"/>
  <c r="N85" i="40"/>
  <c r="O85" i="40"/>
  <c r="P85" i="40"/>
  <c r="Q85" i="40"/>
  <c r="R85" i="40"/>
  <c r="S85" i="40"/>
  <c r="T85" i="40"/>
  <c r="U85" i="40"/>
  <c r="V85" i="40"/>
  <c r="D86" i="40"/>
  <c r="E86" i="40"/>
  <c r="H86" i="40"/>
  <c r="I86" i="40"/>
  <c r="J86" i="40"/>
  <c r="K86" i="40"/>
  <c r="L86" i="40"/>
  <c r="M86" i="40"/>
  <c r="N86" i="40"/>
  <c r="O86" i="40"/>
  <c r="P86" i="40"/>
  <c r="Q86" i="40"/>
  <c r="R86" i="40"/>
  <c r="S86" i="40"/>
  <c r="T86" i="40"/>
  <c r="U86" i="40"/>
  <c r="V86" i="40"/>
  <c r="D87" i="40"/>
  <c r="E87" i="40"/>
  <c r="F87" i="40"/>
  <c r="G87" i="40"/>
  <c r="I87" i="40"/>
  <c r="J87" i="40"/>
  <c r="K87" i="40"/>
  <c r="L87" i="40"/>
  <c r="M87" i="40"/>
  <c r="N87" i="40"/>
  <c r="O87" i="40"/>
  <c r="P87" i="40"/>
  <c r="Q87" i="40"/>
  <c r="R87" i="40"/>
  <c r="S87" i="40"/>
  <c r="T87" i="40"/>
  <c r="U87" i="40"/>
  <c r="V87" i="40"/>
  <c r="D88" i="40"/>
  <c r="E88" i="40"/>
  <c r="F88" i="40"/>
  <c r="G88" i="40"/>
  <c r="H88" i="40"/>
  <c r="K88" i="40"/>
  <c r="L88" i="40"/>
  <c r="M88" i="40"/>
  <c r="N88" i="40"/>
  <c r="O88" i="40"/>
  <c r="P88" i="40"/>
  <c r="Q88" i="40"/>
  <c r="R88" i="40"/>
  <c r="S88" i="40"/>
  <c r="T88" i="40"/>
  <c r="U88" i="40"/>
  <c r="V88" i="40"/>
  <c r="D89" i="40"/>
  <c r="E89" i="40"/>
  <c r="F89" i="40"/>
  <c r="G89" i="40"/>
  <c r="H89" i="40"/>
  <c r="K89" i="40"/>
  <c r="L89" i="40"/>
  <c r="M89" i="40"/>
  <c r="N89" i="40"/>
  <c r="O89" i="40"/>
  <c r="P89" i="40"/>
  <c r="Q89" i="40"/>
  <c r="R89" i="40"/>
  <c r="S89" i="40"/>
  <c r="T89" i="40"/>
  <c r="U89" i="40"/>
  <c r="V89" i="40"/>
  <c r="D90" i="40"/>
  <c r="E90" i="40"/>
  <c r="F90" i="40"/>
  <c r="G90" i="40"/>
  <c r="H90" i="40"/>
  <c r="I90" i="40"/>
  <c r="L90" i="40"/>
  <c r="M90" i="40"/>
  <c r="N90" i="40"/>
  <c r="O90" i="40"/>
  <c r="P90" i="40"/>
  <c r="Q90" i="40"/>
  <c r="R90" i="40"/>
  <c r="S90" i="40"/>
  <c r="T90" i="40"/>
  <c r="U90" i="40"/>
  <c r="V90" i="40"/>
  <c r="D91" i="40"/>
  <c r="E91" i="40"/>
  <c r="F91" i="40"/>
  <c r="G91" i="40"/>
  <c r="H91" i="40"/>
  <c r="I91" i="40"/>
  <c r="J91" i="40"/>
  <c r="K91" i="40"/>
  <c r="M91" i="40"/>
  <c r="N91" i="40"/>
  <c r="O91" i="40"/>
  <c r="P91" i="40"/>
  <c r="Q91" i="40"/>
  <c r="R91" i="40"/>
  <c r="S91" i="40"/>
  <c r="T91" i="40"/>
  <c r="U91" i="40"/>
  <c r="V91" i="40"/>
  <c r="D92" i="40"/>
  <c r="E92" i="40"/>
  <c r="F92" i="40"/>
  <c r="G92" i="40"/>
  <c r="H92" i="40"/>
  <c r="I92" i="40"/>
  <c r="J92" i="40"/>
  <c r="K92" i="40"/>
  <c r="L92" i="40"/>
  <c r="N92" i="40"/>
  <c r="O92" i="40"/>
  <c r="P92" i="40"/>
  <c r="Q92" i="40"/>
  <c r="R92" i="40"/>
  <c r="S92" i="40"/>
  <c r="T92" i="40"/>
  <c r="U92" i="40"/>
  <c r="V92" i="40"/>
  <c r="D93" i="40"/>
  <c r="E93" i="40"/>
  <c r="F93" i="40"/>
  <c r="G93" i="40"/>
  <c r="H93" i="40"/>
  <c r="I93" i="40"/>
  <c r="J93" i="40"/>
  <c r="K93" i="40"/>
  <c r="L93" i="40"/>
  <c r="M93" i="40"/>
  <c r="O93" i="40"/>
  <c r="P93" i="40"/>
  <c r="Q93" i="40"/>
  <c r="R93" i="40"/>
  <c r="S93" i="40"/>
  <c r="T93" i="40"/>
  <c r="U93" i="40"/>
  <c r="V93" i="40"/>
  <c r="D94" i="40"/>
  <c r="E94" i="40"/>
  <c r="F94" i="40"/>
  <c r="G94" i="40"/>
  <c r="H94" i="40"/>
  <c r="I94" i="40"/>
  <c r="J94" i="40"/>
  <c r="K94" i="40"/>
  <c r="L94" i="40"/>
  <c r="M94" i="40"/>
  <c r="N94" i="40"/>
  <c r="P94" i="40"/>
  <c r="Q94" i="40"/>
  <c r="R94" i="40"/>
  <c r="S94" i="40"/>
  <c r="T94" i="40"/>
  <c r="U94" i="40"/>
  <c r="V94" i="40"/>
  <c r="D95" i="40"/>
  <c r="E95" i="40"/>
  <c r="F95" i="40"/>
  <c r="G95" i="40"/>
  <c r="H95" i="40"/>
  <c r="I95" i="40"/>
  <c r="J95" i="40"/>
  <c r="K95" i="40"/>
  <c r="L95" i="40"/>
  <c r="M95" i="40"/>
  <c r="N95" i="40"/>
  <c r="O95" i="40"/>
  <c r="Q95" i="40"/>
  <c r="R95" i="40"/>
  <c r="S95" i="40"/>
  <c r="T95" i="40"/>
  <c r="U95" i="40"/>
  <c r="V95" i="40"/>
  <c r="D96" i="40"/>
  <c r="E96" i="40"/>
  <c r="F96" i="40"/>
  <c r="G96" i="40"/>
  <c r="H96" i="40"/>
  <c r="I96" i="40"/>
  <c r="J96" i="40"/>
  <c r="K96" i="40"/>
  <c r="L96" i="40"/>
  <c r="M96" i="40"/>
  <c r="N96" i="40"/>
  <c r="O96" i="40"/>
  <c r="P96" i="40"/>
  <c r="R96" i="40"/>
  <c r="S96" i="40"/>
  <c r="T96" i="40"/>
  <c r="U96" i="40"/>
  <c r="V96" i="40"/>
  <c r="D97" i="40"/>
  <c r="E97" i="40"/>
  <c r="F97" i="40"/>
  <c r="G97" i="40"/>
  <c r="H97" i="40"/>
  <c r="I97" i="40"/>
  <c r="J97" i="40"/>
  <c r="K97" i="40"/>
  <c r="L97" i="40"/>
  <c r="M97" i="40"/>
  <c r="N97" i="40"/>
  <c r="O97" i="40"/>
  <c r="P97" i="40"/>
  <c r="Q97" i="40"/>
  <c r="S97" i="40"/>
  <c r="T97" i="40"/>
  <c r="U97" i="40"/>
  <c r="V97" i="40"/>
  <c r="D98" i="40"/>
  <c r="E98" i="40"/>
  <c r="F98" i="40"/>
  <c r="G98" i="40"/>
  <c r="H98" i="40"/>
  <c r="I98" i="40"/>
  <c r="J98" i="40"/>
  <c r="K98" i="40"/>
  <c r="L98" i="40"/>
  <c r="M98" i="40"/>
  <c r="N98" i="40"/>
  <c r="O98" i="40"/>
  <c r="P98" i="40"/>
  <c r="Q98" i="40"/>
  <c r="R98" i="40"/>
  <c r="T98" i="40"/>
  <c r="U98" i="40"/>
  <c r="V98" i="40"/>
  <c r="D99" i="40"/>
  <c r="E99" i="40"/>
  <c r="F99" i="40"/>
  <c r="G99" i="40"/>
  <c r="H99" i="40"/>
  <c r="I99" i="40"/>
  <c r="J99" i="40"/>
  <c r="K99" i="40"/>
  <c r="L99" i="40"/>
  <c r="M99" i="40"/>
  <c r="N99" i="40"/>
  <c r="O99" i="40"/>
  <c r="P99" i="40"/>
  <c r="Q99" i="40"/>
  <c r="R99" i="40"/>
  <c r="S99" i="40"/>
  <c r="U99" i="40"/>
  <c r="V99" i="40"/>
  <c r="D100" i="40"/>
  <c r="E100" i="40"/>
  <c r="F100" i="40"/>
  <c r="G100" i="40"/>
  <c r="H100" i="40"/>
  <c r="I100" i="40"/>
  <c r="J100" i="40"/>
  <c r="K100" i="40"/>
  <c r="L100" i="40"/>
  <c r="M100" i="40"/>
  <c r="N100" i="40"/>
  <c r="O100" i="40"/>
  <c r="P100" i="40"/>
  <c r="Q100" i="40"/>
  <c r="R100" i="40"/>
  <c r="S100" i="40"/>
  <c r="T100" i="40"/>
  <c r="V100" i="40"/>
  <c r="D101" i="40"/>
  <c r="E101" i="40"/>
  <c r="F101" i="40"/>
  <c r="G101" i="40"/>
  <c r="H101" i="40"/>
  <c r="I101" i="40"/>
  <c r="J101" i="40"/>
  <c r="K101" i="40"/>
  <c r="L101" i="40"/>
  <c r="M101" i="40"/>
  <c r="N101" i="40"/>
  <c r="O101" i="40"/>
  <c r="P101" i="40"/>
  <c r="Q101" i="40"/>
  <c r="R101" i="40"/>
  <c r="S101" i="40"/>
  <c r="T101" i="40"/>
  <c r="U101" i="40"/>
  <c r="H82" i="40"/>
  <c r="I82" i="40"/>
  <c r="J82" i="40"/>
  <c r="K82" i="40"/>
  <c r="L82" i="40"/>
  <c r="M82" i="40"/>
  <c r="N82" i="40"/>
  <c r="O82" i="40"/>
  <c r="P82" i="40"/>
  <c r="Q82" i="40"/>
  <c r="R82" i="40"/>
  <c r="S82" i="40"/>
  <c r="T82" i="40"/>
  <c r="U82" i="40"/>
  <c r="V82" i="40"/>
  <c r="D184" i="40"/>
  <c r="A87" i="14"/>
  <c r="B184" i="40" s="1"/>
  <c r="A88" i="14"/>
  <c r="B185" i="40" s="1"/>
  <c r="A89" i="14"/>
  <c r="B186" i="40" s="1"/>
  <c r="A90" i="14"/>
  <c r="B187" i="40" s="1"/>
  <c r="A91" i="14"/>
  <c r="B188" i="40" s="1"/>
  <c r="A92" i="14"/>
  <c r="B189" i="40" s="1"/>
  <c r="A93" i="14"/>
  <c r="B190" i="40" s="1"/>
  <c r="A94" i="14"/>
  <c r="B191" i="40" s="1"/>
  <c r="A95" i="14"/>
  <c r="B192" i="40" s="1"/>
  <c r="A96" i="14"/>
  <c r="B193" i="40" s="1"/>
  <c r="A97" i="14"/>
  <c r="B194" i="40" s="1"/>
  <c r="A98" i="14"/>
  <c r="B195" i="40" s="1"/>
  <c r="A99" i="14"/>
  <c r="B196" i="40" s="1"/>
  <c r="A100" i="14"/>
  <c r="B197" i="40" s="1"/>
  <c r="A101" i="14"/>
  <c r="B198" i="40" s="1"/>
  <c r="A102" i="14"/>
  <c r="B199" i="40" s="1"/>
  <c r="A103" i="14"/>
  <c r="B200" i="40" s="1"/>
  <c r="A104" i="14"/>
  <c r="B201" i="40" s="1"/>
  <c r="A105" i="14"/>
  <c r="B202" i="40" s="1"/>
  <c r="A86" i="14"/>
  <c r="B183" i="40" s="1"/>
  <c r="U85" i="14"/>
  <c r="V182" i="40" s="1"/>
  <c r="T85" i="14"/>
  <c r="U182" i="40" s="1"/>
  <c r="S85" i="14"/>
  <c r="T182" i="40" s="1"/>
  <c r="R85" i="14"/>
  <c r="S182" i="40" s="1"/>
  <c r="Q85" i="14"/>
  <c r="R182" i="40" s="1"/>
  <c r="P85" i="14"/>
  <c r="Q182" i="40" s="1"/>
  <c r="O85" i="14"/>
  <c r="P182" i="40" s="1"/>
  <c r="N85" i="14"/>
  <c r="O182" i="40" s="1"/>
  <c r="M85" i="14"/>
  <c r="N182" i="40" s="1"/>
  <c r="L85" i="14"/>
  <c r="M182" i="40" s="1"/>
  <c r="K85" i="14"/>
  <c r="L182" i="40" s="1"/>
  <c r="J85" i="14"/>
  <c r="K182" i="40" s="1"/>
  <c r="I85" i="14"/>
  <c r="J182" i="40" s="1"/>
  <c r="H85" i="14"/>
  <c r="I182" i="40" s="1"/>
  <c r="G85" i="14"/>
  <c r="H182" i="40" s="1"/>
  <c r="F85" i="14"/>
  <c r="G182" i="40" s="1"/>
  <c r="E85" i="14"/>
  <c r="F182" i="40" s="1"/>
  <c r="D85" i="14"/>
  <c r="E182" i="40" s="1"/>
  <c r="C85" i="14"/>
  <c r="D182" i="40" s="1"/>
  <c r="B85" i="14"/>
  <c r="C182" i="40" s="1"/>
  <c r="B84" i="14"/>
  <c r="C181" i="40" s="1"/>
  <c r="F185" i="40"/>
  <c r="H1" i="11"/>
  <c r="D252" i="11"/>
  <c r="E252" i="11"/>
  <c r="F252" i="11"/>
  <c r="G252" i="11"/>
  <c r="H252" i="11"/>
  <c r="I252" i="11"/>
  <c r="J252" i="11"/>
  <c r="K252" i="11"/>
  <c r="L252" i="11"/>
  <c r="M252" i="11"/>
  <c r="N252" i="11"/>
  <c r="O252" i="11"/>
  <c r="P252" i="11"/>
  <c r="Q252" i="11"/>
  <c r="R252" i="11"/>
  <c r="S252" i="11"/>
  <c r="T252" i="11"/>
  <c r="U252" i="11"/>
  <c r="V252" i="11"/>
  <c r="W252" i="11"/>
  <c r="X252" i="11"/>
  <c r="Y252" i="11"/>
  <c r="Z252" i="11"/>
  <c r="AA252" i="11"/>
  <c r="AB252" i="11"/>
  <c r="AC252" i="11"/>
  <c r="AD252" i="11"/>
  <c r="AE252" i="11"/>
  <c r="AF252" i="11"/>
  <c r="C252" i="11"/>
  <c r="D228" i="11"/>
  <c r="E228" i="11"/>
  <c r="F228" i="11"/>
  <c r="G228" i="11"/>
  <c r="H228" i="11"/>
  <c r="I228" i="11"/>
  <c r="J228" i="11"/>
  <c r="K228" i="11"/>
  <c r="L228" i="11"/>
  <c r="M228" i="11"/>
  <c r="N228" i="11"/>
  <c r="O228" i="11"/>
  <c r="P228" i="11"/>
  <c r="Q228" i="11"/>
  <c r="R228" i="11"/>
  <c r="S228" i="11"/>
  <c r="T228" i="11"/>
  <c r="U228" i="11"/>
  <c r="V228" i="11"/>
  <c r="W228" i="11"/>
  <c r="X228" i="11"/>
  <c r="Y228" i="11"/>
  <c r="Z228" i="11"/>
  <c r="AA228" i="11"/>
  <c r="AB228" i="11"/>
  <c r="AC228" i="11"/>
  <c r="AD228" i="11"/>
  <c r="AE228" i="11"/>
  <c r="AF228" i="11"/>
  <c r="C228" i="11"/>
  <c r="D204" i="11"/>
  <c r="E204" i="11"/>
  <c r="F204" i="11"/>
  <c r="G204" i="11"/>
  <c r="H204" i="11"/>
  <c r="I204" i="11"/>
  <c r="J204" i="11"/>
  <c r="K204" i="11"/>
  <c r="L204" i="11"/>
  <c r="M204" i="11"/>
  <c r="N204" i="11"/>
  <c r="O204" i="11"/>
  <c r="P204" i="11"/>
  <c r="Q204" i="11"/>
  <c r="R204" i="11"/>
  <c r="S204" i="11"/>
  <c r="T204" i="11"/>
  <c r="U204" i="11"/>
  <c r="V204" i="11"/>
  <c r="W204" i="11"/>
  <c r="X204" i="11"/>
  <c r="Y204" i="11"/>
  <c r="Z204" i="11"/>
  <c r="AA204" i="11"/>
  <c r="AB204" i="11"/>
  <c r="AC204" i="11"/>
  <c r="AD204" i="11"/>
  <c r="AE204" i="11"/>
  <c r="AF204" i="11"/>
  <c r="C204"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C180" i="11"/>
  <c r="D156" i="11"/>
  <c r="E156" i="11"/>
  <c r="F156" i="11"/>
  <c r="G156" i="11"/>
  <c r="H156" i="11"/>
  <c r="I156" i="11"/>
  <c r="J156" i="11"/>
  <c r="K156" i="11"/>
  <c r="L156" i="11"/>
  <c r="M156" i="11"/>
  <c r="N156" i="11"/>
  <c r="O156" i="11"/>
  <c r="P156" i="11"/>
  <c r="Q156" i="11"/>
  <c r="R156" i="11"/>
  <c r="S156" i="11"/>
  <c r="T156" i="11"/>
  <c r="U156" i="11"/>
  <c r="V156" i="11"/>
  <c r="W156" i="11"/>
  <c r="X156" i="11"/>
  <c r="Y156" i="11"/>
  <c r="Z156" i="11"/>
  <c r="AA156" i="11"/>
  <c r="AB156" i="11"/>
  <c r="AC156" i="11"/>
  <c r="AD156" i="11"/>
  <c r="AE156" i="11"/>
  <c r="AF156" i="11"/>
  <c r="C156" i="11"/>
  <c r="D132" i="11"/>
  <c r="E132" i="11"/>
  <c r="F132" i="11"/>
  <c r="G132" i="11"/>
  <c r="H132" i="11"/>
  <c r="I132" i="11"/>
  <c r="J132" i="11"/>
  <c r="K132" i="11"/>
  <c r="L132" i="11"/>
  <c r="M132" i="11"/>
  <c r="N132" i="11"/>
  <c r="O132" i="11"/>
  <c r="P132" i="11"/>
  <c r="Q132" i="11"/>
  <c r="R132" i="11"/>
  <c r="S132" i="11"/>
  <c r="T132" i="11"/>
  <c r="U132" i="11"/>
  <c r="V132" i="11"/>
  <c r="W132" i="11"/>
  <c r="X132" i="11"/>
  <c r="Y132" i="11"/>
  <c r="Z132" i="11"/>
  <c r="AA132" i="11"/>
  <c r="AB132" i="11"/>
  <c r="AC132" i="11"/>
  <c r="AD132" i="11"/>
  <c r="AE132" i="11"/>
  <c r="AF132" i="11"/>
  <c r="C132"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C108" i="11"/>
  <c r="E84" i="11"/>
  <c r="F84" i="11"/>
  <c r="G84" i="11"/>
  <c r="H84" i="11"/>
  <c r="I84" i="11"/>
  <c r="J84" i="11"/>
  <c r="K84" i="11"/>
  <c r="L84" i="11"/>
  <c r="M84" i="11"/>
  <c r="N84" i="11"/>
  <c r="O84" i="11"/>
  <c r="P84" i="11"/>
  <c r="Q84" i="11"/>
  <c r="R84" i="11"/>
  <c r="S84" i="11"/>
  <c r="T84" i="11"/>
  <c r="U84" i="11"/>
  <c r="V84" i="11"/>
  <c r="W84" i="11"/>
  <c r="X84" i="11"/>
  <c r="Y84" i="11"/>
  <c r="Z84" i="11"/>
  <c r="AA84" i="11"/>
  <c r="AB84" i="11"/>
  <c r="AC84" i="11"/>
  <c r="AD84" i="11"/>
  <c r="AE84" i="11"/>
  <c r="AF84" i="11"/>
  <c r="C84" i="11"/>
  <c r="D84"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D60" i="11"/>
  <c r="C60" i="11"/>
  <c r="D36" i="11"/>
  <c r="E36" i="11"/>
  <c r="F36" i="11"/>
  <c r="G36" i="11"/>
  <c r="H36" i="11"/>
  <c r="I36" i="11"/>
  <c r="J36" i="11"/>
  <c r="K36" i="11"/>
  <c r="L36" i="11"/>
  <c r="M36" i="11"/>
  <c r="N36" i="11"/>
  <c r="O36" i="11"/>
  <c r="P36" i="11"/>
  <c r="Q36" i="11"/>
  <c r="R36" i="11"/>
  <c r="S36" i="11"/>
  <c r="T36" i="11"/>
  <c r="U36" i="11"/>
  <c r="V36" i="11"/>
  <c r="W36" i="11"/>
  <c r="X36" i="11"/>
  <c r="Y36" i="11"/>
  <c r="Z36" i="11"/>
  <c r="AA36" i="11"/>
  <c r="AB36" i="11"/>
  <c r="AC36" i="11"/>
  <c r="AD36" i="11"/>
  <c r="AE36" i="11"/>
  <c r="AF36" i="11"/>
  <c r="C36" i="11"/>
  <c r="T20" i="11"/>
  <c r="A63" i="14"/>
  <c r="A64" i="14"/>
  <c r="A65" i="14"/>
  <c r="A66" i="14"/>
  <c r="A67" i="14"/>
  <c r="A68" i="14"/>
  <c r="A69" i="14"/>
  <c r="A70" i="14"/>
  <c r="A71" i="14"/>
  <c r="A72" i="14"/>
  <c r="A73" i="14"/>
  <c r="A74" i="14"/>
  <c r="A75" i="14"/>
  <c r="A76" i="14"/>
  <c r="A77" i="14"/>
  <c r="A78" i="14"/>
  <c r="A79" i="14"/>
  <c r="A80" i="14"/>
  <c r="A81" i="14"/>
  <c r="A62" i="14"/>
  <c r="U61" i="14"/>
  <c r="T61" i="14"/>
  <c r="S61" i="14"/>
  <c r="R61" i="14"/>
  <c r="Q61" i="14"/>
  <c r="P61" i="14"/>
  <c r="O61" i="14"/>
  <c r="N61" i="14"/>
  <c r="M61" i="14"/>
  <c r="L61" i="14"/>
  <c r="K61" i="14"/>
  <c r="J61" i="14"/>
  <c r="I61" i="14"/>
  <c r="H61" i="14"/>
  <c r="G61" i="14"/>
  <c r="F61" i="14"/>
  <c r="E61" i="14"/>
  <c r="D61" i="14"/>
  <c r="C61" i="14"/>
  <c r="B61" i="14"/>
  <c r="B60" i="14"/>
  <c r="A34" i="14"/>
  <c r="B83" i="40" s="1"/>
  <c r="A35" i="14"/>
  <c r="B84" i="40" s="1"/>
  <c r="A36" i="14"/>
  <c r="B85" i="40" s="1"/>
  <c r="A37" i="14"/>
  <c r="B86" i="40" s="1"/>
  <c r="A38" i="14"/>
  <c r="B87" i="40" s="1"/>
  <c r="A39" i="14"/>
  <c r="B88" i="40" s="1"/>
  <c r="A40" i="14"/>
  <c r="B89" i="40" s="1"/>
  <c r="A41" i="14"/>
  <c r="B90" i="40" s="1"/>
  <c r="A42" i="14"/>
  <c r="B91" i="40" s="1"/>
  <c r="A43" i="14"/>
  <c r="B92" i="40" s="1"/>
  <c r="A44" i="14"/>
  <c r="B93" i="40" s="1"/>
  <c r="A45" i="14"/>
  <c r="B94" i="40" s="1"/>
  <c r="A46" i="14"/>
  <c r="B95" i="40" s="1"/>
  <c r="A47" i="14"/>
  <c r="B96" i="40" s="1"/>
  <c r="A48" i="14"/>
  <c r="B97" i="40" s="1"/>
  <c r="A49" i="14"/>
  <c r="B98" i="40" s="1"/>
  <c r="A50" i="14"/>
  <c r="B99" i="40" s="1"/>
  <c r="A51" i="14"/>
  <c r="B100" i="40" s="1"/>
  <c r="A52" i="14"/>
  <c r="B101" i="40" s="1"/>
  <c r="A33" i="14"/>
  <c r="B82" i="40" s="1"/>
  <c r="U32" i="14"/>
  <c r="V81" i="40" s="1"/>
  <c r="T32" i="14"/>
  <c r="U81" i="40" s="1"/>
  <c r="S32" i="14"/>
  <c r="T81" i="40" s="1"/>
  <c r="R32" i="14"/>
  <c r="S81" i="40" s="1"/>
  <c r="Q32" i="14"/>
  <c r="R81" i="40" s="1"/>
  <c r="P32" i="14"/>
  <c r="Q81" i="40" s="1"/>
  <c r="O32" i="14"/>
  <c r="P81" i="40" s="1"/>
  <c r="N32" i="14"/>
  <c r="O81" i="40" s="1"/>
  <c r="M32" i="14"/>
  <c r="N81" i="40" s="1"/>
  <c r="L32" i="14"/>
  <c r="M81" i="40" s="1"/>
  <c r="K32" i="14"/>
  <c r="L81" i="40" s="1"/>
  <c r="J32" i="14"/>
  <c r="K81" i="40" s="1"/>
  <c r="I32" i="14"/>
  <c r="J81" i="40" s="1"/>
  <c r="H32" i="14"/>
  <c r="I81" i="40" s="1"/>
  <c r="G32" i="14"/>
  <c r="H81" i="40" s="1"/>
  <c r="F32" i="14"/>
  <c r="G81" i="40" s="1"/>
  <c r="E32" i="14"/>
  <c r="F81" i="40" s="1"/>
  <c r="D32" i="14"/>
  <c r="E81" i="40" s="1"/>
  <c r="C32" i="14"/>
  <c r="D81" i="40" s="1"/>
  <c r="B32" i="14"/>
  <c r="C81" i="40" s="1"/>
  <c r="B31" i="14"/>
  <c r="C80" i="40" s="1"/>
  <c r="B7" i="14"/>
  <c r="A28" i="14"/>
  <c r="A27" i="14"/>
  <c r="A26" i="14"/>
  <c r="A25" i="14"/>
  <c r="A24" i="14"/>
  <c r="A23" i="14"/>
  <c r="A22" i="14"/>
  <c r="A21" i="14"/>
  <c r="A20" i="14"/>
  <c r="A19" i="14"/>
  <c r="A18" i="14"/>
  <c r="A17" i="14"/>
  <c r="A16" i="14"/>
  <c r="A15" i="14"/>
  <c r="A14" i="14"/>
  <c r="A13" i="14"/>
  <c r="A12" i="14"/>
  <c r="A11" i="14"/>
  <c r="A10" i="14"/>
  <c r="A9" i="14"/>
  <c r="U8" i="14"/>
  <c r="T8" i="14"/>
  <c r="S8" i="14"/>
  <c r="R8" i="14"/>
  <c r="Q8" i="14"/>
  <c r="P8" i="14"/>
  <c r="O8" i="14"/>
  <c r="N8" i="14"/>
  <c r="M8" i="14"/>
  <c r="L8" i="14"/>
  <c r="K8" i="14"/>
  <c r="J8" i="14"/>
  <c r="I8" i="14"/>
  <c r="H8" i="14"/>
  <c r="G8" i="14"/>
  <c r="F8" i="14"/>
  <c r="E8" i="14"/>
  <c r="D8" i="14"/>
  <c r="C8" i="14"/>
  <c r="B8" i="14"/>
  <c r="A92" i="39"/>
  <c r="B159" i="40" s="1"/>
  <c r="A93" i="39"/>
  <c r="B160" i="40" s="1"/>
  <c r="A94" i="39"/>
  <c r="B161" i="40" s="1"/>
  <c r="A95" i="39"/>
  <c r="B162" i="40" s="1"/>
  <c r="A96" i="39"/>
  <c r="B163" i="40" s="1"/>
  <c r="A97" i="39"/>
  <c r="B164" i="40" s="1"/>
  <c r="A98" i="39"/>
  <c r="B165" i="40" s="1"/>
  <c r="A99" i="39"/>
  <c r="B166" i="40" s="1"/>
  <c r="A100" i="39"/>
  <c r="B167" i="40" s="1"/>
  <c r="A101" i="39"/>
  <c r="B168" i="40" s="1"/>
  <c r="A102" i="39"/>
  <c r="B169" i="40" s="1"/>
  <c r="A103" i="39"/>
  <c r="B170" i="40" s="1"/>
  <c r="A104" i="39"/>
  <c r="B171" i="40" s="1"/>
  <c r="A105" i="39"/>
  <c r="B172" i="40" s="1"/>
  <c r="A106" i="39"/>
  <c r="B173" i="40" s="1"/>
  <c r="A107" i="39"/>
  <c r="B174" i="40" s="1"/>
  <c r="A108" i="39"/>
  <c r="B175" i="40" s="1"/>
  <c r="A109" i="39"/>
  <c r="B176" i="40" s="1"/>
  <c r="A110" i="39"/>
  <c r="B177" i="40" s="1"/>
  <c r="A91" i="39"/>
  <c r="B158" i="40" s="1"/>
  <c r="U90" i="39"/>
  <c r="V157" i="40" s="1"/>
  <c r="T90" i="39"/>
  <c r="U157" i="40" s="1"/>
  <c r="S90" i="39"/>
  <c r="T157" i="40" s="1"/>
  <c r="R90" i="39"/>
  <c r="S157" i="40" s="1"/>
  <c r="Q90" i="39"/>
  <c r="R157" i="40" s="1"/>
  <c r="P90" i="39"/>
  <c r="Q157" i="40" s="1"/>
  <c r="O90" i="39"/>
  <c r="P157" i="40" s="1"/>
  <c r="N90" i="39"/>
  <c r="O157" i="40" s="1"/>
  <c r="M90" i="39"/>
  <c r="N157" i="40" s="1"/>
  <c r="L90" i="39"/>
  <c r="M157" i="40" s="1"/>
  <c r="K90" i="39"/>
  <c r="L157" i="40" s="1"/>
  <c r="J90" i="39"/>
  <c r="K157" i="40" s="1"/>
  <c r="I90" i="39"/>
  <c r="J157" i="40" s="1"/>
  <c r="H90" i="39"/>
  <c r="I157" i="40" s="1"/>
  <c r="G90" i="39"/>
  <c r="H157" i="40" s="1"/>
  <c r="F90" i="39"/>
  <c r="G157" i="40" s="1"/>
  <c r="E90" i="39"/>
  <c r="F157" i="40" s="1"/>
  <c r="D90" i="39"/>
  <c r="E157" i="40" s="1"/>
  <c r="C90" i="39"/>
  <c r="D157" i="40" s="1"/>
  <c r="B90" i="39"/>
  <c r="C157" i="40" s="1"/>
  <c r="U68" i="39"/>
  <c r="U92" i="39" s="1"/>
  <c r="V159" i="40" s="1"/>
  <c r="U69" i="39"/>
  <c r="U93" i="39" s="1"/>
  <c r="V160" i="40" s="1"/>
  <c r="U70" i="39"/>
  <c r="U94" i="39" s="1"/>
  <c r="V161" i="40" s="1"/>
  <c r="U71" i="39"/>
  <c r="U95" i="39" s="1"/>
  <c r="V162" i="40" s="1"/>
  <c r="U72" i="39"/>
  <c r="U96" i="39" s="1"/>
  <c r="V163" i="40" s="1"/>
  <c r="U73" i="39"/>
  <c r="U97" i="39" s="1"/>
  <c r="V164" i="40" s="1"/>
  <c r="U74" i="39"/>
  <c r="U98" i="39" s="1"/>
  <c r="V165" i="40" s="1"/>
  <c r="U75" i="39"/>
  <c r="U99" i="39" s="1"/>
  <c r="V166" i="40" s="1"/>
  <c r="U76" i="39"/>
  <c r="U100" i="39" s="1"/>
  <c r="V167" i="40" s="1"/>
  <c r="U77" i="39"/>
  <c r="U101" i="39" s="1"/>
  <c r="V168" i="40" s="1"/>
  <c r="U78" i="39"/>
  <c r="U102" i="39" s="1"/>
  <c r="V169" i="40" s="1"/>
  <c r="U79" i="39"/>
  <c r="U103" i="39" s="1"/>
  <c r="V170" i="40" s="1"/>
  <c r="U80" i="39"/>
  <c r="U104" i="39" s="1"/>
  <c r="V171" i="40" s="1"/>
  <c r="U81" i="39"/>
  <c r="U105" i="39" s="1"/>
  <c r="V172" i="40" s="1"/>
  <c r="U82" i="39"/>
  <c r="U106" i="39" s="1"/>
  <c r="V173" i="40" s="1"/>
  <c r="U83" i="39"/>
  <c r="U107" i="39" s="1"/>
  <c r="V174" i="40" s="1"/>
  <c r="U84" i="39"/>
  <c r="U108" i="39" s="1"/>
  <c r="V175" i="40" s="1"/>
  <c r="U85" i="39"/>
  <c r="U109" i="39" s="1"/>
  <c r="V176" i="40" s="1"/>
  <c r="T68" i="39"/>
  <c r="T92" i="39" s="1"/>
  <c r="U159" i="40" s="1"/>
  <c r="T69" i="39"/>
  <c r="T93" i="39" s="1"/>
  <c r="U160" i="40" s="1"/>
  <c r="T70" i="39"/>
  <c r="T94" i="39" s="1"/>
  <c r="U161" i="40" s="1"/>
  <c r="T71" i="39"/>
  <c r="T95" i="39" s="1"/>
  <c r="U162" i="40" s="1"/>
  <c r="T72" i="39"/>
  <c r="T96" i="39" s="1"/>
  <c r="U163" i="40" s="1"/>
  <c r="T73" i="39"/>
  <c r="T97" i="39" s="1"/>
  <c r="U164" i="40" s="1"/>
  <c r="T74" i="39"/>
  <c r="T98" i="39" s="1"/>
  <c r="U165" i="40" s="1"/>
  <c r="T75" i="39"/>
  <c r="T99" i="39" s="1"/>
  <c r="U166" i="40" s="1"/>
  <c r="T76" i="39"/>
  <c r="T100" i="39" s="1"/>
  <c r="U167" i="40" s="1"/>
  <c r="T77" i="39"/>
  <c r="T101" i="39" s="1"/>
  <c r="U168" i="40" s="1"/>
  <c r="T78" i="39"/>
  <c r="T102" i="39" s="1"/>
  <c r="U169" i="40" s="1"/>
  <c r="T79" i="39"/>
  <c r="T103" i="39" s="1"/>
  <c r="U170" i="40" s="1"/>
  <c r="T80" i="39"/>
  <c r="T104" i="39" s="1"/>
  <c r="U171" i="40" s="1"/>
  <c r="T81" i="39"/>
  <c r="T105" i="39" s="1"/>
  <c r="U172" i="40" s="1"/>
  <c r="T82" i="39"/>
  <c r="T106" i="39" s="1"/>
  <c r="U173" i="40" s="1"/>
  <c r="T83" i="39"/>
  <c r="T107" i="39" s="1"/>
  <c r="U174" i="40" s="1"/>
  <c r="T84" i="39"/>
  <c r="T108" i="39" s="1"/>
  <c r="U175" i="40" s="1"/>
  <c r="T86" i="39"/>
  <c r="T110" i="39" s="1"/>
  <c r="U177" i="40" s="1"/>
  <c r="T67" i="39"/>
  <c r="T91" i="39" s="1"/>
  <c r="U158" i="40" s="1"/>
  <c r="S68" i="39"/>
  <c r="S92" i="39" s="1"/>
  <c r="T159" i="40" s="1"/>
  <c r="S69" i="39"/>
  <c r="S93" i="39" s="1"/>
  <c r="T160" i="40" s="1"/>
  <c r="S70" i="39"/>
  <c r="S94" i="39" s="1"/>
  <c r="T161" i="40" s="1"/>
  <c r="S71" i="39"/>
  <c r="S95" i="39" s="1"/>
  <c r="T162" i="40" s="1"/>
  <c r="S72" i="39"/>
  <c r="S96" i="39" s="1"/>
  <c r="T163" i="40" s="1"/>
  <c r="S73" i="39"/>
  <c r="S97" i="39" s="1"/>
  <c r="T164" i="40" s="1"/>
  <c r="S74" i="39"/>
  <c r="S98" i="39" s="1"/>
  <c r="T165" i="40" s="1"/>
  <c r="S75" i="39"/>
  <c r="S99" i="39" s="1"/>
  <c r="T166" i="40" s="1"/>
  <c r="S76" i="39"/>
  <c r="S100" i="39" s="1"/>
  <c r="T167" i="40" s="1"/>
  <c r="S77" i="39"/>
  <c r="S101" i="39" s="1"/>
  <c r="T168" i="40" s="1"/>
  <c r="S78" i="39"/>
  <c r="S102" i="39" s="1"/>
  <c r="T169" i="40" s="1"/>
  <c r="S79" i="39"/>
  <c r="S103" i="39" s="1"/>
  <c r="T170" i="40" s="1"/>
  <c r="S80" i="39"/>
  <c r="S104" i="39" s="1"/>
  <c r="T171" i="40" s="1"/>
  <c r="S81" i="39"/>
  <c r="S105" i="39" s="1"/>
  <c r="T172" i="40" s="1"/>
  <c r="S82" i="39"/>
  <c r="S106" i="39" s="1"/>
  <c r="T173" i="40" s="1"/>
  <c r="S83" i="39"/>
  <c r="S107" i="39" s="1"/>
  <c r="T174" i="40" s="1"/>
  <c r="S85" i="39"/>
  <c r="S109" i="39" s="1"/>
  <c r="T176" i="40" s="1"/>
  <c r="S86" i="39"/>
  <c r="S110" i="39" s="1"/>
  <c r="T177" i="40" s="1"/>
  <c r="S67" i="39"/>
  <c r="S91" i="39" s="1"/>
  <c r="T158" i="40" s="1"/>
  <c r="R68" i="39"/>
  <c r="R92" i="39" s="1"/>
  <c r="S159" i="40" s="1"/>
  <c r="R69" i="39"/>
  <c r="R93" i="39" s="1"/>
  <c r="S160" i="40" s="1"/>
  <c r="R70" i="39"/>
  <c r="R94" i="39" s="1"/>
  <c r="S161" i="40" s="1"/>
  <c r="R71" i="39"/>
  <c r="R95" i="39" s="1"/>
  <c r="S162" i="40" s="1"/>
  <c r="R72" i="39"/>
  <c r="R96" i="39" s="1"/>
  <c r="S163" i="40" s="1"/>
  <c r="R73" i="39"/>
  <c r="R97" i="39" s="1"/>
  <c r="S164" i="40" s="1"/>
  <c r="R74" i="39"/>
  <c r="R98" i="39" s="1"/>
  <c r="S165" i="40" s="1"/>
  <c r="R75" i="39"/>
  <c r="R99" i="39" s="1"/>
  <c r="S166" i="40" s="1"/>
  <c r="R76" i="39"/>
  <c r="R100" i="39" s="1"/>
  <c r="S167" i="40" s="1"/>
  <c r="R77" i="39"/>
  <c r="R101" i="39" s="1"/>
  <c r="S168" i="40" s="1"/>
  <c r="R78" i="39"/>
  <c r="R102" i="39" s="1"/>
  <c r="S169" i="40" s="1"/>
  <c r="R79" i="39"/>
  <c r="R103" i="39" s="1"/>
  <c r="S170" i="40" s="1"/>
  <c r="R80" i="39"/>
  <c r="R104" i="39" s="1"/>
  <c r="S171" i="40" s="1"/>
  <c r="R81" i="39"/>
  <c r="R105" i="39" s="1"/>
  <c r="S172" i="40" s="1"/>
  <c r="R82" i="39"/>
  <c r="R106" i="39" s="1"/>
  <c r="S173" i="40" s="1"/>
  <c r="R84" i="39"/>
  <c r="R108" i="39" s="1"/>
  <c r="S175" i="40" s="1"/>
  <c r="R85" i="39"/>
  <c r="R109" i="39" s="1"/>
  <c r="S176" i="40" s="1"/>
  <c r="R86" i="39"/>
  <c r="R110" i="39" s="1"/>
  <c r="S177" i="40" s="1"/>
  <c r="R67" i="39"/>
  <c r="R91" i="39" s="1"/>
  <c r="S158" i="40" s="1"/>
  <c r="Q68" i="39"/>
  <c r="Q92" i="39" s="1"/>
  <c r="R159" i="40" s="1"/>
  <c r="Q69" i="39"/>
  <c r="Q93" i="39" s="1"/>
  <c r="R160" i="40" s="1"/>
  <c r="Q70" i="39"/>
  <c r="Q94" i="39" s="1"/>
  <c r="R161" i="40" s="1"/>
  <c r="Q71" i="39"/>
  <c r="Q95" i="39" s="1"/>
  <c r="R162" i="40" s="1"/>
  <c r="Q72" i="39"/>
  <c r="Q96" i="39" s="1"/>
  <c r="R163" i="40" s="1"/>
  <c r="Q73" i="39"/>
  <c r="Q97" i="39" s="1"/>
  <c r="R164" i="40" s="1"/>
  <c r="Q74" i="39"/>
  <c r="Q98" i="39" s="1"/>
  <c r="R165" i="40" s="1"/>
  <c r="Q75" i="39"/>
  <c r="Q99" i="39" s="1"/>
  <c r="R166" i="40" s="1"/>
  <c r="Q76" i="39"/>
  <c r="Q100" i="39" s="1"/>
  <c r="R167" i="40" s="1"/>
  <c r="Q77" i="39"/>
  <c r="Q101" i="39" s="1"/>
  <c r="R168" i="40" s="1"/>
  <c r="Q78" i="39"/>
  <c r="Q102" i="39" s="1"/>
  <c r="R169" i="40" s="1"/>
  <c r="Q79" i="39"/>
  <c r="Q103" i="39" s="1"/>
  <c r="R170" i="40" s="1"/>
  <c r="Q80" i="39"/>
  <c r="Q104" i="39" s="1"/>
  <c r="R171" i="40" s="1"/>
  <c r="Q81" i="39"/>
  <c r="Q105" i="39" s="1"/>
  <c r="R172" i="40" s="1"/>
  <c r="Q83" i="39"/>
  <c r="Q107" i="39" s="1"/>
  <c r="R174" i="40" s="1"/>
  <c r="Q84" i="39"/>
  <c r="Q108" i="39" s="1"/>
  <c r="R175" i="40" s="1"/>
  <c r="Q85" i="39"/>
  <c r="Q109" i="39" s="1"/>
  <c r="R176" i="40" s="1"/>
  <c r="Q86" i="39"/>
  <c r="Q110" i="39" s="1"/>
  <c r="R177" i="40" s="1"/>
  <c r="Q67" i="39"/>
  <c r="Q91" i="39" s="1"/>
  <c r="R158" i="40" s="1"/>
  <c r="P68" i="39"/>
  <c r="P92" i="39" s="1"/>
  <c r="Q159" i="40" s="1"/>
  <c r="P69" i="39"/>
  <c r="P93" i="39" s="1"/>
  <c r="Q160" i="40" s="1"/>
  <c r="P70" i="39"/>
  <c r="P94" i="39" s="1"/>
  <c r="Q161" i="40" s="1"/>
  <c r="P71" i="39"/>
  <c r="P95" i="39" s="1"/>
  <c r="Q162" i="40" s="1"/>
  <c r="P72" i="39"/>
  <c r="P96" i="39" s="1"/>
  <c r="Q163" i="40" s="1"/>
  <c r="P73" i="39"/>
  <c r="P97" i="39" s="1"/>
  <c r="Q164" i="40" s="1"/>
  <c r="P74" i="39"/>
  <c r="P98" i="39" s="1"/>
  <c r="Q165" i="40" s="1"/>
  <c r="P75" i="39"/>
  <c r="P99" i="39" s="1"/>
  <c r="Q166" i="40" s="1"/>
  <c r="P76" i="39"/>
  <c r="P100" i="39" s="1"/>
  <c r="Q167" i="40" s="1"/>
  <c r="P77" i="39"/>
  <c r="P101" i="39" s="1"/>
  <c r="Q168" i="40" s="1"/>
  <c r="P78" i="39"/>
  <c r="P102" i="39" s="1"/>
  <c r="Q169" i="40" s="1"/>
  <c r="P79" i="39"/>
  <c r="P103" i="39" s="1"/>
  <c r="Q170" i="40" s="1"/>
  <c r="P80" i="39"/>
  <c r="P104" i="39" s="1"/>
  <c r="Q171" i="40" s="1"/>
  <c r="P82" i="39"/>
  <c r="P106" i="39" s="1"/>
  <c r="Q173" i="40" s="1"/>
  <c r="P83" i="39"/>
  <c r="P107" i="39" s="1"/>
  <c r="Q174" i="40" s="1"/>
  <c r="P84" i="39"/>
  <c r="P108" i="39" s="1"/>
  <c r="Q175" i="40" s="1"/>
  <c r="P85" i="39"/>
  <c r="P109" i="39" s="1"/>
  <c r="Q176" i="40" s="1"/>
  <c r="P86" i="39"/>
  <c r="P110" i="39" s="1"/>
  <c r="Q177" i="40" s="1"/>
  <c r="P67" i="39"/>
  <c r="P91" i="39" s="1"/>
  <c r="Q158" i="40" s="1"/>
  <c r="O68" i="39"/>
  <c r="O92" i="39" s="1"/>
  <c r="P159" i="40" s="1"/>
  <c r="O69" i="39"/>
  <c r="O93" i="39" s="1"/>
  <c r="P160" i="40" s="1"/>
  <c r="O70" i="39"/>
  <c r="O94" i="39" s="1"/>
  <c r="P161" i="40" s="1"/>
  <c r="O71" i="39"/>
  <c r="O95" i="39" s="1"/>
  <c r="P162" i="40" s="1"/>
  <c r="O72" i="39"/>
  <c r="O96" i="39" s="1"/>
  <c r="P163" i="40" s="1"/>
  <c r="O73" i="39"/>
  <c r="O97" i="39" s="1"/>
  <c r="P164" i="40" s="1"/>
  <c r="O74" i="39"/>
  <c r="O98" i="39" s="1"/>
  <c r="P165" i="40" s="1"/>
  <c r="O75" i="39"/>
  <c r="O99" i="39" s="1"/>
  <c r="P166" i="40" s="1"/>
  <c r="O76" i="39"/>
  <c r="O100" i="39" s="1"/>
  <c r="P167" i="40" s="1"/>
  <c r="O77" i="39"/>
  <c r="O101" i="39" s="1"/>
  <c r="P168" i="40" s="1"/>
  <c r="O78" i="39"/>
  <c r="O102" i="39" s="1"/>
  <c r="P169" i="40" s="1"/>
  <c r="O79" i="39"/>
  <c r="O103" i="39" s="1"/>
  <c r="P170" i="40" s="1"/>
  <c r="O81" i="39"/>
  <c r="O105" i="39" s="1"/>
  <c r="P172" i="40" s="1"/>
  <c r="O82" i="39"/>
  <c r="O106" i="39" s="1"/>
  <c r="P173" i="40" s="1"/>
  <c r="O83" i="39"/>
  <c r="O107" i="39" s="1"/>
  <c r="P174" i="40" s="1"/>
  <c r="O84" i="39"/>
  <c r="O108" i="39" s="1"/>
  <c r="P175" i="40" s="1"/>
  <c r="O85" i="39"/>
  <c r="O109" i="39" s="1"/>
  <c r="P176" i="40" s="1"/>
  <c r="O86" i="39"/>
  <c r="O110" i="39" s="1"/>
  <c r="P177" i="40" s="1"/>
  <c r="O67" i="39"/>
  <c r="O91" i="39" s="1"/>
  <c r="P158" i="40" s="1"/>
  <c r="N68" i="39"/>
  <c r="N92" i="39" s="1"/>
  <c r="O159" i="40" s="1"/>
  <c r="N69" i="39"/>
  <c r="N93" i="39" s="1"/>
  <c r="O160" i="40" s="1"/>
  <c r="N70" i="39"/>
  <c r="N94" i="39" s="1"/>
  <c r="O161" i="40" s="1"/>
  <c r="N71" i="39"/>
  <c r="N95" i="39" s="1"/>
  <c r="O162" i="40" s="1"/>
  <c r="N72" i="39"/>
  <c r="N96" i="39" s="1"/>
  <c r="O163" i="40" s="1"/>
  <c r="N73" i="39"/>
  <c r="N97" i="39" s="1"/>
  <c r="O164" i="40" s="1"/>
  <c r="N74" i="39"/>
  <c r="N98" i="39" s="1"/>
  <c r="O165" i="40" s="1"/>
  <c r="N75" i="39"/>
  <c r="N99" i="39" s="1"/>
  <c r="O166" i="40" s="1"/>
  <c r="N76" i="39"/>
  <c r="N100" i="39" s="1"/>
  <c r="O167" i="40" s="1"/>
  <c r="N77" i="39"/>
  <c r="N101" i="39" s="1"/>
  <c r="O168" i="40" s="1"/>
  <c r="N78" i="39"/>
  <c r="N102" i="39" s="1"/>
  <c r="O169" i="40" s="1"/>
  <c r="N80" i="39"/>
  <c r="N104" i="39" s="1"/>
  <c r="O171" i="40" s="1"/>
  <c r="N81" i="39"/>
  <c r="N105" i="39" s="1"/>
  <c r="O172" i="40" s="1"/>
  <c r="N82" i="39"/>
  <c r="N106" i="39" s="1"/>
  <c r="O173" i="40" s="1"/>
  <c r="N83" i="39"/>
  <c r="N107" i="39" s="1"/>
  <c r="O174" i="40" s="1"/>
  <c r="N84" i="39"/>
  <c r="N108" i="39" s="1"/>
  <c r="O175" i="40" s="1"/>
  <c r="N85" i="39"/>
  <c r="N109" i="39" s="1"/>
  <c r="O176" i="40" s="1"/>
  <c r="N86" i="39"/>
  <c r="N110" i="39" s="1"/>
  <c r="O177" i="40" s="1"/>
  <c r="N67" i="39"/>
  <c r="N91" i="39" s="1"/>
  <c r="O158" i="40" s="1"/>
  <c r="M68" i="39"/>
  <c r="M92" i="39" s="1"/>
  <c r="N159" i="40" s="1"/>
  <c r="M69" i="39"/>
  <c r="M93" i="39" s="1"/>
  <c r="N160" i="40" s="1"/>
  <c r="M70" i="39"/>
  <c r="M94" i="39" s="1"/>
  <c r="N161" i="40" s="1"/>
  <c r="M71" i="39"/>
  <c r="M95" i="39" s="1"/>
  <c r="N162" i="40" s="1"/>
  <c r="M72" i="39"/>
  <c r="M96" i="39" s="1"/>
  <c r="N163" i="40" s="1"/>
  <c r="M73" i="39"/>
  <c r="M97" i="39" s="1"/>
  <c r="N164" i="40" s="1"/>
  <c r="M74" i="39"/>
  <c r="M98" i="39" s="1"/>
  <c r="N165" i="40" s="1"/>
  <c r="M75" i="39"/>
  <c r="M99" i="39" s="1"/>
  <c r="N166" i="40" s="1"/>
  <c r="M76" i="39"/>
  <c r="M100" i="39" s="1"/>
  <c r="N167" i="40" s="1"/>
  <c r="M77" i="39"/>
  <c r="M101" i="39" s="1"/>
  <c r="N168" i="40" s="1"/>
  <c r="M79" i="39"/>
  <c r="M103" i="39" s="1"/>
  <c r="N170" i="40" s="1"/>
  <c r="M80" i="39"/>
  <c r="M104" i="39" s="1"/>
  <c r="N171" i="40" s="1"/>
  <c r="M81" i="39"/>
  <c r="M105" i="39" s="1"/>
  <c r="N172" i="40" s="1"/>
  <c r="M82" i="39"/>
  <c r="M106" i="39" s="1"/>
  <c r="N173" i="40" s="1"/>
  <c r="M83" i="39"/>
  <c r="M107" i="39" s="1"/>
  <c r="N174" i="40" s="1"/>
  <c r="M84" i="39"/>
  <c r="M108" i="39" s="1"/>
  <c r="N175" i="40" s="1"/>
  <c r="M85" i="39"/>
  <c r="M109" i="39" s="1"/>
  <c r="N176" i="40" s="1"/>
  <c r="M86" i="39"/>
  <c r="M110" i="39" s="1"/>
  <c r="N177" i="40" s="1"/>
  <c r="M67" i="39"/>
  <c r="M91" i="39" s="1"/>
  <c r="N158" i="40" s="1"/>
  <c r="L68" i="39"/>
  <c r="L92" i="39" s="1"/>
  <c r="M159" i="40" s="1"/>
  <c r="L69" i="39"/>
  <c r="L93" i="39" s="1"/>
  <c r="M160" i="40" s="1"/>
  <c r="L70" i="39"/>
  <c r="L94" i="39" s="1"/>
  <c r="M161" i="40" s="1"/>
  <c r="L71" i="39"/>
  <c r="L95" i="39" s="1"/>
  <c r="M162" i="40" s="1"/>
  <c r="L72" i="39"/>
  <c r="L96" i="39" s="1"/>
  <c r="M163" i="40" s="1"/>
  <c r="L73" i="39"/>
  <c r="L97" i="39" s="1"/>
  <c r="M164" i="40" s="1"/>
  <c r="L74" i="39"/>
  <c r="L98" i="39" s="1"/>
  <c r="M165" i="40" s="1"/>
  <c r="L75" i="39"/>
  <c r="L99" i="39" s="1"/>
  <c r="M166" i="40" s="1"/>
  <c r="L76" i="39"/>
  <c r="L100" i="39" s="1"/>
  <c r="M167" i="40" s="1"/>
  <c r="L78" i="39"/>
  <c r="L102" i="39" s="1"/>
  <c r="M169" i="40" s="1"/>
  <c r="L79" i="39"/>
  <c r="L103" i="39" s="1"/>
  <c r="M170" i="40" s="1"/>
  <c r="L80" i="39"/>
  <c r="L104" i="39" s="1"/>
  <c r="M171" i="40" s="1"/>
  <c r="L81" i="39"/>
  <c r="L105" i="39" s="1"/>
  <c r="M172" i="40" s="1"/>
  <c r="L82" i="39"/>
  <c r="L106" i="39" s="1"/>
  <c r="M173" i="40" s="1"/>
  <c r="L83" i="39"/>
  <c r="L107" i="39" s="1"/>
  <c r="M174" i="40" s="1"/>
  <c r="L84" i="39"/>
  <c r="L108" i="39" s="1"/>
  <c r="M175" i="40" s="1"/>
  <c r="L85" i="39"/>
  <c r="L109" i="39" s="1"/>
  <c r="M176" i="40" s="1"/>
  <c r="L86" i="39"/>
  <c r="L110" i="39" s="1"/>
  <c r="M177" i="40" s="1"/>
  <c r="L67" i="39"/>
  <c r="L91" i="39" s="1"/>
  <c r="M158" i="40" s="1"/>
  <c r="K68" i="39"/>
  <c r="K92" i="39" s="1"/>
  <c r="L159" i="40" s="1"/>
  <c r="K69" i="39"/>
  <c r="K93" i="39" s="1"/>
  <c r="L160" i="40" s="1"/>
  <c r="K70" i="39"/>
  <c r="K94" i="39" s="1"/>
  <c r="L161" i="40" s="1"/>
  <c r="K71" i="39"/>
  <c r="K95" i="39" s="1"/>
  <c r="L162" i="40" s="1"/>
  <c r="K72" i="39"/>
  <c r="K96" i="39" s="1"/>
  <c r="L163" i="40" s="1"/>
  <c r="K73" i="39"/>
  <c r="K97" i="39" s="1"/>
  <c r="L164" i="40" s="1"/>
  <c r="K74" i="39"/>
  <c r="K98" i="39" s="1"/>
  <c r="L165" i="40" s="1"/>
  <c r="K75" i="39"/>
  <c r="K99" i="39" s="1"/>
  <c r="L166" i="40" s="1"/>
  <c r="K77" i="39"/>
  <c r="K101" i="39" s="1"/>
  <c r="L168" i="40" s="1"/>
  <c r="K78" i="39"/>
  <c r="K102" i="39" s="1"/>
  <c r="L169" i="40" s="1"/>
  <c r="K79" i="39"/>
  <c r="K103" i="39" s="1"/>
  <c r="L170" i="40" s="1"/>
  <c r="K80" i="39"/>
  <c r="K104" i="39" s="1"/>
  <c r="L171" i="40" s="1"/>
  <c r="K81" i="39"/>
  <c r="K105" i="39" s="1"/>
  <c r="L172" i="40" s="1"/>
  <c r="K82" i="39"/>
  <c r="K106" i="39" s="1"/>
  <c r="L173" i="40" s="1"/>
  <c r="K83" i="39"/>
  <c r="K107" i="39" s="1"/>
  <c r="L174" i="40" s="1"/>
  <c r="K84" i="39"/>
  <c r="K108" i="39" s="1"/>
  <c r="L175" i="40" s="1"/>
  <c r="K85" i="39"/>
  <c r="K109" i="39" s="1"/>
  <c r="L176" i="40" s="1"/>
  <c r="K86" i="39"/>
  <c r="K110" i="39" s="1"/>
  <c r="L177" i="40" s="1"/>
  <c r="K67" i="39"/>
  <c r="K91" i="39" s="1"/>
  <c r="L158" i="40" s="1"/>
  <c r="J68" i="39"/>
  <c r="J92" i="39" s="1"/>
  <c r="K159" i="40" s="1"/>
  <c r="J69" i="39"/>
  <c r="J93" i="39" s="1"/>
  <c r="K160" i="40" s="1"/>
  <c r="J70" i="39"/>
  <c r="J94" i="39" s="1"/>
  <c r="K161" i="40" s="1"/>
  <c r="J71" i="39"/>
  <c r="J95" i="39" s="1"/>
  <c r="K162" i="40" s="1"/>
  <c r="J72" i="39"/>
  <c r="J96" i="39" s="1"/>
  <c r="K163" i="40" s="1"/>
  <c r="J73" i="39"/>
  <c r="J97" i="39" s="1"/>
  <c r="K164" i="40" s="1"/>
  <c r="J74" i="39"/>
  <c r="J98" i="39" s="1"/>
  <c r="K165" i="40" s="1"/>
  <c r="J76" i="39"/>
  <c r="J100" i="39" s="1"/>
  <c r="K167" i="40" s="1"/>
  <c r="J77" i="39"/>
  <c r="J101" i="39" s="1"/>
  <c r="K168" i="40" s="1"/>
  <c r="J78" i="39"/>
  <c r="J102" i="39" s="1"/>
  <c r="K169" i="40" s="1"/>
  <c r="J79" i="39"/>
  <c r="J103" i="39" s="1"/>
  <c r="K170" i="40" s="1"/>
  <c r="J80" i="39"/>
  <c r="J104" i="39" s="1"/>
  <c r="K171" i="40" s="1"/>
  <c r="J81" i="39"/>
  <c r="J105" i="39" s="1"/>
  <c r="K172" i="40" s="1"/>
  <c r="J82" i="39"/>
  <c r="J106" i="39" s="1"/>
  <c r="K173" i="40" s="1"/>
  <c r="J83" i="39"/>
  <c r="J107" i="39" s="1"/>
  <c r="K174" i="40" s="1"/>
  <c r="J84" i="39"/>
  <c r="J108" i="39" s="1"/>
  <c r="K175" i="40" s="1"/>
  <c r="J85" i="39"/>
  <c r="J109" i="39" s="1"/>
  <c r="K176" i="40" s="1"/>
  <c r="J86" i="39"/>
  <c r="J110" i="39" s="1"/>
  <c r="K177" i="40" s="1"/>
  <c r="J67" i="39"/>
  <c r="J91" i="39" s="1"/>
  <c r="K158" i="40" s="1"/>
  <c r="I68" i="39"/>
  <c r="I92" i="39" s="1"/>
  <c r="J159" i="40" s="1"/>
  <c r="I69" i="39"/>
  <c r="I93" i="39" s="1"/>
  <c r="J160" i="40" s="1"/>
  <c r="I70" i="39"/>
  <c r="I94" i="39" s="1"/>
  <c r="J161" i="40" s="1"/>
  <c r="I71" i="39"/>
  <c r="I95" i="39" s="1"/>
  <c r="J162" i="40" s="1"/>
  <c r="I72" i="39"/>
  <c r="I96" i="39" s="1"/>
  <c r="J163" i="40" s="1"/>
  <c r="I73" i="39"/>
  <c r="I97" i="39" s="1"/>
  <c r="J164" i="40" s="1"/>
  <c r="I75" i="39"/>
  <c r="I99" i="39" s="1"/>
  <c r="J166" i="40" s="1"/>
  <c r="I76" i="39"/>
  <c r="I100" i="39" s="1"/>
  <c r="J167" i="40" s="1"/>
  <c r="I77" i="39"/>
  <c r="I101" i="39" s="1"/>
  <c r="J168" i="40" s="1"/>
  <c r="I78" i="39"/>
  <c r="I102" i="39" s="1"/>
  <c r="J169" i="40" s="1"/>
  <c r="I79" i="39"/>
  <c r="I103" i="39" s="1"/>
  <c r="J170" i="40" s="1"/>
  <c r="I80" i="39"/>
  <c r="I104" i="39" s="1"/>
  <c r="J171" i="40" s="1"/>
  <c r="I81" i="39"/>
  <c r="I105" i="39" s="1"/>
  <c r="J172" i="40" s="1"/>
  <c r="I82" i="39"/>
  <c r="I106" i="39" s="1"/>
  <c r="J173" i="40" s="1"/>
  <c r="I83" i="39"/>
  <c r="I107" i="39" s="1"/>
  <c r="J174" i="40" s="1"/>
  <c r="I84" i="39"/>
  <c r="I108" i="39" s="1"/>
  <c r="J175" i="40" s="1"/>
  <c r="I85" i="39"/>
  <c r="I109" i="39" s="1"/>
  <c r="J176" i="40" s="1"/>
  <c r="I86" i="39"/>
  <c r="I110" i="39" s="1"/>
  <c r="J177" i="40" s="1"/>
  <c r="I67" i="39"/>
  <c r="I91" i="39" s="1"/>
  <c r="J158" i="40" s="1"/>
  <c r="H68" i="39"/>
  <c r="H92" i="39" s="1"/>
  <c r="I159" i="40" s="1"/>
  <c r="H69" i="39"/>
  <c r="H93" i="39" s="1"/>
  <c r="I160" i="40" s="1"/>
  <c r="H70" i="39"/>
  <c r="H94" i="39" s="1"/>
  <c r="I161" i="40" s="1"/>
  <c r="H71" i="39"/>
  <c r="H95" i="39" s="1"/>
  <c r="I162" i="40" s="1"/>
  <c r="H72" i="39"/>
  <c r="H96" i="39" s="1"/>
  <c r="I163" i="40" s="1"/>
  <c r="H74" i="39"/>
  <c r="H98" i="39" s="1"/>
  <c r="I165" i="40" s="1"/>
  <c r="H75" i="39"/>
  <c r="H99" i="39" s="1"/>
  <c r="I166" i="40" s="1"/>
  <c r="H76" i="39"/>
  <c r="H100" i="39" s="1"/>
  <c r="I167" i="40" s="1"/>
  <c r="H77" i="39"/>
  <c r="H101" i="39" s="1"/>
  <c r="I168" i="40" s="1"/>
  <c r="H78" i="39"/>
  <c r="H102" i="39" s="1"/>
  <c r="I169" i="40" s="1"/>
  <c r="H79" i="39"/>
  <c r="H103" i="39" s="1"/>
  <c r="I170" i="40" s="1"/>
  <c r="H80" i="39"/>
  <c r="H104" i="39" s="1"/>
  <c r="I171" i="40" s="1"/>
  <c r="H81" i="39"/>
  <c r="H105" i="39" s="1"/>
  <c r="I172" i="40" s="1"/>
  <c r="H82" i="39"/>
  <c r="H106" i="39" s="1"/>
  <c r="I173" i="40" s="1"/>
  <c r="H83" i="39"/>
  <c r="H107" i="39" s="1"/>
  <c r="I174" i="40" s="1"/>
  <c r="H84" i="39"/>
  <c r="H108" i="39" s="1"/>
  <c r="I175" i="40" s="1"/>
  <c r="H85" i="39"/>
  <c r="H109" i="39" s="1"/>
  <c r="I176" i="40" s="1"/>
  <c r="H86" i="39"/>
  <c r="H110" i="39" s="1"/>
  <c r="I177" i="40" s="1"/>
  <c r="G69" i="39"/>
  <c r="G93" i="39" s="1"/>
  <c r="H160" i="40" s="1"/>
  <c r="G70" i="39"/>
  <c r="G94" i="39" s="1"/>
  <c r="H161" i="40" s="1"/>
  <c r="G71" i="39"/>
  <c r="G95" i="39" s="1"/>
  <c r="H162" i="40" s="1"/>
  <c r="G73" i="39"/>
  <c r="G97" i="39" s="1"/>
  <c r="H164" i="40" s="1"/>
  <c r="G74" i="39"/>
  <c r="G98" i="39" s="1"/>
  <c r="H165" i="40" s="1"/>
  <c r="G75" i="39"/>
  <c r="G99" i="39" s="1"/>
  <c r="H166" i="40" s="1"/>
  <c r="G76" i="39"/>
  <c r="G100" i="39" s="1"/>
  <c r="H167" i="40" s="1"/>
  <c r="G77" i="39"/>
  <c r="G101" i="39" s="1"/>
  <c r="H168" i="40" s="1"/>
  <c r="G78" i="39"/>
  <c r="G102" i="39" s="1"/>
  <c r="H169" i="40" s="1"/>
  <c r="G79" i="39"/>
  <c r="G103" i="39" s="1"/>
  <c r="H170" i="40" s="1"/>
  <c r="G80" i="39"/>
  <c r="G104" i="39" s="1"/>
  <c r="H171" i="40" s="1"/>
  <c r="G81" i="39"/>
  <c r="G105" i="39" s="1"/>
  <c r="H172" i="40" s="1"/>
  <c r="G82" i="39"/>
  <c r="G106" i="39" s="1"/>
  <c r="H173" i="40" s="1"/>
  <c r="G83" i="39"/>
  <c r="G107" i="39" s="1"/>
  <c r="H174" i="40" s="1"/>
  <c r="G84" i="39"/>
  <c r="G108" i="39" s="1"/>
  <c r="H175" i="40" s="1"/>
  <c r="G85" i="39"/>
  <c r="G109" i="39" s="1"/>
  <c r="H176" i="40" s="1"/>
  <c r="G86" i="39"/>
  <c r="G110" i="39" s="1"/>
  <c r="H177" i="40" s="1"/>
  <c r="F68" i="39"/>
  <c r="F92" i="39" s="1"/>
  <c r="G159" i="40" s="1"/>
  <c r="F69" i="39"/>
  <c r="F93" i="39" s="1"/>
  <c r="G160" i="40" s="1"/>
  <c r="F70" i="39"/>
  <c r="F94" i="39" s="1"/>
  <c r="G161" i="40" s="1"/>
  <c r="F72" i="39"/>
  <c r="F96" i="39" s="1"/>
  <c r="G163" i="40" s="1"/>
  <c r="F73" i="39"/>
  <c r="F97" i="39" s="1"/>
  <c r="G164" i="40" s="1"/>
  <c r="F74" i="39"/>
  <c r="F98" i="39" s="1"/>
  <c r="G165" i="40" s="1"/>
  <c r="F75" i="39"/>
  <c r="F99" i="39" s="1"/>
  <c r="G166" i="40" s="1"/>
  <c r="F76" i="39"/>
  <c r="F100" i="39" s="1"/>
  <c r="G167" i="40" s="1"/>
  <c r="F77" i="39"/>
  <c r="F101" i="39" s="1"/>
  <c r="G168" i="40" s="1"/>
  <c r="F78" i="39"/>
  <c r="F102" i="39" s="1"/>
  <c r="G169" i="40" s="1"/>
  <c r="F79" i="39"/>
  <c r="F103" i="39" s="1"/>
  <c r="G170" i="40" s="1"/>
  <c r="F80" i="39"/>
  <c r="F104" i="39" s="1"/>
  <c r="G171" i="40" s="1"/>
  <c r="F81" i="39"/>
  <c r="F105" i="39" s="1"/>
  <c r="G172" i="40" s="1"/>
  <c r="F82" i="39"/>
  <c r="F106" i="39" s="1"/>
  <c r="G173" i="40" s="1"/>
  <c r="F83" i="39"/>
  <c r="F107" i="39" s="1"/>
  <c r="G174" i="40" s="1"/>
  <c r="F84" i="39"/>
  <c r="F108" i="39" s="1"/>
  <c r="G175" i="40" s="1"/>
  <c r="F85" i="39"/>
  <c r="F109" i="39" s="1"/>
  <c r="G176" i="40" s="1"/>
  <c r="F86" i="39"/>
  <c r="F110" i="39" s="1"/>
  <c r="G177" i="40" s="1"/>
  <c r="F67" i="39"/>
  <c r="F91" i="39" s="1"/>
  <c r="G158" i="40" s="1"/>
  <c r="E69" i="39"/>
  <c r="E93" i="39" s="1"/>
  <c r="F160" i="40" s="1"/>
  <c r="E71" i="39"/>
  <c r="E72" i="39"/>
  <c r="E96" i="39" s="1"/>
  <c r="F163" i="40" s="1"/>
  <c r="E73" i="39"/>
  <c r="E97" i="39" s="1"/>
  <c r="F164" i="40" s="1"/>
  <c r="E74" i="39"/>
  <c r="E98" i="39" s="1"/>
  <c r="F165" i="40" s="1"/>
  <c r="E75" i="39"/>
  <c r="E99" i="39" s="1"/>
  <c r="F166" i="40" s="1"/>
  <c r="E76" i="39"/>
  <c r="E100" i="39" s="1"/>
  <c r="F167" i="40" s="1"/>
  <c r="E77" i="39"/>
  <c r="E101" i="39" s="1"/>
  <c r="F168" i="40" s="1"/>
  <c r="E78" i="39"/>
  <c r="E102" i="39" s="1"/>
  <c r="F169" i="40" s="1"/>
  <c r="E79" i="39"/>
  <c r="E103" i="39" s="1"/>
  <c r="F170" i="40" s="1"/>
  <c r="E80" i="39"/>
  <c r="E104" i="39" s="1"/>
  <c r="F171" i="40" s="1"/>
  <c r="E81" i="39"/>
  <c r="E105" i="39" s="1"/>
  <c r="F172" i="40" s="1"/>
  <c r="E82" i="39"/>
  <c r="E106" i="39" s="1"/>
  <c r="F173" i="40" s="1"/>
  <c r="E83" i="39"/>
  <c r="E107" i="39" s="1"/>
  <c r="F174" i="40" s="1"/>
  <c r="E84" i="39"/>
  <c r="E108" i="39" s="1"/>
  <c r="F175" i="40" s="1"/>
  <c r="E85" i="39"/>
  <c r="E109" i="39" s="1"/>
  <c r="F176" i="40" s="1"/>
  <c r="E86" i="39"/>
  <c r="E110" i="39" s="1"/>
  <c r="F177" i="40" s="1"/>
  <c r="D68" i="39"/>
  <c r="D92" i="39" s="1"/>
  <c r="E159" i="40" s="1"/>
  <c r="D70" i="39"/>
  <c r="D94" i="39" s="1"/>
  <c r="E161" i="40" s="1"/>
  <c r="D71" i="39"/>
  <c r="D95" i="39" s="1"/>
  <c r="E162" i="40" s="1"/>
  <c r="D72" i="39"/>
  <c r="D96" i="39" s="1"/>
  <c r="E163" i="40" s="1"/>
  <c r="D73" i="39"/>
  <c r="D97" i="39" s="1"/>
  <c r="E164" i="40" s="1"/>
  <c r="D74" i="39"/>
  <c r="D98" i="39" s="1"/>
  <c r="E165" i="40" s="1"/>
  <c r="D75" i="39"/>
  <c r="D99" i="39" s="1"/>
  <c r="E166" i="40" s="1"/>
  <c r="D76" i="39"/>
  <c r="D100" i="39" s="1"/>
  <c r="E167" i="40" s="1"/>
  <c r="D77" i="39"/>
  <c r="D101" i="39" s="1"/>
  <c r="E168" i="40" s="1"/>
  <c r="D78" i="39"/>
  <c r="D102" i="39" s="1"/>
  <c r="E169" i="40" s="1"/>
  <c r="D79" i="39"/>
  <c r="D103" i="39" s="1"/>
  <c r="E170" i="40" s="1"/>
  <c r="D80" i="39"/>
  <c r="D104" i="39" s="1"/>
  <c r="E171" i="40" s="1"/>
  <c r="D81" i="39"/>
  <c r="D105" i="39" s="1"/>
  <c r="E172" i="40" s="1"/>
  <c r="D82" i="39"/>
  <c r="D106" i="39" s="1"/>
  <c r="E173" i="40" s="1"/>
  <c r="D83" i="39"/>
  <c r="D107" i="39" s="1"/>
  <c r="E174" i="40" s="1"/>
  <c r="D84" i="39"/>
  <c r="D108" i="39" s="1"/>
  <c r="E175" i="40" s="1"/>
  <c r="D85" i="39"/>
  <c r="D109" i="39" s="1"/>
  <c r="E176" i="40" s="1"/>
  <c r="D86" i="39"/>
  <c r="D110" i="39" s="1"/>
  <c r="E177" i="40" s="1"/>
  <c r="C70" i="39"/>
  <c r="C94" i="39" s="1"/>
  <c r="D161" i="40" s="1"/>
  <c r="C71" i="39"/>
  <c r="C95" i="39" s="1"/>
  <c r="D162" i="40" s="1"/>
  <c r="C72" i="39"/>
  <c r="C96" i="39" s="1"/>
  <c r="D163" i="40" s="1"/>
  <c r="C73" i="39"/>
  <c r="C97" i="39" s="1"/>
  <c r="D164" i="40" s="1"/>
  <c r="C74" i="39"/>
  <c r="C98" i="39" s="1"/>
  <c r="D165" i="40" s="1"/>
  <c r="C75" i="39"/>
  <c r="C99" i="39" s="1"/>
  <c r="D166" i="40" s="1"/>
  <c r="C76" i="39"/>
  <c r="C100" i="39" s="1"/>
  <c r="D167" i="40" s="1"/>
  <c r="C77" i="39"/>
  <c r="C101" i="39" s="1"/>
  <c r="D168" i="40" s="1"/>
  <c r="C78" i="39"/>
  <c r="C102" i="39" s="1"/>
  <c r="D169" i="40" s="1"/>
  <c r="C79" i="39"/>
  <c r="C103" i="39" s="1"/>
  <c r="D170" i="40" s="1"/>
  <c r="C80" i="39"/>
  <c r="C104" i="39" s="1"/>
  <c r="D171" i="40" s="1"/>
  <c r="C81" i="39"/>
  <c r="C105" i="39" s="1"/>
  <c r="D172" i="40" s="1"/>
  <c r="C82" i="39"/>
  <c r="C106" i="39" s="1"/>
  <c r="D173" i="40" s="1"/>
  <c r="C83" i="39"/>
  <c r="C107" i="39" s="1"/>
  <c r="D174" i="40" s="1"/>
  <c r="C84" i="39"/>
  <c r="C108" i="39" s="1"/>
  <c r="D175" i="40" s="1"/>
  <c r="C85" i="39"/>
  <c r="C109" i="39" s="1"/>
  <c r="D176" i="40" s="1"/>
  <c r="C86" i="39"/>
  <c r="C110" i="39" s="1"/>
  <c r="D177" i="40" s="1"/>
  <c r="B69" i="39"/>
  <c r="B93" i="39" s="1"/>
  <c r="C160" i="40" s="1"/>
  <c r="B70" i="39"/>
  <c r="B94" i="39" s="1"/>
  <c r="C161" i="40" s="1"/>
  <c r="B71" i="39"/>
  <c r="B95" i="39" s="1"/>
  <c r="C162" i="40" s="1"/>
  <c r="B72" i="39"/>
  <c r="B96" i="39" s="1"/>
  <c r="C163" i="40" s="1"/>
  <c r="B73" i="39"/>
  <c r="B97" i="39" s="1"/>
  <c r="C164" i="40" s="1"/>
  <c r="B74" i="39"/>
  <c r="B98" i="39" s="1"/>
  <c r="C165" i="40" s="1"/>
  <c r="B75" i="39"/>
  <c r="B99" i="39" s="1"/>
  <c r="C166" i="40" s="1"/>
  <c r="B76" i="39"/>
  <c r="B100" i="39" s="1"/>
  <c r="C167" i="40" s="1"/>
  <c r="B77" i="39"/>
  <c r="B101" i="39" s="1"/>
  <c r="C168" i="40" s="1"/>
  <c r="B78" i="39"/>
  <c r="B102" i="39" s="1"/>
  <c r="C169" i="40" s="1"/>
  <c r="B79" i="39"/>
  <c r="B103" i="39" s="1"/>
  <c r="C170" i="40" s="1"/>
  <c r="B80" i="39"/>
  <c r="B104" i="39" s="1"/>
  <c r="C171" i="40" s="1"/>
  <c r="B81" i="39"/>
  <c r="B105" i="39" s="1"/>
  <c r="C172" i="40" s="1"/>
  <c r="B82" i="39"/>
  <c r="B106" i="39" s="1"/>
  <c r="C173" i="40" s="1"/>
  <c r="B83" i="39"/>
  <c r="B107" i="39" s="1"/>
  <c r="C174" i="40" s="1"/>
  <c r="B84" i="39"/>
  <c r="B108" i="39" s="1"/>
  <c r="C175" i="40" s="1"/>
  <c r="B85" i="39"/>
  <c r="B109" i="39" s="1"/>
  <c r="C176" i="40" s="1"/>
  <c r="A68" i="39"/>
  <c r="A69" i="39"/>
  <c r="A70" i="39"/>
  <c r="A71" i="39"/>
  <c r="A72" i="39"/>
  <c r="A73" i="39"/>
  <c r="A74" i="39"/>
  <c r="A75" i="39"/>
  <c r="A76" i="39"/>
  <c r="A77" i="39"/>
  <c r="A78" i="39"/>
  <c r="A79" i="39"/>
  <c r="A80" i="39"/>
  <c r="A81" i="39"/>
  <c r="A82" i="39"/>
  <c r="A83" i="39"/>
  <c r="A84" i="39"/>
  <c r="A85" i="39"/>
  <c r="A86" i="39"/>
  <c r="A67" i="39"/>
  <c r="U66" i="39"/>
  <c r="T66" i="39"/>
  <c r="S66" i="39"/>
  <c r="R66" i="39"/>
  <c r="Q66" i="39"/>
  <c r="P66" i="39"/>
  <c r="O66" i="39"/>
  <c r="N66" i="39"/>
  <c r="M66" i="39"/>
  <c r="L66" i="39"/>
  <c r="K66" i="39"/>
  <c r="J66" i="39"/>
  <c r="I66" i="39"/>
  <c r="H66" i="39"/>
  <c r="G66" i="39"/>
  <c r="F66" i="39"/>
  <c r="E66" i="39"/>
  <c r="D66" i="39"/>
  <c r="C66" i="39"/>
  <c r="B66" i="39"/>
  <c r="A41" i="39"/>
  <c r="B58" i="40" s="1"/>
  <c r="A42" i="39"/>
  <c r="B59" i="40" s="1"/>
  <c r="A43" i="39"/>
  <c r="B60" i="40" s="1"/>
  <c r="A44" i="39"/>
  <c r="B61" i="40" s="1"/>
  <c r="A45" i="39"/>
  <c r="B62" i="40" s="1"/>
  <c r="A46" i="39"/>
  <c r="B63" i="40" s="1"/>
  <c r="A47" i="39"/>
  <c r="B64" i="40" s="1"/>
  <c r="A48" i="39"/>
  <c r="B65" i="40" s="1"/>
  <c r="A49" i="39"/>
  <c r="B66" i="40" s="1"/>
  <c r="A50" i="39"/>
  <c r="B67" i="40" s="1"/>
  <c r="A51" i="39"/>
  <c r="B68" i="40" s="1"/>
  <c r="A52" i="39"/>
  <c r="B69" i="40" s="1"/>
  <c r="A53" i="39"/>
  <c r="B70" i="40" s="1"/>
  <c r="A54" i="39"/>
  <c r="B71" i="40" s="1"/>
  <c r="A55" i="39"/>
  <c r="B72" i="40" s="1"/>
  <c r="A56" i="39"/>
  <c r="B73" i="40" s="1"/>
  <c r="A57" i="39"/>
  <c r="B74" i="40" s="1"/>
  <c r="A58" i="39"/>
  <c r="B75" i="40" s="1"/>
  <c r="A59" i="39"/>
  <c r="B76" i="40" s="1"/>
  <c r="A40" i="39"/>
  <c r="B57" i="40" s="1"/>
  <c r="U39" i="39"/>
  <c r="V56" i="40" s="1"/>
  <c r="T39" i="39"/>
  <c r="U56" i="40" s="1"/>
  <c r="S39" i="39"/>
  <c r="T56" i="40" s="1"/>
  <c r="R39" i="39"/>
  <c r="S56" i="40" s="1"/>
  <c r="Q39" i="39"/>
  <c r="R56" i="40" s="1"/>
  <c r="P39" i="39"/>
  <c r="Q56" i="40" s="1"/>
  <c r="O39" i="39"/>
  <c r="P56" i="40" s="1"/>
  <c r="N39" i="39"/>
  <c r="O56" i="40" s="1"/>
  <c r="M39" i="39"/>
  <c r="N56" i="40" s="1"/>
  <c r="L39" i="39"/>
  <c r="M56" i="40" s="1"/>
  <c r="K39" i="39"/>
  <c r="L56" i="40" s="1"/>
  <c r="J39" i="39"/>
  <c r="K56" i="40" s="1"/>
  <c r="I39" i="39"/>
  <c r="J56" i="40" s="1"/>
  <c r="H39" i="39"/>
  <c r="I56" i="40" s="1"/>
  <c r="G39" i="39"/>
  <c r="H56" i="40" s="1"/>
  <c r="F39" i="39"/>
  <c r="G56" i="40" s="1"/>
  <c r="E39" i="39"/>
  <c r="F56" i="40" s="1"/>
  <c r="D39" i="39"/>
  <c r="E56" i="40" s="1"/>
  <c r="C39" i="39"/>
  <c r="D56" i="40" s="1"/>
  <c r="B39" i="39"/>
  <c r="C56" i="40" s="1"/>
  <c r="U17" i="39"/>
  <c r="U41" i="39" s="1"/>
  <c r="V58" i="40" s="1"/>
  <c r="U18" i="39"/>
  <c r="U42" i="39" s="1"/>
  <c r="V59" i="40" s="1"/>
  <c r="U19" i="39"/>
  <c r="U43" i="39" s="1"/>
  <c r="V60" i="40" s="1"/>
  <c r="U20" i="39"/>
  <c r="U44" i="39" s="1"/>
  <c r="V61" i="40" s="1"/>
  <c r="U21" i="39"/>
  <c r="U45" i="39" s="1"/>
  <c r="V62" i="40" s="1"/>
  <c r="U22" i="39"/>
  <c r="U46" i="39" s="1"/>
  <c r="V63" i="40" s="1"/>
  <c r="U23" i="39"/>
  <c r="U47" i="39" s="1"/>
  <c r="V64" i="40" s="1"/>
  <c r="U24" i="39"/>
  <c r="U48" i="39" s="1"/>
  <c r="V65" i="40" s="1"/>
  <c r="U25" i="39"/>
  <c r="U49" i="39" s="1"/>
  <c r="V66" i="40" s="1"/>
  <c r="U26" i="39"/>
  <c r="U50" i="39" s="1"/>
  <c r="V67" i="40" s="1"/>
  <c r="U27" i="39"/>
  <c r="U51" i="39" s="1"/>
  <c r="V68" i="40" s="1"/>
  <c r="U28" i="39"/>
  <c r="U52" i="39" s="1"/>
  <c r="V69" i="40" s="1"/>
  <c r="U29" i="39"/>
  <c r="U53" i="39" s="1"/>
  <c r="V70" i="40" s="1"/>
  <c r="U30" i="39"/>
  <c r="U54" i="39" s="1"/>
  <c r="V71" i="40" s="1"/>
  <c r="U31" i="39"/>
  <c r="U55" i="39" s="1"/>
  <c r="V72" i="40" s="1"/>
  <c r="U32" i="39"/>
  <c r="U56" i="39" s="1"/>
  <c r="V73" i="40" s="1"/>
  <c r="U33" i="39"/>
  <c r="U57" i="39" s="1"/>
  <c r="V74" i="40" s="1"/>
  <c r="U34" i="39"/>
  <c r="U58" i="39" s="1"/>
  <c r="V75" i="40" s="1"/>
  <c r="U16" i="39"/>
  <c r="U40" i="39" s="1"/>
  <c r="V57" i="40" s="1"/>
  <c r="T17" i="39"/>
  <c r="T41" i="39" s="1"/>
  <c r="U58" i="40" s="1"/>
  <c r="T18" i="39"/>
  <c r="T42" i="39" s="1"/>
  <c r="U59" i="40" s="1"/>
  <c r="T19" i="39"/>
  <c r="T43" i="39" s="1"/>
  <c r="U60" i="40" s="1"/>
  <c r="T20" i="39"/>
  <c r="T44" i="39" s="1"/>
  <c r="U61" i="40" s="1"/>
  <c r="T21" i="39"/>
  <c r="T45" i="39" s="1"/>
  <c r="U62" i="40" s="1"/>
  <c r="T22" i="39"/>
  <c r="T46" i="39" s="1"/>
  <c r="U63" i="40" s="1"/>
  <c r="T23" i="39"/>
  <c r="T47" i="39" s="1"/>
  <c r="U64" i="40" s="1"/>
  <c r="T24" i="39"/>
  <c r="T48" i="39" s="1"/>
  <c r="U65" i="40" s="1"/>
  <c r="T25" i="39"/>
  <c r="T49" i="39" s="1"/>
  <c r="U66" i="40" s="1"/>
  <c r="T26" i="39"/>
  <c r="T50" i="39" s="1"/>
  <c r="U67" i="40" s="1"/>
  <c r="T27" i="39"/>
  <c r="T51" i="39" s="1"/>
  <c r="U68" i="40" s="1"/>
  <c r="T28" i="39"/>
  <c r="T52" i="39" s="1"/>
  <c r="U69" i="40" s="1"/>
  <c r="T29" i="39"/>
  <c r="T53" i="39" s="1"/>
  <c r="U70" i="40" s="1"/>
  <c r="T30" i="39"/>
  <c r="T54" i="39" s="1"/>
  <c r="U71" i="40" s="1"/>
  <c r="T31" i="39"/>
  <c r="T55" i="39" s="1"/>
  <c r="U72" i="40" s="1"/>
  <c r="T32" i="39"/>
  <c r="T56" i="39" s="1"/>
  <c r="U73" i="40" s="1"/>
  <c r="T33" i="39"/>
  <c r="T57" i="39" s="1"/>
  <c r="U74" i="40" s="1"/>
  <c r="T16" i="39"/>
  <c r="T40" i="39" s="1"/>
  <c r="U57" i="40" s="1"/>
  <c r="S17" i="39"/>
  <c r="S41" i="39" s="1"/>
  <c r="T58" i="40" s="1"/>
  <c r="S18" i="39"/>
  <c r="S42" i="39" s="1"/>
  <c r="T59" i="40" s="1"/>
  <c r="S19" i="39"/>
  <c r="S43" i="39" s="1"/>
  <c r="T60" i="40" s="1"/>
  <c r="S20" i="39"/>
  <c r="S44" i="39" s="1"/>
  <c r="T61" i="40" s="1"/>
  <c r="S21" i="39"/>
  <c r="S45" i="39" s="1"/>
  <c r="T62" i="40" s="1"/>
  <c r="S22" i="39"/>
  <c r="S46" i="39" s="1"/>
  <c r="T63" i="40" s="1"/>
  <c r="S23" i="39"/>
  <c r="S47" i="39" s="1"/>
  <c r="T64" i="40" s="1"/>
  <c r="S24" i="39"/>
  <c r="S48" i="39" s="1"/>
  <c r="T65" i="40" s="1"/>
  <c r="S25" i="39"/>
  <c r="S49" i="39" s="1"/>
  <c r="T66" i="40" s="1"/>
  <c r="S26" i="39"/>
  <c r="S50" i="39" s="1"/>
  <c r="T67" i="40" s="1"/>
  <c r="S27" i="39"/>
  <c r="S51" i="39" s="1"/>
  <c r="T68" i="40" s="1"/>
  <c r="S28" i="39"/>
  <c r="S52" i="39" s="1"/>
  <c r="T69" i="40" s="1"/>
  <c r="S29" i="39"/>
  <c r="S53" i="39" s="1"/>
  <c r="T70" i="40" s="1"/>
  <c r="S30" i="39"/>
  <c r="S54" i="39" s="1"/>
  <c r="T71" i="40" s="1"/>
  <c r="S31" i="39"/>
  <c r="S55" i="39" s="1"/>
  <c r="T72" i="40" s="1"/>
  <c r="S32" i="39"/>
  <c r="S56" i="39" s="1"/>
  <c r="T73" i="40" s="1"/>
  <c r="S16" i="39"/>
  <c r="S40" i="39" s="1"/>
  <c r="T57" i="40" s="1"/>
  <c r="R17" i="39"/>
  <c r="R41" i="39" s="1"/>
  <c r="S58" i="40" s="1"/>
  <c r="R18" i="39"/>
  <c r="R42" i="39" s="1"/>
  <c r="S59" i="40" s="1"/>
  <c r="R19" i="39"/>
  <c r="R43" i="39" s="1"/>
  <c r="S60" i="40" s="1"/>
  <c r="R20" i="39"/>
  <c r="R44" i="39" s="1"/>
  <c r="S61" i="40" s="1"/>
  <c r="R21" i="39"/>
  <c r="R45" i="39" s="1"/>
  <c r="S62" i="40" s="1"/>
  <c r="R22" i="39"/>
  <c r="R46" i="39" s="1"/>
  <c r="S63" i="40" s="1"/>
  <c r="R23" i="39"/>
  <c r="R47" i="39" s="1"/>
  <c r="S64" i="40" s="1"/>
  <c r="R24" i="39"/>
  <c r="R48" i="39" s="1"/>
  <c r="S65" i="40" s="1"/>
  <c r="R25" i="39"/>
  <c r="R49" i="39" s="1"/>
  <c r="S66" i="40" s="1"/>
  <c r="R26" i="39"/>
  <c r="R50" i="39" s="1"/>
  <c r="S67" i="40" s="1"/>
  <c r="R27" i="39"/>
  <c r="R51" i="39" s="1"/>
  <c r="S68" i="40" s="1"/>
  <c r="R28" i="39"/>
  <c r="R52" i="39" s="1"/>
  <c r="S69" i="40" s="1"/>
  <c r="R29" i="39"/>
  <c r="R53" i="39" s="1"/>
  <c r="S70" i="40" s="1"/>
  <c r="R30" i="39"/>
  <c r="R54" i="39" s="1"/>
  <c r="S71" i="40" s="1"/>
  <c r="R31" i="39"/>
  <c r="R55" i="39" s="1"/>
  <c r="S72" i="40" s="1"/>
  <c r="R16" i="39"/>
  <c r="R40" i="39" s="1"/>
  <c r="S57" i="40" s="1"/>
  <c r="Q17" i="39"/>
  <c r="Q41" i="39" s="1"/>
  <c r="R58" i="40" s="1"/>
  <c r="Q18" i="39"/>
  <c r="Q42" i="39" s="1"/>
  <c r="R59" i="40" s="1"/>
  <c r="Q19" i="39"/>
  <c r="Q43" i="39" s="1"/>
  <c r="R60" i="40" s="1"/>
  <c r="Q20" i="39"/>
  <c r="Q44" i="39" s="1"/>
  <c r="R61" i="40" s="1"/>
  <c r="Q21" i="39"/>
  <c r="Q45" i="39" s="1"/>
  <c r="R62" i="40" s="1"/>
  <c r="Q22" i="39"/>
  <c r="Q46" i="39" s="1"/>
  <c r="R63" i="40" s="1"/>
  <c r="Q23" i="39"/>
  <c r="Q47" i="39" s="1"/>
  <c r="R64" i="40" s="1"/>
  <c r="Q24" i="39"/>
  <c r="Q48" i="39" s="1"/>
  <c r="R65" i="40" s="1"/>
  <c r="Q25" i="39"/>
  <c r="Q49" i="39" s="1"/>
  <c r="R66" i="40" s="1"/>
  <c r="Q26" i="39"/>
  <c r="Q50" i="39" s="1"/>
  <c r="R67" i="40" s="1"/>
  <c r="Q27" i="39"/>
  <c r="Q51" i="39" s="1"/>
  <c r="R68" i="40" s="1"/>
  <c r="Q28" i="39"/>
  <c r="Q52" i="39" s="1"/>
  <c r="R69" i="40" s="1"/>
  <c r="Q29" i="39"/>
  <c r="Q53" i="39" s="1"/>
  <c r="R70" i="40" s="1"/>
  <c r="Q30" i="39"/>
  <c r="Q54" i="39" s="1"/>
  <c r="R71" i="40" s="1"/>
  <c r="Q16" i="39"/>
  <c r="Q40" i="39" s="1"/>
  <c r="R57" i="40" s="1"/>
  <c r="P17" i="39"/>
  <c r="P41" i="39" s="1"/>
  <c r="Q58" i="40" s="1"/>
  <c r="P18" i="39"/>
  <c r="P42" i="39" s="1"/>
  <c r="Q59" i="40" s="1"/>
  <c r="P19" i="39"/>
  <c r="P43" i="39" s="1"/>
  <c r="Q60" i="40" s="1"/>
  <c r="P20" i="39"/>
  <c r="P44" i="39" s="1"/>
  <c r="Q61" i="40" s="1"/>
  <c r="P21" i="39"/>
  <c r="P45" i="39" s="1"/>
  <c r="Q62" i="40" s="1"/>
  <c r="P22" i="39"/>
  <c r="P46" i="39" s="1"/>
  <c r="Q63" i="40" s="1"/>
  <c r="P23" i="39"/>
  <c r="P47" i="39" s="1"/>
  <c r="Q64" i="40" s="1"/>
  <c r="P24" i="39"/>
  <c r="P48" i="39" s="1"/>
  <c r="Q65" i="40" s="1"/>
  <c r="P25" i="39"/>
  <c r="P49" i="39" s="1"/>
  <c r="Q66" i="40" s="1"/>
  <c r="P26" i="39"/>
  <c r="P50" i="39" s="1"/>
  <c r="Q67" i="40" s="1"/>
  <c r="P27" i="39"/>
  <c r="P51" i="39" s="1"/>
  <c r="Q68" i="40" s="1"/>
  <c r="P28" i="39"/>
  <c r="P52" i="39" s="1"/>
  <c r="Q69" i="40" s="1"/>
  <c r="P29" i="39"/>
  <c r="P53" i="39" s="1"/>
  <c r="Q70" i="40" s="1"/>
  <c r="P16" i="39"/>
  <c r="P40" i="39" s="1"/>
  <c r="Q57" i="40" s="1"/>
  <c r="O17" i="39"/>
  <c r="O41" i="39" s="1"/>
  <c r="P58" i="40" s="1"/>
  <c r="O18" i="39"/>
  <c r="O42" i="39" s="1"/>
  <c r="P59" i="40" s="1"/>
  <c r="O19" i="39"/>
  <c r="O43" i="39" s="1"/>
  <c r="P60" i="40" s="1"/>
  <c r="O20" i="39"/>
  <c r="O44" i="39" s="1"/>
  <c r="P61" i="40" s="1"/>
  <c r="O21" i="39"/>
  <c r="O45" i="39" s="1"/>
  <c r="P62" i="40" s="1"/>
  <c r="O22" i="39"/>
  <c r="O46" i="39" s="1"/>
  <c r="P63" i="40" s="1"/>
  <c r="O23" i="39"/>
  <c r="O47" i="39" s="1"/>
  <c r="P64" i="40" s="1"/>
  <c r="O24" i="39"/>
  <c r="O48" i="39" s="1"/>
  <c r="P65" i="40" s="1"/>
  <c r="O25" i="39"/>
  <c r="O49" i="39" s="1"/>
  <c r="P66" i="40" s="1"/>
  <c r="O26" i="39"/>
  <c r="O50" i="39" s="1"/>
  <c r="P67" i="40" s="1"/>
  <c r="O27" i="39"/>
  <c r="O51" i="39" s="1"/>
  <c r="P68" i="40" s="1"/>
  <c r="O28" i="39"/>
  <c r="O52" i="39" s="1"/>
  <c r="P69" i="40" s="1"/>
  <c r="O16" i="39"/>
  <c r="O40" i="39" s="1"/>
  <c r="P57" i="40" s="1"/>
  <c r="N17" i="39"/>
  <c r="N41" i="39" s="1"/>
  <c r="O58" i="40" s="1"/>
  <c r="N18" i="39"/>
  <c r="N42" i="39" s="1"/>
  <c r="O59" i="40" s="1"/>
  <c r="N19" i="39"/>
  <c r="N43" i="39" s="1"/>
  <c r="O60" i="40" s="1"/>
  <c r="N20" i="39"/>
  <c r="N44" i="39" s="1"/>
  <c r="O61" i="40" s="1"/>
  <c r="N21" i="39"/>
  <c r="N45" i="39" s="1"/>
  <c r="O62" i="40" s="1"/>
  <c r="N22" i="39"/>
  <c r="N46" i="39" s="1"/>
  <c r="O63" i="40" s="1"/>
  <c r="N23" i="39"/>
  <c r="N47" i="39" s="1"/>
  <c r="O64" i="40" s="1"/>
  <c r="N24" i="39"/>
  <c r="N48" i="39" s="1"/>
  <c r="O65" i="40" s="1"/>
  <c r="N25" i="39"/>
  <c r="N49" i="39" s="1"/>
  <c r="O66" i="40" s="1"/>
  <c r="N26" i="39"/>
  <c r="N50" i="39" s="1"/>
  <c r="O67" i="40" s="1"/>
  <c r="N27" i="39"/>
  <c r="N51" i="39" s="1"/>
  <c r="O68" i="40" s="1"/>
  <c r="N31" i="39"/>
  <c r="N55" i="39" s="1"/>
  <c r="O72" i="40" s="1"/>
  <c r="N16" i="39"/>
  <c r="N40" i="39" s="1"/>
  <c r="O57" i="40" s="1"/>
  <c r="M17" i="39"/>
  <c r="M41" i="39" s="1"/>
  <c r="N58" i="40" s="1"/>
  <c r="M18" i="39"/>
  <c r="M42" i="39" s="1"/>
  <c r="N59" i="40" s="1"/>
  <c r="M19" i="39"/>
  <c r="M43" i="39" s="1"/>
  <c r="N60" i="40" s="1"/>
  <c r="M20" i="39"/>
  <c r="M44" i="39" s="1"/>
  <c r="N61" i="40" s="1"/>
  <c r="M21" i="39"/>
  <c r="M45" i="39" s="1"/>
  <c r="N62" i="40" s="1"/>
  <c r="M22" i="39"/>
  <c r="M46" i="39" s="1"/>
  <c r="N63" i="40" s="1"/>
  <c r="M23" i="39"/>
  <c r="M47" i="39" s="1"/>
  <c r="N64" i="40" s="1"/>
  <c r="M24" i="39"/>
  <c r="M48" i="39" s="1"/>
  <c r="N65" i="40" s="1"/>
  <c r="M25" i="39"/>
  <c r="M49" i="39" s="1"/>
  <c r="N66" i="40" s="1"/>
  <c r="M26" i="39"/>
  <c r="M50" i="39" s="1"/>
  <c r="N67" i="40" s="1"/>
  <c r="M16" i="39"/>
  <c r="M40" i="39" s="1"/>
  <c r="N57" i="40" s="1"/>
  <c r="L17" i="39"/>
  <c r="L41" i="39" s="1"/>
  <c r="M58" i="40" s="1"/>
  <c r="L18" i="39"/>
  <c r="L42" i="39" s="1"/>
  <c r="M59" i="40" s="1"/>
  <c r="L19" i="39"/>
  <c r="L43" i="39" s="1"/>
  <c r="M60" i="40" s="1"/>
  <c r="L20" i="39"/>
  <c r="L44" i="39" s="1"/>
  <c r="M61" i="40" s="1"/>
  <c r="L21" i="39"/>
  <c r="L45" i="39" s="1"/>
  <c r="M62" i="40" s="1"/>
  <c r="L22" i="39"/>
  <c r="L46" i="39" s="1"/>
  <c r="M63" i="40" s="1"/>
  <c r="L23" i="39"/>
  <c r="L47" i="39" s="1"/>
  <c r="M64" i="40" s="1"/>
  <c r="L24" i="39"/>
  <c r="L48" i="39" s="1"/>
  <c r="M65" i="40" s="1"/>
  <c r="L25" i="39"/>
  <c r="L49" i="39" s="1"/>
  <c r="M66" i="40" s="1"/>
  <c r="L16" i="39"/>
  <c r="L40" i="39" s="1"/>
  <c r="M57" i="40" s="1"/>
  <c r="K17" i="39"/>
  <c r="K41" i="39" s="1"/>
  <c r="L58" i="40" s="1"/>
  <c r="K18" i="39"/>
  <c r="K42" i="39" s="1"/>
  <c r="L59" i="40" s="1"/>
  <c r="K19" i="39"/>
  <c r="K43" i="39" s="1"/>
  <c r="L60" i="40" s="1"/>
  <c r="K20" i="39"/>
  <c r="K44" i="39" s="1"/>
  <c r="L61" i="40" s="1"/>
  <c r="K21" i="39"/>
  <c r="K45" i="39" s="1"/>
  <c r="L62" i="40" s="1"/>
  <c r="K22" i="39"/>
  <c r="K46" i="39" s="1"/>
  <c r="L63" i="40" s="1"/>
  <c r="K23" i="39"/>
  <c r="K47" i="39" s="1"/>
  <c r="L64" i="40" s="1"/>
  <c r="K24" i="39"/>
  <c r="K48" i="39" s="1"/>
  <c r="L65" i="40" s="1"/>
  <c r="K16" i="39"/>
  <c r="K40" i="39" s="1"/>
  <c r="L57" i="40" s="1"/>
  <c r="J17" i="39"/>
  <c r="J41" i="39" s="1"/>
  <c r="K58" i="40" s="1"/>
  <c r="J18" i="39"/>
  <c r="J42" i="39" s="1"/>
  <c r="K59" i="40" s="1"/>
  <c r="J19" i="39"/>
  <c r="J43" i="39" s="1"/>
  <c r="K60" i="40" s="1"/>
  <c r="J20" i="39"/>
  <c r="J44" i="39" s="1"/>
  <c r="K61" i="40" s="1"/>
  <c r="J21" i="39"/>
  <c r="J45" i="39" s="1"/>
  <c r="K62" i="40" s="1"/>
  <c r="J22" i="39"/>
  <c r="J46" i="39" s="1"/>
  <c r="K63" i="40" s="1"/>
  <c r="J23" i="39"/>
  <c r="J47" i="39" s="1"/>
  <c r="K64" i="40" s="1"/>
  <c r="J29" i="39"/>
  <c r="J53" i="39" s="1"/>
  <c r="K70" i="40" s="1"/>
  <c r="J16" i="39"/>
  <c r="J40" i="39" s="1"/>
  <c r="K57" i="40" s="1"/>
  <c r="I17" i="39"/>
  <c r="I41" i="39" s="1"/>
  <c r="J58" i="40" s="1"/>
  <c r="I18" i="39"/>
  <c r="I42" i="39" s="1"/>
  <c r="J59" i="40" s="1"/>
  <c r="I19" i="39"/>
  <c r="I43" i="39" s="1"/>
  <c r="J60" i="40" s="1"/>
  <c r="I20" i="39"/>
  <c r="I44" i="39" s="1"/>
  <c r="J61" i="40" s="1"/>
  <c r="I21" i="39"/>
  <c r="I45" i="39" s="1"/>
  <c r="J62" i="40" s="1"/>
  <c r="I22" i="39"/>
  <c r="I46" i="39" s="1"/>
  <c r="J63" i="40" s="1"/>
  <c r="I16" i="39"/>
  <c r="I40" i="39" s="1"/>
  <c r="J57" i="40" s="1"/>
  <c r="H19" i="39"/>
  <c r="H43" i="39" s="1"/>
  <c r="I60" i="40" s="1"/>
  <c r="H34" i="39"/>
  <c r="H58" i="39" s="1"/>
  <c r="I75" i="40" s="1"/>
  <c r="G16" i="39"/>
  <c r="G40" i="39" s="1"/>
  <c r="H57" i="40" s="1"/>
  <c r="E18" i="39"/>
  <c r="E42" i="39" s="1"/>
  <c r="F59" i="40" s="1"/>
  <c r="E30" i="39"/>
  <c r="E54" i="39" s="1"/>
  <c r="F71" i="40" s="1"/>
  <c r="D44" i="39"/>
  <c r="E61" i="40" s="1"/>
  <c r="D34" i="39"/>
  <c r="D58" i="39" s="1"/>
  <c r="E75" i="40" s="1"/>
  <c r="B18" i="39"/>
  <c r="B42" i="39" s="1"/>
  <c r="C59" i="40" s="1"/>
  <c r="B19" i="39"/>
  <c r="B43" i="39" s="1"/>
  <c r="C60" i="40" s="1"/>
  <c r="B20" i="39"/>
  <c r="B44" i="39" s="1"/>
  <c r="C61" i="40" s="1"/>
  <c r="B21" i="39"/>
  <c r="B45" i="39" s="1"/>
  <c r="C62" i="40" s="1"/>
  <c r="B22" i="39"/>
  <c r="B46" i="39" s="1"/>
  <c r="C63" i="40" s="1"/>
  <c r="B23" i="39"/>
  <c r="B47" i="39" s="1"/>
  <c r="C64" i="40" s="1"/>
  <c r="B24" i="39"/>
  <c r="B48" i="39" s="1"/>
  <c r="C65" i="40" s="1"/>
  <c r="B25" i="39"/>
  <c r="B49" i="39" s="1"/>
  <c r="C66" i="40" s="1"/>
  <c r="B26" i="39"/>
  <c r="B50" i="39" s="1"/>
  <c r="C67" i="40" s="1"/>
  <c r="B27" i="39"/>
  <c r="B51" i="39" s="1"/>
  <c r="C68" i="40" s="1"/>
  <c r="B28" i="39"/>
  <c r="B52" i="39" s="1"/>
  <c r="C69" i="40" s="1"/>
  <c r="B29" i="39"/>
  <c r="B53" i="39" s="1"/>
  <c r="C70" i="40" s="1"/>
  <c r="B30" i="39"/>
  <c r="B54" i="39" s="1"/>
  <c r="C71" i="40" s="1"/>
  <c r="B31" i="39"/>
  <c r="B55" i="39" s="1"/>
  <c r="C72" i="40" s="1"/>
  <c r="B32" i="39"/>
  <c r="B56" i="39" s="1"/>
  <c r="C73" i="40" s="1"/>
  <c r="B33" i="39"/>
  <c r="B57" i="39" s="1"/>
  <c r="C74" i="40" s="1"/>
  <c r="B34" i="39"/>
  <c r="B58" i="39" s="1"/>
  <c r="C75" i="40" s="1"/>
  <c r="B35" i="39"/>
  <c r="B59" i="39" s="1"/>
  <c r="C76" i="40" s="1"/>
  <c r="I2" i="39"/>
  <c r="A35" i="39"/>
  <c r="A34" i="39"/>
  <c r="A33" i="39"/>
  <c r="A32" i="39"/>
  <c r="A31" i="39"/>
  <c r="A30" i="39"/>
  <c r="A29" i="39"/>
  <c r="A28" i="39"/>
  <c r="A27" i="39"/>
  <c r="A26" i="39"/>
  <c r="A25" i="39"/>
  <c r="A24" i="39"/>
  <c r="A23" i="39"/>
  <c r="A22" i="39"/>
  <c r="A21" i="39"/>
  <c r="A20" i="39"/>
  <c r="A19" i="39"/>
  <c r="A18" i="39"/>
  <c r="A17" i="39"/>
  <c r="A16" i="39"/>
  <c r="U15" i="39"/>
  <c r="T15" i="39"/>
  <c r="S15" i="39"/>
  <c r="R15" i="39"/>
  <c r="Q15" i="39"/>
  <c r="P15" i="39"/>
  <c r="O15" i="39"/>
  <c r="N15" i="39"/>
  <c r="M15" i="39"/>
  <c r="L15" i="39"/>
  <c r="K15" i="39"/>
  <c r="J15" i="39"/>
  <c r="I15" i="39"/>
  <c r="H15" i="39"/>
  <c r="G15" i="39"/>
  <c r="F15" i="39"/>
  <c r="E15" i="39"/>
  <c r="D15" i="39"/>
  <c r="C15" i="39"/>
  <c r="B15" i="39"/>
  <c r="K2" i="29"/>
  <c r="F2" i="16"/>
  <c r="AL50" i="16"/>
  <c r="AL51" i="16"/>
  <c r="AL52" i="16"/>
  <c r="AL53" i="16"/>
  <c r="AL54" i="16"/>
  <c r="AL55" i="16"/>
  <c r="AL56" i="16"/>
  <c r="AL57" i="16"/>
  <c r="AL58" i="16"/>
  <c r="AL59" i="16"/>
  <c r="AL60" i="16"/>
  <c r="AL61" i="16"/>
  <c r="AL62" i="16"/>
  <c r="AL63" i="16"/>
  <c r="AL64" i="16"/>
  <c r="AL65" i="16"/>
  <c r="AL66" i="16"/>
  <c r="AL67" i="16"/>
  <c r="AL68" i="16"/>
  <c r="AL49" i="16"/>
  <c r="AG69" i="16"/>
  <c r="S152" i="40" s="1"/>
  <c r="AK62" i="16"/>
  <c r="W145" i="40" s="1"/>
  <c r="AC69" i="16"/>
  <c r="O152" i="40" s="1"/>
  <c r="AK57" i="16"/>
  <c r="W140" i="40" s="1"/>
  <c r="W69" i="16"/>
  <c r="I152" i="40" s="1"/>
  <c r="AK54" i="16"/>
  <c r="W137" i="40" s="1"/>
  <c r="U69" i="16"/>
  <c r="G152" i="40" s="1"/>
  <c r="S69" i="16"/>
  <c r="E152" i="40" s="1"/>
  <c r="Q69" i="16"/>
  <c r="C152" i="40" s="1"/>
  <c r="Q48" i="16"/>
  <c r="C131" i="40" s="1"/>
  <c r="P50" i="16"/>
  <c r="B133" i="40" s="1"/>
  <c r="P51" i="16"/>
  <c r="B134" i="40" s="1"/>
  <c r="P52" i="16"/>
  <c r="B135" i="40" s="1"/>
  <c r="P53" i="16"/>
  <c r="B136" i="40" s="1"/>
  <c r="P54" i="16"/>
  <c r="B137" i="40" s="1"/>
  <c r="P55" i="16"/>
  <c r="B138" i="40" s="1"/>
  <c r="P56" i="16"/>
  <c r="B139" i="40" s="1"/>
  <c r="P57" i="16"/>
  <c r="B140" i="40" s="1"/>
  <c r="P58" i="16"/>
  <c r="B141" i="40" s="1"/>
  <c r="P59" i="16"/>
  <c r="B142" i="40" s="1"/>
  <c r="P60" i="16"/>
  <c r="B143" i="40" s="1"/>
  <c r="P61" i="16"/>
  <c r="B144" i="40" s="1"/>
  <c r="P62" i="16"/>
  <c r="B145" i="40" s="1"/>
  <c r="P63" i="16"/>
  <c r="B146" i="40" s="1"/>
  <c r="P64" i="16"/>
  <c r="B147" i="40" s="1"/>
  <c r="P65" i="16"/>
  <c r="B148" i="40" s="1"/>
  <c r="P66" i="16"/>
  <c r="B149" i="40" s="1"/>
  <c r="P67" i="16"/>
  <c r="B150" i="40" s="1"/>
  <c r="P68" i="16"/>
  <c r="B151" i="40" s="1"/>
  <c r="P49" i="16"/>
  <c r="B132" i="40" s="1"/>
  <c r="Y69" i="16"/>
  <c r="K152" i="40" s="1"/>
  <c r="AJ69" i="16"/>
  <c r="V152" i="40" s="1"/>
  <c r="AI69" i="16"/>
  <c r="U152" i="40" s="1"/>
  <c r="AK66" i="16"/>
  <c r="W149" i="40" s="1"/>
  <c r="AF69" i="16"/>
  <c r="R152" i="40" s="1"/>
  <c r="AE69" i="16"/>
  <c r="Q152" i="40" s="1"/>
  <c r="AK61" i="16"/>
  <c r="W144" i="40" s="1"/>
  <c r="AB69" i="16"/>
  <c r="N152" i="40" s="1"/>
  <c r="AA69" i="16"/>
  <c r="M152" i="40" s="1"/>
  <c r="AK58" i="16"/>
  <c r="W141" i="40" s="1"/>
  <c r="X69" i="16"/>
  <c r="J152" i="40" s="1"/>
  <c r="AK53" i="16"/>
  <c r="W136" i="40" s="1"/>
  <c r="T69" i="16"/>
  <c r="F152" i="40" s="1"/>
  <c r="AK50" i="16"/>
  <c r="W133" i="40" s="1"/>
  <c r="AJ48" i="16"/>
  <c r="V131" i="40" s="1"/>
  <c r="AI48" i="16"/>
  <c r="U131" i="40" s="1"/>
  <c r="AH48" i="16"/>
  <c r="T131" i="40" s="1"/>
  <c r="AG48" i="16"/>
  <c r="S131" i="40" s="1"/>
  <c r="AF48" i="16"/>
  <c r="R131" i="40" s="1"/>
  <c r="AE48" i="16"/>
  <c r="Q131" i="40" s="1"/>
  <c r="AD48" i="16"/>
  <c r="P131" i="40" s="1"/>
  <c r="AC48" i="16"/>
  <c r="O131" i="40" s="1"/>
  <c r="AB48" i="16"/>
  <c r="N131" i="40" s="1"/>
  <c r="AA48" i="16"/>
  <c r="M131" i="40" s="1"/>
  <c r="Z48" i="16"/>
  <c r="L131" i="40" s="1"/>
  <c r="Y48" i="16"/>
  <c r="K131" i="40" s="1"/>
  <c r="X48" i="16"/>
  <c r="J131" i="40" s="1"/>
  <c r="W48" i="16"/>
  <c r="I131" i="40" s="1"/>
  <c r="V48" i="16"/>
  <c r="H131" i="40" s="1"/>
  <c r="U48" i="16"/>
  <c r="G131" i="40" s="1"/>
  <c r="T48" i="16"/>
  <c r="F131" i="40" s="1"/>
  <c r="S48" i="16"/>
  <c r="E131" i="40" s="1"/>
  <c r="R48" i="16"/>
  <c r="D131" i="40" s="1"/>
  <c r="AL22" i="16"/>
  <c r="AL23" i="16"/>
  <c r="AL24" i="16"/>
  <c r="AL25" i="16"/>
  <c r="AL26" i="16"/>
  <c r="AL27" i="16"/>
  <c r="AL28" i="16"/>
  <c r="AL29" i="16"/>
  <c r="AL30" i="16"/>
  <c r="AL31" i="16"/>
  <c r="AL32" i="16"/>
  <c r="AL33" i="16"/>
  <c r="AL34" i="16"/>
  <c r="AL35" i="16"/>
  <c r="AL36" i="16"/>
  <c r="AL37" i="16"/>
  <c r="AL38" i="16"/>
  <c r="AL39" i="16"/>
  <c r="AL20" i="16"/>
  <c r="AK34" i="16"/>
  <c r="W45" i="40" s="1"/>
  <c r="AK35" i="16"/>
  <c r="W46" i="40" s="1"/>
  <c r="AK38" i="16"/>
  <c r="W49" i="40" s="1"/>
  <c r="AB40" i="16"/>
  <c r="N51" i="40" s="1"/>
  <c r="AC40" i="16"/>
  <c r="O51" i="40" s="1"/>
  <c r="AH40" i="16"/>
  <c r="T51" i="40" s="1"/>
  <c r="AJ40" i="16"/>
  <c r="V51" i="40" s="1"/>
  <c r="AI40" i="16"/>
  <c r="U51" i="40" s="1"/>
  <c r="AK37" i="16"/>
  <c r="W48" i="40" s="1"/>
  <c r="AK36" i="16"/>
  <c r="W47" i="40" s="1"/>
  <c r="AF40" i="16"/>
  <c r="R51" i="40" s="1"/>
  <c r="AE40" i="16"/>
  <c r="Q51" i="40" s="1"/>
  <c r="AD40" i="16"/>
  <c r="P51" i="40" s="1"/>
  <c r="AK32" i="16"/>
  <c r="W43" i="40" s="1"/>
  <c r="AK31" i="16"/>
  <c r="W42" i="40" s="1"/>
  <c r="AK30" i="16"/>
  <c r="W41" i="40" s="1"/>
  <c r="Z40" i="16"/>
  <c r="L51" i="40" s="1"/>
  <c r="AK28" i="16"/>
  <c r="W39" i="40" s="1"/>
  <c r="AK27" i="16"/>
  <c r="W38" i="40" s="1"/>
  <c r="AK26" i="16"/>
  <c r="W37" i="40" s="1"/>
  <c r="V40" i="16"/>
  <c r="H51" i="40" s="1"/>
  <c r="U40" i="16"/>
  <c r="G51" i="40" s="1"/>
  <c r="M73" i="16"/>
  <c r="N73" i="16" s="1"/>
  <c r="E126" i="40" s="1"/>
  <c r="M72" i="16"/>
  <c r="N72" i="16" s="1"/>
  <c r="E125" i="40" s="1"/>
  <c r="M71" i="16"/>
  <c r="N71" i="16" s="1"/>
  <c r="E124" i="40" s="1"/>
  <c r="M70" i="16"/>
  <c r="N70" i="16" s="1"/>
  <c r="E123" i="40" s="1"/>
  <c r="M69" i="16"/>
  <c r="N69" i="16" s="1"/>
  <c r="E122" i="40" s="1"/>
  <c r="M68" i="16"/>
  <c r="N68" i="16" s="1"/>
  <c r="E121" i="40" s="1"/>
  <c r="M67" i="16"/>
  <c r="N67" i="16" s="1"/>
  <c r="E120" i="40" s="1"/>
  <c r="M66" i="16"/>
  <c r="N66" i="16" s="1"/>
  <c r="E119" i="40" s="1"/>
  <c r="M65" i="16"/>
  <c r="N65" i="16" s="1"/>
  <c r="E118" i="40" s="1"/>
  <c r="M64" i="16"/>
  <c r="N64" i="16" s="1"/>
  <c r="E117" i="40" s="1"/>
  <c r="M63" i="16"/>
  <c r="N63" i="16" s="1"/>
  <c r="E116" i="40" s="1"/>
  <c r="M62" i="16"/>
  <c r="N62" i="16" s="1"/>
  <c r="E115" i="40" s="1"/>
  <c r="M61" i="16"/>
  <c r="N61" i="16" s="1"/>
  <c r="E114" i="40" s="1"/>
  <c r="M60" i="16"/>
  <c r="N60" i="16" s="1"/>
  <c r="E113" i="40" s="1"/>
  <c r="M59" i="16"/>
  <c r="N59" i="16" s="1"/>
  <c r="E112" i="40" s="1"/>
  <c r="N58" i="16"/>
  <c r="E111" i="40" s="1"/>
  <c r="N57" i="16"/>
  <c r="E110" i="40" s="1"/>
  <c r="N56" i="16"/>
  <c r="E109" i="40" s="1"/>
  <c r="N55" i="16"/>
  <c r="E108" i="40" s="1"/>
  <c r="N54" i="16"/>
  <c r="E107" i="40" s="1"/>
  <c r="A390" i="29"/>
  <c r="A371" i="29"/>
  <c r="A352" i="29"/>
  <c r="A333" i="29"/>
  <c r="A314" i="29"/>
  <c r="A295" i="29"/>
  <c r="A276" i="29"/>
  <c r="A257" i="29"/>
  <c r="A238" i="29"/>
  <c r="A219" i="29"/>
  <c r="A200" i="29"/>
  <c r="A181" i="29"/>
  <c r="A162" i="29"/>
  <c r="A124" i="29"/>
  <c r="A105" i="29"/>
  <c r="A7" i="29"/>
  <c r="A8" i="29"/>
  <c r="A9" i="29"/>
  <c r="A10" i="29"/>
  <c r="A11" i="29"/>
  <c r="A12" i="29"/>
  <c r="A13" i="29"/>
  <c r="A14" i="29"/>
  <c r="A15" i="29"/>
  <c r="A16" i="29"/>
  <c r="A17" i="29"/>
  <c r="A18" i="29"/>
  <c r="A19" i="29"/>
  <c r="A20" i="29"/>
  <c r="A21" i="29"/>
  <c r="A22" i="29"/>
  <c r="A23" i="29"/>
  <c r="A24" i="29"/>
  <c r="A25" i="29"/>
  <c r="A6" i="29"/>
  <c r="A86" i="29"/>
  <c r="A67" i="29"/>
  <c r="A48" i="29"/>
  <c r="A29" i="29"/>
  <c r="AJ19" i="16"/>
  <c r="V30" i="40" s="1"/>
  <c r="AI19" i="16"/>
  <c r="U30" i="40" s="1"/>
  <c r="AH19" i="16"/>
  <c r="T30" i="40" s="1"/>
  <c r="AG19" i="16"/>
  <c r="S30" i="40" s="1"/>
  <c r="AF19" i="16"/>
  <c r="R30" i="40" s="1"/>
  <c r="AE19" i="16"/>
  <c r="Q30" i="40" s="1"/>
  <c r="AD19" i="16"/>
  <c r="P30" i="40" s="1"/>
  <c r="AC19" i="16"/>
  <c r="O30" i="40" s="1"/>
  <c r="AB19" i="16"/>
  <c r="N30" i="40" s="1"/>
  <c r="AA19" i="16"/>
  <c r="M30" i="40" s="1"/>
  <c r="Z19" i="16"/>
  <c r="L30" i="40" s="1"/>
  <c r="Y19" i="16"/>
  <c r="K30" i="40" s="1"/>
  <c r="X19" i="16"/>
  <c r="J30" i="40" s="1"/>
  <c r="W19" i="16"/>
  <c r="I30" i="40" s="1"/>
  <c r="V19" i="16"/>
  <c r="H30" i="40" s="1"/>
  <c r="U19" i="16"/>
  <c r="G30" i="40" s="1"/>
  <c r="T19" i="16"/>
  <c r="F30" i="40" s="1"/>
  <c r="S19" i="16"/>
  <c r="E30" i="40" s="1"/>
  <c r="R19" i="16"/>
  <c r="D30" i="40" s="1"/>
  <c r="Q19" i="16"/>
  <c r="C30" i="40" s="1"/>
  <c r="P21" i="16"/>
  <c r="B32" i="40" s="1"/>
  <c r="P22" i="16"/>
  <c r="B33" i="40" s="1"/>
  <c r="P23" i="16"/>
  <c r="B34" i="40" s="1"/>
  <c r="P24" i="16"/>
  <c r="B35" i="40" s="1"/>
  <c r="P25" i="16"/>
  <c r="B36" i="40" s="1"/>
  <c r="P26" i="16"/>
  <c r="B37" i="40" s="1"/>
  <c r="P27" i="16"/>
  <c r="B38" i="40" s="1"/>
  <c r="P28" i="16"/>
  <c r="B39" i="40" s="1"/>
  <c r="P29" i="16"/>
  <c r="B40" i="40" s="1"/>
  <c r="P30" i="16"/>
  <c r="B41" i="40" s="1"/>
  <c r="P31" i="16"/>
  <c r="B42" i="40" s="1"/>
  <c r="P32" i="16"/>
  <c r="B43" i="40" s="1"/>
  <c r="P33" i="16"/>
  <c r="B44" i="40" s="1"/>
  <c r="P34" i="16"/>
  <c r="B45" i="40" s="1"/>
  <c r="P35" i="16"/>
  <c r="B46" i="40" s="1"/>
  <c r="P36" i="16"/>
  <c r="B47" i="40" s="1"/>
  <c r="P37" i="16"/>
  <c r="B48" i="40" s="1"/>
  <c r="P38" i="16"/>
  <c r="B49" i="40" s="1"/>
  <c r="P39" i="16"/>
  <c r="B50" i="40" s="1"/>
  <c r="P20" i="16"/>
  <c r="B31" i="40" s="1"/>
  <c r="Q40" i="16"/>
  <c r="C51" i="40" s="1"/>
  <c r="AK23" i="16"/>
  <c r="W34" i="40" s="1"/>
  <c r="AK22" i="16"/>
  <c r="W33" i="40" s="1"/>
  <c r="R40" i="16"/>
  <c r="D51" i="40" s="1"/>
  <c r="F55" i="16"/>
  <c r="F56" i="16"/>
  <c r="F57" i="16"/>
  <c r="F58" i="16"/>
  <c r="F59" i="16"/>
  <c r="F60" i="16"/>
  <c r="F61" i="16"/>
  <c r="F62" i="16"/>
  <c r="F63" i="16"/>
  <c r="F64" i="16"/>
  <c r="F65" i="16"/>
  <c r="F66" i="16"/>
  <c r="F67" i="16"/>
  <c r="F68" i="16"/>
  <c r="F69" i="16"/>
  <c r="F70" i="16"/>
  <c r="F71" i="16"/>
  <c r="F72" i="16"/>
  <c r="F73" i="16"/>
  <c r="F54" i="16"/>
  <c r="B7" i="40"/>
  <c r="B108" i="40" s="1"/>
  <c r="F22" i="16"/>
  <c r="B8" i="40" s="1"/>
  <c r="B109" i="40" s="1"/>
  <c r="B9" i="40"/>
  <c r="B110" i="40" s="1"/>
  <c r="F24" i="16"/>
  <c r="B10" i="40" s="1"/>
  <c r="B111" i="40" s="1"/>
  <c r="F25" i="16"/>
  <c r="B11" i="40" s="1"/>
  <c r="B112" i="40" s="1"/>
  <c r="F26" i="16"/>
  <c r="B12" i="40" s="1"/>
  <c r="B113" i="40" s="1"/>
  <c r="F27" i="16"/>
  <c r="B13" i="40" s="1"/>
  <c r="B114" i="40" s="1"/>
  <c r="F28" i="16"/>
  <c r="B14" i="40" s="1"/>
  <c r="B115" i="40" s="1"/>
  <c r="F29" i="16"/>
  <c r="B15" i="40" s="1"/>
  <c r="B116" i="40" s="1"/>
  <c r="F30" i="16"/>
  <c r="B16" i="40" s="1"/>
  <c r="B117" i="40" s="1"/>
  <c r="F31" i="16"/>
  <c r="B17" i="40" s="1"/>
  <c r="B118" i="40" s="1"/>
  <c r="F32" i="16"/>
  <c r="B18" i="40" s="1"/>
  <c r="B119" i="40" s="1"/>
  <c r="F33" i="16"/>
  <c r="B19" i="40" s="1"/>
  <c r="B120" i="40" s="1"/>
  <c r="F34" i="16"/>
  <c r="B20" i="40" s="1"/>
  <c r="B121" i="40" s="1"/>
  <c r="F35" i="16"/>
  <c r="B21" i="40" s="1"/>
  <c r="B122" i="40" s="1"/>
  <c r="F36" i="16"/>
  <c r="B22" i="40" s="1"/>
  <c r="B123" i="40" s="1"/>
  <c r="F37" i="16"/>
  <c r="B23" i="40" s="1"/>
  <c r="B124" i="40" s="1"/>
  <c r="F38" i="16"/>
  <c r="B24" i="40" s="1"/>
  <c r="B125" i="40" s="1"/>
  <c r="F39" i="16"/>
  <c r="B25" i="40" s="1"/>
  <c r="B126" i="40" s="1"/>
  <c r="F20" i="16"/>
  <c r="B6" i="40" s="1"/>
  <c r="B107" i="40" s="1"/>
  <c r="M20" i="16"/>
  <c r="N20" i="16" s="1"/>
  <c r="E6" i="40" s="1"/>
  <c r="C53" i="16"/>
  <c r="G74" i="16" s="1"/>
  <c r="M39" i="16"/>
  <c r="N39" i="16" s="1"/>
  <c r="E25" i="40" s="1"/>
  <c r="M38" i="16"/>
  <c r="N38" i="16" s="1"/>
  <c r="E24" i="40" s="1"/>
  <c r="M37" i="16"/>
  <c r="N37" i="16" s="1"/>
  <c r="E23" i="40" s="1"/>
  <c r="M36" i="16"/>
  <c r="N36" i="16" s="1"/>
  <c r="E22" i="40" s="1"/>
  <c r="M35" i="16"/>
  <c r="N35" i="16" s="1"/>
  <c r="E21" i="40" s="1"/>
  <c r="M34" i="16"/>
  <c r="N34" i="16" s="1"/>
  <c r="E20" i="40" s="1"/>
  <c r="M33" i="16"/>
  <c r="N33" i="16" s="1"/>
  <c r="E19" i="40" s="1"/>
  <c r="M32" i="16"/>
  <c r="N32" i="16" s="1"/>
  <c r="E18" i="40" s="1"/>
  <c r="M31" i="16"/>
  <c r="N31" i="16" s="1"/>
  <c r="E17" i="40" s="1"/>
  <c r="M30" i="16"/>
  <c r="N30" i="16" s="1"/>
  <c r="E16" i="40" s="1"/>
  <c r="M29" i="16"/>
  <c r="N29" i="16" s="1"/>
  <c r="E15" i="40" s="1"/>
  <c r="M28" i="16"/>
  <c r="N28" i="16" s="1"/>
  <c r="E14" i="40" s="1"/>
  <c r="M27" i="16"/>
  <c r="N27" i="16" s="1"/>
  <c r="E13" i="40" s="1"/>
  <c r="M26" i="16"/>
  <c r="N26" i="16" s="1"/>
  <c r="E12" i="40" s="1"/>
  <c r="M25" i="16"/>
  <c r="N25" i="16" s="1"/>
  <c r="E11" i="40" s="1"/>
  <c r="M24" i="16"/>
  <c r="N24" i="16" s="1"/>
  <c r="E10" i="40" s="1"/>
  <c r="M23" i="16"/>
  <c r="N23" i="16" s="1"/>
  <c r="E9" i="40" s="1"/>
  <c r="M22" i="16"/>
  <c r="N22" i="16" s="1"/>
  <c r="E8" i="40" s="1"/>
  <c r="M21" i="16"/>
  <c r="N21" i="16" s="1"/>
  <c r="E7" i="40" s="1"/>
  <c r="E95" i="39" l="1"/>
  <c r="F162" i="40" s="1"/>
  <c r="E90" i="14"/>
  <c r="F187" i="40" s="1"/>
  <c r="AL40" i="16"/>
  <c r="D19" i="40"/>
  <c r="D23" i="40"/>
  <c r="D11" i="40"/>
  <c r="D15" i="40"/>
  <c r="S102" i="42"/>
  <c r="T98" i="42"/>
  <c r="S60" i="42"/>
  <c r="T56" i="42"/>
  <c r="S228" i="42"/>
  <c r="T224" i="42"/>
  <c r="T119" i="42"/>
  <c r="S123" i="42"/>
  <c r="T371" i="42"/>
  <c r="S375" i="42"/>
  <c r="T77" i="42"/>
  <c r="S81" i="42"/>
  <c r="U434" i="42"/>
  <c r="U438" i="42" s="1"/>
  <c r="T438" i="42"/>
  <c r="U413" i="42"/>
  <c r="U417" i="42" s="1"/>
  <c r="T417" i="42"/>
  <c r="U392" i="42"/>
  <c r="U396" i="42" s="1"/>
  <c r="T396" i="42"/>
  <c r="U350" i="42"/>
  <c r="U354" i="42" s="1"/>
  <c r="T354" i="42"/>
  <c r="U329" i="42"/>
  <c r="U333" i="42" s="1"/>
  <c r="T333" i="42"/>
  <c r="U308" i="42"/>
  <c r="U312" i="42" s="1"/>
  <c r="T312" i="42"/>
  <c r="U287" i="42"/>
  <c r="U291" i="42" s="1"/>
  <c r="T291" i="42"/>
  <c r="U266" i="42"/>
  <c r="U270" i="42" s="1"/>
  <c r="T270" i="42"/>
  <c r="T249" i="42"/>
  <c r="U245" i="42"/>
  <c r="U249" i="42" s="1"/>
  <c r="U203" i="42"/>
  <c r="U207" i="42" s="1"/>
  <c r="T207" i="42"/>
  <c r="U182" i="42"/>
  <c r="U186" i="42" s="1"/>
  <c r="T186" i="42"/>
  <c r="U161" i="42"/>
  <c r="U165" i="42" s="1"/>
  <c r="T165" i="42"/>
  <c r="U140" i="42"/>
  <c r="U144" i="42" s="1"/>
  <c r="T144" i="42"/>
  <c r="U35" i="29"/>
  <c r="T92" i="29"/>
  <c r="S95" i="29"/>
  <c r="U396" i="29"/>
  <c r="U399" i="29" s="1"/>
  <c r="T399" i="29"/>
  <c r="T301" i="29"/>
  <c r="S304" i="29"/>
  <c r="T168" i="29"/>
  <c r="S171" i="29"/>
  <c r="T149" i="29"/>
  <c r="S152" i="29"/>
  <c r="T133" i="29"/>
  <c r="U130" i="29"/>
  <c r="U133" i="29" s="1"/>
  <c r="S380" i="29"/>
  <c r="T377" i="29"/>
  <c r="U339" i="29"/>
  <c r="U342" i="29" s="1"/>
  <c r="T342" i="29"/>
  <c r="S323" i="29"/>
  <c r="T320" i="29"/>
  <c r="S285" i="29"/>
  <c r="T282" i="29"/>
  <c r="S266" i="29"/>
  <c r="T263" i="29"/>
  <c r="S247" i="29"/>
  <c r="T244" i="29"/>
  <c r="U225" i="29"/>
  <c r="U228" i="29" s="1"/>
  <c r="T228" i="29"/>
  <c r="S209" i="29"/>
  <c r="T206" i="29"/>
  <c r="S190" i="29"/>
  <c r="T187" i="29"/>
  <c r="T114" i="29"/>
  <c r="U111" i="29"/>
  <c r="U114" i="29" s="1"/>
  <c r="T21" i="11"/>
  <c r="D116" i="40"/>
  <c r="C26" i="40"/>
  <c r="C127" i="40" s="1"/>
  <c r="G40" i="16"/>
  <c r="D25" i="40"/>
  <c r="D21" i="40"/>
  <c r="D17" i="40"/>
  <c r="D24" i="40"/>
  <c r="D22" i="40"/>
  <c r="D20" i="40"/>
  <c r="D18" i="40"/>
  <c r="D16" i="40"/>
  <c r="D14" i="40"/>
  <c r="G68" i="39"/>
  <c r="G92" i="39" s="1"/>
  <c r="H159" i="40" s="1"/>
  <c r="AE20" i="11"/>
  <c r="O20" i="11"/>
  <c r="G20" i="11"/>
  <c r="AG55" i="11"/>
  <c r="Z22" i="11"/>
  <c r="Z23" i="11" s="1"/>
  <c r="R22" i="11"/>
  <c r="R23" i="11" s="1"/>
  <c r="F22" i="11"/>
  <c r="F23" i="11" s="1"/>
  <c r="AB24" i="11"/>
  <c r="AB25" i="11" s="1"/>
  <c r="T24" i="11"/>
  <c r="T25" i="11" s="1"/>
  <c r="L24" i="11"/>
  <c r="L25" i="11" s="1"/>
  <c r="D24" i="11"/>
  <c r="D25" i="11" s="1"/>
  <c r="AA20" i="11"/>
  <c r="S20" i="11"/>
  <c r="K20" i="11"/>
  <c r="AD22" i="11"/>
  <c r="AD23" i="11" s="1"/>
  <c r="V22" i="11"/>
  <c r="V23" i="11" s="1"/>
  <c r="N22" i="11"/>
  <c r="N23" i="11" s="1"/>
  <c r="J22" i="11"/>
  <c r="J23" i="11" s="1"/>
  <c r="X24" i="11"/>
  <c r="X25" i="11" s="1"/>
  <c r="P24" i="11"/>
  <c r="P25" i="11" s="1"/>
  <c r="H24" i="11"/>
  <c r="H25" i="11" s="1"/>
  <c r="J20" i="11"/>
  <c r="F20" i="11"/>
  <c r="AF22" i="11"/>
  <c r="AF23" i="11" s="1"/>
  <c r="AB22" i="11"/>
  <c r="AB23" i="11" s="1"/>
  <c r="X22" i="11"/>
  <c r="X23" i="11" s="1"/>
  <c r="P22" i="11"/>
  <c r="P23" i="11" s="1"/>
  <c r="L22" i="11"/>
  <c r="L23" i="11" s="1"/>
  <c r="AD24" i="11"/>
  <c r="AD25" i="11" s="1"/>
  <c r="Z24" i="11"/>
  <c r="Z25" i="11" s="1"/>
  <c r="V24" i="11"/>
  <c r="V25" i="11" s="1"/>
  <c r="R24" i="11"/>
  <c r="R25" i="11" s="1"/>
  <c r="N24" i="11"/>
  <c r="N25" i="11" s="1"/>
  <c r="AE22" i="11"/>
  <c r="AE23" i="11" s="1"/>
  <c r="AA22" i="11"/>
  <c r="AA23" i="11" s="1"/>
  <c r="S22" i="11"/>
  <c r="S23" i="11" s="1"/>
  <c r="O22" i="11"/>
  <c r="O23" i="11" s="1"/>
  <c r="K22" i="11"/>
  <c r="K23" i="11" s="1"/>
  <c r="G22" i="11"/>
  <c r="G23" i="11" s="1"/>
  <c r="X40" i="16"/>
  <c r="J51" i="40" s="1"/>
  <c r="J38" i="40"/>
  <c r="D13" i="40"/>
  <c r="D12" i="40"/>
  <c r="D41" i="39"/>
  <c r="E58" i="40" s="1"/>
  <c r="D126" i="40"/>
  <c r="D125" i="40"/>
  <c r="D124" i="40"/>
  <c r="D123" i="40"/>
  <c r="D122" i="40"/>
  <c r="D121" i="40"/>
  <c r="D120" i="40"/>
  <c r="D119" i="40"/>
  <c r="D118" i="40"/>
  <c r="D117" i="40"/>
  <c r="D115" i="40"/>
  <c r="D114" i="40"/>
  <c r="D10" i="40"/>
  <c r="D9" i="40"/>
  <c r="H67" i="39"/>
  <c r="H91" i="39" s="1"/>
  <c r="I158" i="40" s="1"/>
  <c r="D113" i="40"/>
  <c r="D109" i="40"/>
  <c r="D67" i="39"/>
  <c r="D112" i="40"/>
  <c r="D111" i="40"/>
  <c r="E67" i="39"/>
  <c r="E91" i="39" s="1"/>
  <c r="F158" i="40" s="1"/>
  <c r="D110" i="40"/>
  <c r="D8" i="40"/>
  <c r="D108" i="40"/>
  <c r="E68" i="39"/>
  <c r="E92" i="39" s="1"/>
  <c r="F159" i="40" s="1"/>
  <c r="B68" i="39"/>
  <c r="B92" i="39" s="1"/>
  <c r="C159" i="40" s="1"/>
  <c r="U67" i="39"/>
  <c r="U91" i="39" s="1"/>
  <c r="V158" i="40" s="1"/>
  <c r="B86" i="39"/>
  <c r="B110" i="39" s="1"/>
  <c r="C177" i="40" s="1"/>
  <c r="G67" i="39"/>
  <c r="G91" i="39" s="1"/>
  <c r="H158" i="40" s="1"/>
  <c r="D107" i="40"/>
  <c r="C67" i="39"/>
  <c r="C91" i="39" s="1"/>
  <c r="D7" i="40"/>
  <c r="G57" i="40"/>
  <c r="D6" i="40"/>
  <c r="AG102" i="11"/>
  <c r="W22" i="11"/>
  <c r="W23" i="11" s="1"/>
  <c r="W20" i="11"/>
  <c r="AG56" i="11"/>
  <c r="T22" i="11"/>
  <c r="T23" i="11" s="1"/>
  <c r="D22" i="11"/>
  <c r="D23" i="11" s="1"/>
  <c r="H22" i="11"/>
  <c r="H23" i="11" s="1"/>
  <c r="AD20" i="11"/>
  <c r="Z20" i="11"/>
  <c r="V20" i="11"/>
  <c r="R20" i="11"/>
  <c r="N20" i="11"/>
  <c r="AC22" i="11"/>
  <c r="AC23" i="11" s="1"/>
  <c r="Y22" i="11"/>
  <c r="Y23" i="11" s="1"/>
  <c r="U22" i="11"/>
  <c r="U23" i="11" s="1"/>
  <c r="Q22" i="11"/>
  <c r="Q23" i="11" s="1"/>
  <c r="M22" i="11"/>
  <c r="M23" i="11" s="1"/>
  <c r="I22" i="11"/>
  <c r="I23" i="11" s="1"/>
  <c r="E22" i="11"/>
  <c r="E23" i="11" s="1"/>
  <c r="AE24" i="11"/>
  <c r="AE25" i="11" s="1"/>
  <c r="AA24" i="11"/>
  <c r="AA25" i="11" s="1"/>
  <c r="W24" i="11"/>
  <c r="W25" i="11" s="1"/>
  <c r="S24" i="11"/>
  <c r="S25" i="11" s="1"/>
  <c r="O24" i="11"/>
  <c r="O25" i="11" s="1"/>
  <c r="K24" i="11"/>
  <c r="K25" i="11" s="1"/>
  <c r="G24" i="11"/>
  <c r="G25" i="11" s="1"/>
  <c r="M24" i="11"/>
  <c r="M25" i="11" s="1"/>
  <c r="Q24" i="11"/>
  <c r="Q25" i="11" s="1"/>
  <c r="U24" i="11"/>
  <c r="U25" i="11" s="1"/>
  <c r="Y24" i="11"/>
  <c r="Y25" i="11" s="1"/>
  <c r="AC24" i="11"/>
  <c r="AC25" i="11" s="1"/>
  <c r="C20" i="11"/>
  <c r="E24" i="11"/>
  <c r="E25" i="11" s="1"/>
  <c r="I24" i="11"/>
  <c r="I25" i="11" s="1"/>
  <c r="AG124" i="11"/>
  <c r="AG151" i="11"/>
  <c r="AG172" i="11"/>
  <c r="AG196" i="11"/>
  <c r="AG223" i="11"/>
  <c r="AG247" i="11"/>
  <c r="AG268" i="11"/>
  <c r="AC20" i="11"/>
  <c r="Y20" i="11"/>
  <c r="U20" i="11"/>
  <c r="Q20" i="11"/>
  <c r="M20" i="11"/>
  <c r="I20" i="11"/>
  <c r="E20" i="11"/>
  <c r="J24" i="11"/>
  <c r="J25" i="11" s="1"/>
  <c r="F24" i="11"/>
  <c r="F25" i="11" s="1"/>
  <c r="AF20" i="11"/>
  <c r="AB20" i="11"/>
  <c r="X20" i="11"/>
  <c r="P20" i="11"/>
  <c r="L20" i="11"/>
  <c r="H20" i="11"/>
  <c r="D20" i="11"/>
  <c r="C24" i="11"/>
  <c r="C25" i="11" s="1"/>
  <c r="AG76" i="11"/>
  <c r="AG100" i="11"/>
  <c r="AG54" i="11"/>
  <c r="C22" i="11"/>
  <c r="C23" i="11" s="1"/>
  <c r="AF24" i="11"/>
  <c r="AF25" i="11" s="1"/>
  <c r="AG103" i="11"/>
  <c r="AG104" i="11"/>
  <c r="AG126" i="11"/>
  <c r="AG127" i="11"/>
  <c r="AG128" i="11"/>
  <c r="AG148" i="11"/>
  <c r="AG150" i="11"/>
  <c r="AG152" i="11"/>
  <c r="AG174" i="11"/>
  <c r="AG175" i="11"/>
  <c r="AG176" i="11"/>
  <c r="AG198" i="11"/>
  <c r="AG199" i="11"/>
  <c r="AG200" i="11"/>
  <c r="AG220" i="11"/>
  <c r="AG222" i="11"/>
  <c r="AG224" i="11"/>
  <c r="AG244" i="11"/>
  <c r="AG246" i="11"/>
  <c r="AG248" i="11"/>
  <c r="AG270" i="11"/>
  <c r="AG271" i="11"/>
  <c r="AG272" i="11"/>
  <c r="C69" i="39"/>
  <c r="D16" i="39"/>
  <c r="AG79" i="11"/>
  <c r="AG80" i="11"/>
  <c r="AG78" i="11"/>
  <c r="C9" i="29"/>
  <c r="B8" i="29"/>
  <c r="AK29" i="16"/>
  <c r="W40" i="40" s="1"/>
  <c r="E35" i="39"/>
  <c r="E59" i="39" s="1"/>
  <c r="F76" i="40" s="1"/>
  <c r="K35" i="39"/>
  <c r="K59" i="39" s="1"/>
  <c r="L76" i="40" s="1"/>
  <c r="M35" i="39"/>
  <c r="M59" i="39" s="1"/>
  <c r="N76" i="40" s="1"/>
  <c r="N35" i="39"/>
  <c r="N59" i="39" s="1"/>
  <c r="O76" i="40" s="1"/>
  <c r="L34" i="39"/>
  <c r="L58" i="39" s="1"/>
  <c r="M75" i="40" s="1"/>
  <c r="O34" i="39"/>
  <c r="O58" i="39" s="1"/>
  <c r="P75" i="40" s="1"/>
  <c r="Q34" i="39"/>
  <c r="Q58" i="39" s="1"/>
  <c r="R75" i="40" s="1"/>
  <c r="T35" i="39"/>
  <c r="J33" i="39"/>
  <c r="J57" i="39" s="1"/>
  <c r="K74" i="40" s="1"/>
  <c r="S35" i="39"/>
  <c r="C33" i="39"/>
  <c r="C57" i="39" s="1"/>
  <c r="D74" i="40" s="1"/>
  <c r="S34" i="39"/>
  <c r="C32" i="39"/>
  <c r="C56" i="39" s="1"/>
  <c r="D73" i="40" s="1"/>
  <c r="F32" i="39"/>
  <c r="F56" i="39" s="1"/>
  <c r="G73" i="40" s="1"/>
  <c r="R34" i="39"/>
  <c r="G32" i="39"/>
  <c r="G56" i="39" s="1"/>
  <c r="H73" i="40" s="1"/>
  <c r="D32" i="39"/>
  <c r="D56" i="39" s="1"/>
  <c r="E73" i="40" s="1"/>
  <c r="R33" i="39"/>
  <c r="Q32" i="39"/>
  <c r="Q56" i="39" s="1"/>
  <c r="R73" i="40" s="1"/>
  <c r="R35" i="39"/>
  <c r="M31" i="39"/>
  <c r="M55" i="39" s="1"/>
  <c r="N72" i="40" s="1"/>
  <c r="Q33" i="39"/>
  <c r="E31" i="39"/>
  <c r="E55" i="39" s="1"/>
  <c r="F72" i="40" s="1"/>
  <c r="K31" i="39"/>
  <c r="K55" i="39" s="1"/>
  <c r="L72" i="40" s="1"/>
  <c r="Q35" i="39"/>
  <c r="O30" i="39"/>
  <c r="O54" i="39" s="1"/>
  <c r="P71" i="40" s="1"/>
  <c r="P33" i="39"/>
  <c r="D30" i="39"/>
  <c r="D54" i="39" s="1"/>
  <c r="E71" i="40" s="1"/>
  <c r="H30" i="39"/>
  <c r="H54" i="39" s="1"/>
  <c r="I71" i="40" s="1"/>
  <c r="L30" i="39"/>
  <c r="L54" i="39" s="1"/>
  <c r="M71" i="40" s="1"/>
  <c r="P32" i="39"/>
  <c r="P35" i="39"/>
  <c r="P31" i="39"/>
  <c r="P34" i="39"/>
  <c r="O33" i="39"/>
  <c r="O32" i="39"/>
  <c r="C29" i="39"/>
  <c r="O35" i="39"/>
  <c r="O31" i="39"/>
  <c r="N34" i="39"/>
  <c r="N30" i="39"/>
  <c r="D28" i="39"/>
  <c r="D52" i="39" s="1"/>
  <c r="E69" i="40" s="1"/>
  <c r="G28" i="39"/>
  <c r="G52" i="39" s="1"/>
  <c r="H69" i="40" s="1"/>
  <c r="N33" i="39"/>
  <c r="N29" i="39"/>
  <c r="C28" i="39"/>
  <c r="C52" i="39" s="1"/>
  <c r="D69" i="40" s="1"/>
  <c r="F28" i="39"/>
  <c r="F52" i="39" s="1"/>
  <c r="G69" i="40" s="1"/>
  <c r="N32" i="39"/>
  <c r="M34" i="39"/>
  <c r="M30" i="39"/>
  <c r="K27" i="39"/>
  <c r="K51" i="39" s="1"/>
  <c r="L68" i="40" s="1"/>
  <c r="M33" i="39"/>
  <c r="M29" i="39"/>
  <c r="E27" i="39"/>
  <c r="E51" i="39" s="1"/>
  <c r="F68" i="40" s="1"/>
  <c r="M32" i="39"/>
  <c r="M28" i="39"/>
  <c r="L33" i="39"/>
  <c r="L29" i="39"/>
  <c r="L32" i="39"/>
  <c r="L28" i="39"/>
  <c r="D26" i="39"/>
  <c r="D50" i="39" s="1"/>
  <c r="E67" i="40" s="1"/>
  <c r="H26" i="39"/>
  <c r="H50" i="39" s="1"/>
  <c r="I67" i="40" s="1"/>
  <c r="L35" i="39"/>
  <c r="L31" i="39"/>
  <c r="L27" i="39"/>
  <c r="K34" i="39"/>
  <c r="K30" i="39"/>
  <c r="K26" i="39"/>
  <c r="K33" i="39"/>
  <c r="K29" i="39"/>
  <c r="J25" i="39"/>
  <c r="J49" i="39" s="1"/>
  <c r="K66" i="40" s="1"/>
  <c r="K32" i="39"/>
  <c r="K28" i="39"/>
  <c r="F24" i="39"/>
  <c r="F48" i="39" s="1"/>
  <c r="G65" i="40" s="1"/>
  <c r="G24" i="39"/>
  <c r="G48" i="39" s="1"/>
  <c r="H65" i="40" s="1"/>
  <c r="J32" i="39"/>
  <c r="J28" i="39"/>
  <c r="D24" i="39"/>
  <c r="D48" i="39" s="1"/>
  <c r="E65" i="40" s="1"/>
  <c r="J35" i="39"/>
  <c r="J31" i="39"/>
  <c r="J27" i="39"/>
  <c r="J34" i="39"/>
  <c r="J30" i="39"/>
  <c r="J26" i="39"/>
  <c r="I33" i="39"/>
  <c r="I25" i="39"/>
  <c r="I32" i="39"/>
  <c r="I28" i="39"/>
  <c r="I24" i="39"/>
  <c r="J90" i="40" s="1"/>
  <c r="I35" i="39"/>
  <c r="I31" i="39"/>
  <c r="I27" i="39"/>
  <c r="I29" i="39"/>
  <c r="E23" i="39"/>
  <c r="E47" i="39" s="1"/>
  <c r="F64" i="40" s="1"/>
  <c r="I34" i="39"/>
  <c r="I30" i="39"/>
  <c r="I26" i="39"/>
  <c r="D46" i="39"/>
  <c r="E63" i="40" s="1"/>
  <c r="H33" i="39"/>
  <c r="H29" i="39"/>
  <c r="H25" i="39"/>
  <c r="H17" i="39"/>
  <c r="H41" i="39" s="1"/>
  <c r="I58" i="40" s="1"/>
  <c r="H16" i="39"/>
  <c r="H32" i="39"/>
  <c r="H28" i="39"/>
  <c r="H24" i="39"/>
  <c r="H35" i="39"/>
  <c r="H31" i="39"/>
  <c r="H27" i="39"/>
  <c r="H23" i="39"/>
  <c r="I89" i="40" s="1"/>
  <c r="G35" i="39"/>
  <c r="G31" i="39"/>
  <c r="G27" i="39"/>
  <c r="G23" i="39"/>
  <c r="H21" i="39"/>
  <c r="G34" i="39"/>
  <c r="G30" i="39"/>
  <c r="G26" i="39"/>
  <c r="G22" i="39"/>
  <c r="G33" i="39"/>
  <c r="G29" i="39"/>
  <c r="G25" i="39"/>
  <c r="C44" i="39"/>
  <c r="D61" i="40" s="1"/>
  <c r="F35" i="39"/>
  <c r="F31" i="39"/>
  <c r="F27" i="39"/>
  <c r="F23" i="39"/>
  <c r="F34" i="39"/>
  <c r="F30" i="39"/>
  <c r="F26" i="39"/>
  <c r="F22" i="39"/>
  <c r="F33" i="39"/>
  <c r="F29" i="39"/>
  <c r="F25" i="39"/>
  <c r="F21" i="39"/>
  <c r="G20" i="39"/>
  <c r="H20" i="39"/>
  <c r="E34" i="39"/>
  <c r="E26" i="39"/>
  <c r="E22" i="39"/>
  <c r="E17" i="39"/>
  <c r="E33" i="39"/>
  <c r="E29" i="39"/>
  <c r="E25" i="39"/>
  <c r="E21" i="39"/>
  <c r="F19" i="39"/>
  <c r="E16" i="39"/>
  <c r="E32" i="39"/>
  <c r="E28" i="39"/>
  <c r="E24" i="39"/>
  <c r="E20" i="39"/>
  <c r="G19" i="39"/>
  <c r="D33" i="39"/>
  <c r="D29" i="39"/>
  <c r="D25" i="39"/>
  <c r="F18" i="39"/>
  <c r="H18" i="39"/>
  <c r="D35" i="39"/>
  <c r="D31" i="39"/>
  <c r="D27" i="39"/>
  <c r="G18" i="39"/>
  <c r="C35" i="39"/>
  <c r="C31" i="39"/>
  <c r="C27" i="39"/>
  <c r="B17" i="39"/>
  <c r="G17" i="39"/>
  <c r="C34" i="39"/>
  <c r="C30" i="39"/>
  <c r="C26" i="39"/>
  <c r="F17" i="39"/>
  <c r="AL69" i="16"/>
  <c r="AK65" i="16"/>
  <c r="W148" i="40" s="1"/>
  <c r="AK49" i="16"/>
  <c r="W132" i="40" s="1"/>
  <c r="AK39" i="16"/>
  <c r="W50" i="40" s="1"/>
  <c r="AG40" i="16"/>
  <c r="S51" i="40" s="1"/>
  <c r="AK33" i="16"/>
  <c r="W44" i="40" s="1"/>
  <c r="AA40" i="16"/>
  <c r="M51" i="40" s="1"/>
  <c r="Y40" i="16"/>
  <c r="K51" i="40" s="1"/>
  <c r="W40" i="16"/>
  <c r="I51" i="40" s="1"/>
  <c r="AK25" i="16"/>
  <c r="W36" i="40" s="1"/>
  <c r="AK24" i="16"/>
  <c r="W35" i="40" s="1"/>
  <c r="T40" i="16"/>
  <c r="F51" i="40" s="1"/>
  <c r="S40" i="16"/>
  <c r="E51" i="40" s="1"/>
  <c r="AK21" i="16"/>
  <c r="W32" i="40" s="1"/>
  <c r="AK20" i="16"/>
  <c r="R69" i="16"/>
  <c r="D152" i="40" s="1"/>
  <c r="V69" i="16"/>
  <c r="H152" i="40" s="1"/>
  <c r="Z69" i="16"/>
  <c r="L152" i="40" s="1"/>
  <c r="AD69" i="16"/>
  <c r="P152" i="40" s="1"/>
  <c r="AH69" i="16"/>
  <c r="T152" i="40" s="1"/>
  <c r="AK51" i="16"/>
  <c r="W134" i="40" s="1"/>
  <c r="AK52" i="16"/>
  <c r="W135" i="40" s="1"/>
  <c r="AK55" i="16"/>
  <c r="W138" i="40" s="1"/>
  <c r="AK56" i="16"/>
  <c r="W139" i="40" s="1"/>
  <c r="AK59" i="16"/>
  <c r="W142" i="40" s="1"/>
  <c r="AK60" i="16"/>
  <c r="W143" i="40" s="1"/>
  <c r="AK63" i="16"/>
  <c r="W146" i="40" s="1"/>
  <c r="AK64" i="16"/>
  <c r="W147" i="40" s="1"/>
  <c r="AK67" i="16"/>
  <c r="W150" i="40" s="1"/>
  <c r="AK68" i="16"/>
  <c r="W151" i="40" s="1"/>
  <c r="F25" i="40"/>
  <c r="F24" i="40"/>
  <c r="F23" i="40"/>
  <c r="F22" i="40"/>
  <c r="F21" i="40"/>
  <c r="F20" i="40"/>
  <c r="F19" i="40"/>
  <c r="F18" i="40"/>
  <c r="F17" i="40"/>
  <c r="F16" i="40"/>
  <c r="F15" i="40"/>
  <c r="F14" i="40"/>
  <c r="F13" i="40"/>
  <c r="F12" i="40"/>
  <c r="F11" i="40"/>
  <c r="C10" i="29"/>
  <c r="B10" i="29"/>
  <c r="B9" i="29"/>
  <c r="C8" i="29"/>
  <c r="AG52" i="11"/>
  <c r="F443" i="29"/>
  <c r="G443" i="29"/>
  <c r="H443" i="29"/>
  <c r="I443" i="29"/>
  <c r="J443" i="29"/>
  <c r="K443" i="29"/>
  <c r="L443" i="29"/>
  <c r="N443" i="29"/>
  <c r="O443" i="29"/>
  <c r="Q443" i="29"/>
  <c r="R443" i="29"/>
  <c r="S443" i="29"/>
  <c r="T443" i="29"/>
  <c r="E13" i="14" l="1"/>
  <c r="E37" i="14" s="1"/>
  <c r="F86" i="40" s="1"/>
  <c r="L541" i="42"/>
  <c r="L562" i="42" s="1"/>
  <c r="M29" i="11" s="1"/>
  <c r="Q541" i="42"/>
  <c r="Q562" i="42" s="1"/>
  <c r="R29" i="11" s="1"/>
  <c r="K541" i="42"/>
  <c r="K562" i="42" s="1"/>
  <c r="L29" i="11" s="1"/>
  <c r="G541" i="42"/>
  <c r="G562" i="42" s="1"/>
  <c r="H29" i="11" s="1"/>
  <c r="H541" i="42"/>
  <c r="H562" i="42" s="1"/>
  <c r="I29" i="11" s="1"/>
  <c r="T541" i="42"/>
  <c r="T562" i="42" s="1"/>
  <c r="U29" i="11" s="1"/>
  <c r="J541" i="42"/>
  <c r="J562" i="42" s="1"/>
  <c r="K29" i="11" s="1"/>
  <c r="R541" i="42"/>
  <c r="R562" i="42" s="1"/>
  <c r="S29" i="11" s="1"/>
  <c r="O541" i="42"/>
  <c r="O562" i="42" s="1"/>
  <c r="P29" i="11" s="1"/>
  <c r="F541" i="42"/>
  <c r="F562" i="42" s="1"/>
  <c r="G29" i="11" s="1"/>
  <c r="S541" i="42"/>
  <c r="S562" i="42" s="1"/>
  <c r="T29" i="11" s="1"/>
  <c r="N541" i="42"/>
  <c r="N562" i="42" s="1"/>
  <c r="O29" i="11" s="1"/>
  <c r="I541" i="42"/>
  <c r="I562" i="42" s="1"/>
  <c r="J29" i="11" s="1"/>
  <c r="W31" i="40"/>
  <c r="AK40" i="16"/>
  <c r="W51" i="40" s="1"/>
  <c r="T102" i="42"/>
  <c r="U98" i="42"/>
  <c r="U102" i="42" s="1"/>
  <c r="U77" i="42"/>
  <c r="U81" i="42" s="1"/>
  <c r="T81" i="42"/>
  <c r="T123" i="42"/>
  <c r="U119" i="42"/>
  <c r="U123" i="42" s="1"/>
  <c r="T375" i="42"/>
  <c r="U371" i="42"/>
  <c r="U375" i="42" s="1"/>
  <c r="U224" i="42"/>
  <c r="U228" i="42" s="1"/>
  <c r="T228" i="42"/>
  <c r="D158" i="40"/>
  <c r="T60" i="42"/>
  <c r="U56" i="42"/>
  <c r="U60" i="42" s="1"/>
  <c r="U92" i="29"/>
  <c r="U95" i="29" s="1"/>
  <c r="T95" i="29"/>
  <c r="U301" i="29"/>
  <c r="U304" i="29" s="1"/>
  <c r="T304" i="29"/>
  <c r="T171" i="29"/>
  <c r="U168" i="29"/>
  <c r="U171" i="29" s="1"/>
  <c r="T152" i="29"/>
  <c r="U149" i="29"/>
  <c r="U152" i="29" s="1"/>
  <c r="U377" i="29"/>
  <c r="U380" i="29" s="1"/>
  <c r="T380" i="29"/>
  <c r="U320" i="29"/>
  <c r="U323" i="29" s="1"/>
  <c r="T323" i="29"/>
  <c r="T285" i="29"/>
  <c r="U282" i="29"/>
  <c r="U285" i="29" s="1"/>
  <c r="T266" i="29"/>
  <c r="U263" i="29"/>
  <c r="U266" i="29" s="1"/>
  <c r="U244" i="29"/>
  <c r="U247" i="29" s="1"/>
  <c r="T247" i="29"/>
  <c r="T209" i="29"/>
  <c r="U206" i="29"/>
  <c r="U209" i="29" s="1"/>
  <c r="T190" i="29"/>
  <c r="U187" i="29"/>
  <c r="U190" i="29" s="1"/>
  <c r="B44" i="29"/>
  <c r="P443" i="29"/>
  <c r="M443" i="29"/>
  <c r="D443" i="29"/>
  <c r="C443" i="29"/>
  <c r="U443" i="29"/>
  <c r="F26" i="11"/>
  <c r="F27" i="11" s="1"/>
  <c r="F21" i="11"/>
  <c r="K26" i="11"/>
  <c r="K27" i="11" s="1"/>
  <c r="K21" i="11"/>
  <c r="D26" i="11"/>
  <c r="D27" i="11" s="1"/>
  <c r="D21" i="11"/>
  <c r="X26" i="11"/>
  <c r="X27" i="11" s="1"/>
  <c r="X21" i="11"/>
  <c r="Q26" i="11"/>
  <c r="Q27" i="11" s="1"/>
  <c r="Q21" i="11"/>
  <c r="Z26" i="11"/>
  <c r="Z27" i="11" s="1"/>
  <c r="Z21" i="11"/>
  <c r="G26" i="11"/>
  <c r="G27" i="11" s="1"/>
  <c r="G21" i="11"/>
  <c r="AB26" i="11"/>
  <c r="AB27" i="11" s="1"/>
  <c r="AB21" i="11"/>
  <c r="E26" i="11"/>
  <c r="E27" i="11" s="1"/>
  <c r="E21" i="11"/>
  <c r="C26" i="11"/>
  <c r="C27" i="11" s="1"/>
  <c r="C21" i="11"/>
  <c r="J26" i="11"/>
  <c r="J27" i="11" s="1"/>
  <c r="J21" i="11"/>
  <c r="S26" i="11"/>
  <c r="S27" i="11" s="1"/>
  <c r="S21" i="11"/>
  <c r="AE26" i="11"/>
  <c r="AE27" i="11" s="1"/>
  <c r="AE21" i="11"/>
  <c r="H26" i="11"/>
  <c r="H27" i="11" s="1"/>
  <c r="H21" i="11"/>
  <c r="U26" i="11"/>
  <c r="U27" i="11" s="1"/>
  <c r="U21" i="11"/>
  <c r="N26" i="11"/>
  <c r="N27" i="11" s="1"/>
  <c r="N21" i="11"/>
  <c r="AD26" i="11"/>
  <c r="AD27" i="11" s="1"/>
  <c r="AD21" i="11"/>
  <c r="O26" i="11"/>
  <c r="O27" i="11" s="1"/>
  <c r="O21" i="11"/>
  <c r="L26" i="11"/>
  <c r="L27" i="11" s="1"/>
  <c r="L21" i="11"/>
  <c r="AF26" i="11"/>
  <c r="AF27" i="11" s="1"/>
  <c r="AF21" i="11"/>
  <c r="I26" i="11"/>
  <c r="I27" i="11" s="1"/>
  <c r="I21" i="11"/>
  <c r="Y26" i="11"/>
  <c r="Y27" i="11" s="1"/>
  <c r="Y21" i="11"/>
  <c r="R26" i="11"/>
  <c r="R27" i="11" s="1"/>
  <c r="R21" i="11"/>
  <c r="W26" i="11"/>
  <c r="W27" i="11" s="1"/>
  <c r="W21" i="11"/>
  <c r="P26" i="11"/>
  <c r="P27" i="11" s="1"/>
  <c r="P21" i="11"/>
  <c r="M26" i="11"/>
  <c r="M27" i="11" s="1"/>
  <c r="M21" i="11"/>
  <c r="AC26" i="11"/>
  <c r="AC27" i="11" s="1"/>
  <c r="AC21" i="11"/>
  <c r="V26" i="11"/>
  <c r="V27" i="11" s="1"/>
  <c r="V21" i="11"/>
  <c r="AA26" i="11"/>
  <c r="AA27" i="11" s="1"/>
  <c r="AA21" i="11"/>
  <c r="T26" i="11"/>
  <c r="T27" i="11" s="1"/>
  <c r="F86" i="14"/>
  <c r="G183" i="40" s="1"/>
  <c r="D91" i="39"/>
  <c r="E158" i="40" s="1"/>
  <c r="AG23" i="11"/>
  <c r="C12" i="11" s="1"/>
  <c r="F12" i="11" s="1"/>
  <c r="F9" i="40"/>
  <c r="F8" i="40"/>
  <c r="F10" i="40"/>
  <c r="I183" i="40"/>
  <c r="E41" i="39"/>
  <c r="F58" i="40" s="1"/>
  <c r="C40" i="39"/>
  <c r="AG20" i="11"/>
  <c r="B11" i="11" s="1"/>
  <c r="E11" i="11" s="1"/>
  <c r="AG22" i="11"/>
  <c r="B12" i="11" s="1"/>
  <c r="AG24" i="11"/>
  <c r="B13" i="11" s="1"/>
  <c r="E13" i="11" s="1"/>
  <c r="C93" i="39"/>
  <c r="D185" i="40"/>
  <c r="H183" i="40"/>
  <c r="C184" i="40"/>
  <c r="C202" i="40"/>
  <c r="D40" i="39"/>
  <c r="E57" i="40" s="1"/>
  <c r="C48" i="39"/>
  <c r="D65" i="40" s="1"/>
  <c r="T59" i="39"/>
  <c r="U76" i="40" s="1"/>
  <c r="S58" i="39"/>
  <c r="T75" i="40" s="1"/>
  <c r="S59" i="39"/>
  <c r="T76" i="40" s="1"/>
  <c r="R59" i="39"/>
  <c r="S76" i="40" s="1"/>
  <c r="R58" i="39"/>
  <c r="S75" i="40" s="1"/>
  <c r="R57" i="39"/>
  <c r="S74" i="40" s="1"/>
  <c r="Q59" i="39"/>
  <c r="R76" i="40" s="1"/>
  <c r="Q57" i="39"/>
  <c r="R74" i="40" s="1"/>
  <c r="P55" i="39"/>
  <c r="Q72" i="40" s="1"/>
  <c r="P59" i="39"/>
  <c r="Q76" i="40" s="1"/>
  <c r="P56" i="39"/>
  <c r="Q73" i="40" s="1"/>
  <c r="P57" i="39"/>
  <c r="Q74" i="40" s="1"/>
  <c r="P58" i="39"/>
  <c r="Q75" i="40" s="1"/>
  <c r="C53" i="39"/>
  <c r="D70" i="40" s="1"/>
  <c r="O56" i="39"/>
  <c r="P73" i="40" s="1"/>
  <c r="O59" i="39"/>
  <c r="P76" i="40" s="1"/>
  <c r="O55" i="39"/>
  <c r="P72" i="40" s="1"/>
  <c r="O57" i="39"/>
  <c r="P74" i="40" s="1"/>
  <c r="N56" i="39"/>
  <c r="O73" i="40" s="1"/>
  <c r="N53" i="39"/>
  <c r="O70" i="40" s="1"/>
  <c r="N54" i="39"/>
  <c r="O71" i="40" s="1"/>
  <c r="N57" i="39"/>
  <c r="O74" i="40" s="1"/>
  <c r="N58" i="39"/>
  <c r="O75" i="40" s="1"/>
  <c r="M57" i="39"/>
  <c r="N74" i="40" s="1"/>
  <c r="M52" i="39"/>
  <c r="N69" i="40" s="1"/>
  <c r="M54" i="39"/>
  <c r="N71" i="40" s="1"/>
  <c r="M56" i="39"/>
  <c r="N73" i="40" s="1"/>
  <c r="M53" i="39"/>
  <c r="N70" i="40" s="1"/>
  <c r="M58" i="39"/>
  <c r="N75" i="40" s="1"/>
  <c r="L51" i="39"/>
  <c r="M68" i="40" s="1"/>
  <c r="L55" i="39"/>
  <c r="M72" i="40" s="1"/>
  <c r="L52" i="39"/>
  <c r="M69" i="40" s="1"/>
  <c r="L53" i="39"/>
  <c r="M70" i="40" s="1"/>
  <c r="L59" i="39"/>
  <c r="M76" i="40" s="1"/>
  <c r="L56" i="39"/>
  <c r="M73" i="40" s="1"/>
  <c r="L57" i="39"/>
  <c r="M74" i="40" s="1"/>
  <c r="K57" i="39"/>
  <c r="L74" i="40" s="1"/>
  <c r="K56" i="39"/>
  <c r="L73" i="40" s="1"/>
  <c r="K50" i="39"/>
  <c r="L67" i="40" s="1"/>
  <c r="K54" i="39"/>
  <c r="L71" i="40" s="1"/>
  <c r="K52" i="39"/>
  <c r="L69" i="40" s="1"/>
  <c r="C49" i="39"/>
  <c r="D66" i="40" s="1"/>
  <c r="K53" i="39"/>
  <c r="L70" i="40" s="1"/>
  <c r="K58" i="39"/>
  <c r="L75" i="40" s="1"/>
  <c r="J56" i="39"/>
  <c r="K73" i="40" s="1"/>
  <c r="J50" i="39"/>
  <c r="K67" i="40" s="1"/>
  <c r="J59" i="39"/>
  <c r="K76" i="40" s="1"/>
  <c r="J54" i="39"/>
  <c r="K71" i="40" s="1"/>
  <c r="J55" i="39"/>
  <c r="K72" i="40" s="1"/>
  <c r="J58" i="39"/>
  <c r="K75" i="40" s="1"/>
  <c r="J51" i="39"/>
  <c r="K68" i="40" s="1"/>
  <c r="J52" i="39"/>
  <c r="K69" i="40" s="1"/>
  <c r="I54" i="39"/>
  <c r="J71" i="40" s="1"/>
  <c r="I51" i="39"/>
  <c r="J68" i="40" s="1"/>
  <c r="I52" i="39"/>
  <c r="J69" i="40" s="1"/>
  <c r="I58" i="39"/>
  <c r="J75" i="40" s="1"/>
  <c r="I55" i="39"/>
  <c r="J72" i="40" s="1"/>
  <c r="I56" i="39"/>
  <c r="J73" i="40" s="1"/>
  <c r="I59" i="39"/>
  <c r="J76" i="40" s="1"/>
  <c r="I49" i="39"/>
  <c r="J66" i="40" s="1"/>
  <c r="I50" i="39"/>
  <c r="J67" i="40" s="1"/>
  <c r="I53" i="39"/>
  <c r="J70" i="40" s="1"/>
  <c r="I48" i="39"/>
  <c r="J65" i="40" s="1"/>
  <c r="I57" i="39"/>
  <c r="J74" i="40" s="1"/>
  <c r="H47" i="39"/>
  <c r="I64" i="40" s="1"/>
  <c r="H49" i="39"/>
  <c r="I66" i="40" s="1"/>
  <c r="H51" i="39"/>
  <c r="I68" i="40" s="1"/>
  <c r="H56" i="39"/>
  <c r="I73" i="40" s="1"/>
  <c r="H53" i="39"/>
  <c r="I70" i="40" s="1"/>
  <c r="H55" i="39"/>
  <c r="I72" i="40" s="1"/>
  <c r="H40" i="39"/>
  <c r="I57" i="40" s="1"/>
  <c r="H57" i="39"/>
  <c r="I74" i="40" s="1"/>
  <c r="H52" i="39"/>
  <c r="I69" i="40" s="1"/>
  <c r="H59" i="39"/>
  <c r="I76" i="40" s="1"/>
  <c r="H48" i="39"/>
  <c r="I65" i="40" s="1"/>
  <c r="G57" i="39"/>
  <c r="H74" i="40" s="1"/>
  <c r="G53" i="39"/>
  <c r="H70" i="40" s="1"/>
  <c r="G54" i="39"/>
  <c r="H71" i="40" s="1"/>
  <c r="G51" i="39"/>
  <c r="H68" i="40" s="1"/>
  <c r="G58" i="39"/>
  <c r="H75" i="40" s="1"/>
  <c r="G46" i="39"/>
  <c r="H63" i="40" s="1"/>
  <c r="H45" i="39"/>
  <c r="I62" i="40" s="1"/>
  <c r="G59" i="39"/>
  <c r="H76" i="40" s="1"/>
  <c r="G55" i="39"/>
  <c r="H72" i="40" s="1"/>
  <c r="G49" i="39"/>
  <c r="H66" i="40" s="1"/>
  <c r="G50" i="39"/>
  <c r="H67" i="40" s="1"/>
  <c r="G47" i="39"/>
  <c r="H64" i="40" s="1"/>
  <c r="C45" i="39"/>
  <c r="D62" i="40" s="1"/>
  <c r="F58" i="39"/>
  <c r="G75" i="40" s="1"/>
  <c r="F49" i="39"/>
  <c r="G66" i="40" s="1"/>
  <c r="F46" i="39"/>
  <c r="G63" i="40" s="1"/>
  <c r="F59" i="39"/>
  <c r="G76" i="40" s="1"/>
  <c r="F45" i="39"/>
  <c r="G62" i="40" s="1"/>
  <c r="F55" i="39"/>
  <c r="G72" i="40" s="1"/>
  <c r="H44" i="39"/>
  <c r="I61" i="40" s="1"/>
  <c r="F53" i="39"/>
  <c r="G70" i="40" s="1"/>
  <c r="F50" i="39"/>
  <c r="G67" i="40" s="1"/>
  <c r="F47" i="39"/>
  <c r="G64" i="40" s="1"/>
  <c r="G44" i="39"/>
  <c r="H61" i="40" s="1"/>
  <c r="F57" i="39"/>
  <c r="G74" i="40" s="1"/>
  <c r="F54" i="39"/>
  <c r="G71" i="40" s="1"/>
  <c r="F51" i="39"/>
  <c r="G68" i="40" s="1"/>
  <c r="E56" i="39"/>
  <c r="F73" i="40" s="1"/>
  <c r="E44" i="39"/>
  <c r="F61" i="40" s="1"/>
  <c r="E40" i="39"/>
  <c r="E53" i="39"/>
  <c r="F70" i="40" s="1"/>
  <c r="E46" i="39"/>
  <c r="F63" i="40" s="1"/>
  <c r="G43" i="39"/>
  <c r="H60" i="40" s="1"/>
  <c r="E49" i="39"/>
  <c r="F66" i="40" s="1"/>
  <c r="E48" i="39"/>
  <c r="F65" i="40" s="1"/>
  <c r="F43" i="39"/>
  <c r="G60" i="40" s="1"/>
  <c r="E57" i="39"/>
  <c r="F74" i="40" s="1"/>
  <c r="E50" i="39"/>
  <c r="F67" i="40" s="1"/>
  <c r="E52" i="39"/>
  <c r="F69" i="40" s="1"/>
  <c r="E45" i="39"/>
  <c r="F62" i="40" s="1"/>
  <c r="E58" i="39"/>
  <c r="F75" i="40" s="1"/>
  <c r="D43" i="39"/>
  <c r="E60" i="40" s="1"/>
  <c r="D59" i="39"/>
  <c r="E76" i="40" s="1"/>
  <c r="D45" i="39"/>
  <c r="E62" i="40" s="1"/>
  <c r="D47" i="39"/>
  <c r="E64" i="40" s="1"/>
  <c r="D49" i="39"/>
  <c r="E66" i="40" s="1"/>
  <c r="D51" i="39"/>
  <c r="E68" i="40" s="1"/>
  <c r="H42" i="39"/>
  <c r="I59" i="40" s="1"/>
  <c r="D53" i="39"/>
  <c r="E70" i="40" s="1"/>
  <c r="G42" i="39"/>
  <c r="H59" i="40" s="1"/>
  <c r="D55" i="39"/>
  <c r="E72" i="40" s="1"/>
  <c r="F42" i="39"/>
  <c r="G59" i="40" s="1"/>
  <c r="D57" i="39"/>
  <c r="E74" i="40" s="1"/>
  <c r="C42" i="39"/>
  <c r="D59" i="40" s="1"/>
  <c r="C46" i="39"/>
  <c r="D63" i="40" s="1"/>
  <c r="C43" i="39"/>
  <c r="D60" i="40" s="1"/>
  <c r="C59" i="39"/>
  <c r="D76" i="40" s="1"/>
  <c r="C58" i="39"/>
  <c r="D75" i="40" s="1"/>
  <c r="C55" i="39"/>
  <c r="D72" i="40" s="1"/>
  <c r="C50" i="39"/>
  <c r="D67" i="40" s="1"/>
  <c r="C47" i="39"/>
  <c r="D64" i="40" s="1"/>
  <c r="B41" i="39"/>
  <c r="C58" i="40" s="1"/>
  <c r="F41" i="39"/>
  <c r="G58" i="40" s="1"/>
  <c r="C54" i="39"/>
  <c r="D71" i="40" s="1"/>
  <c r="G41" i="39"/>
  <c r="H58" i="40" s="1"/>
  <c r="C51" i="39"/>
  <c r="D68" i="40" s="1"/>
  <c r="AK69" i="16"/>
  <c r="W152" i="40" s="1"/>
  <c r="C7" i="29"/>
  <c r="B7" i="29"/>
  <c r="F7" i="40" s="1"/>
  <c r="M541" i="42" l="1"/>
  <c r="M562" i="42" s="1"/>
  <c r="N29" i="11" s="1"/>
  <c r="U541" i="42"/>
  <c r="U562" i="42" s="1"/>
  <c r="V29" i="11" s="1"/>
  <c r="P541" i="42"/>
  <c r="P562" i="42" s="1"/>
  <c r="Q29" i="11" s="1"/>
  <c r="C541" i="42"/>
  <c r="C562" i="42" s="1"/>
  <c r="D29" i="11" s="1"/>
  <c r="D541" i="42"/>
  <c r="D562" i="42" s="1"/>
  <c r="E29" i="11" s="1"/>
  <c r="C6" i="29"/>
  <c r="B574" i="42"/>
  <c r="B5" i="39"/>
  <c r="B6" i="39"/>
  <c r="D57" i="40"/>
  <c r="AG25" i="11"/>
  <c r="C13" i="11" s="1"/>
  <c r="F13" i="11" s="1"/>
  <c r="AG21" i="11"/>
  <c r="C11" i="11" s="1"/>
  <c r="F11" i="11" s="1"/>
  <c r="E86" i="14"/>
  <c r="F183" i="40" s="1"/>
  <c r="D86" i="14"/>
  <c r="E183" i="40" s="1"/>
  <c r="AG27" i="11"/>
  <c r="H184" i="40"/>
  <c r="G184" i="40"/>
  <c r="E12" i="11"/>
  <c r="D183" i="40"/>
  <c r="D10" i="14"/>
  <c r="E83" i="40" s="1"/>
  <c r="F10" i="14"/>
  <c r="G83" i="40" s="1"/>
  <c r="E10" i="14"/>
  <c r="F83" i="40" s="1"/>
  <c r="D160" i="40"/>
  <c r="F57" i="40"/>
  <c r="J17" i="41" l="1"/>
  <c r="I17" i="41"/>
  <c r="D17" i="41"/>
  <c r="C17" i="41"/>
  <c r="B7" i="39"/>
  <c r="E28" i="41" s="1"/>
  <c r="AG26" i="11"/>
  <c r="C14" i="11"/>
  <c r="F14" i="11" l="1"/>
  <c r="J19" i="41"/>
  <c r="F30" i="41" s="1"/>
  <c r="F28" i="41"/>
  <c r="B14" i="11"/>
  <c r="I19" i="41" s="1"/>
  <c r="E30" i="41" s="1"/>
  <c r="B8" i="39"/>
  <c r="D11" i="11" l="1"/>
  <c r="D12" i="11"/>
  <c r="D14" i="11"/>
  <c r="E14" i="11"/>
  <c r="D13" i="11"/>
  <c r="B40" i="29" l="1"/>
  <c r="B472" i="29" l="1"/>
  <c r="E472" i="29"/>
  <c r="L472" i="29"/>
  <c r="K472" i="29"/>
  <c r="H472" i="29"/>
  <c r="J472" i="29"/>
  <c r="O472" i="29"/>
  <c r="S472" i="29"/>
  <c r="I472" i="29"/>
  <c r="Q472" i="29"/>
  <c r="G472" i="29"/>
  <c r="T472" i="29"/>
  <c r="R472" i="29"/>
  <c r="F472" i="29"/>
  <c r="N472" i="29"/>
  <c r="M472" i="29"/>
  <c r="P472" i="29"/>
  <c r="D472" i="29"/>
  <c r="C472" i="29"/>
  <c r="U472" i="29"/>
  <c r="S37" i="29"/>
  <c r="R37" i="29"/>
  <c r="M37" i="29"/>
  <c r="P37" i="29"/>
  <c r="K37" i="29"/>
  <c r="J37" i="29"/>
  <c r="I37" i="29"/>
  <c r="N37" i="29"/>
  <c r="L37" i="29"/>
  <c r="C37" i="29"/>
  <c r="U37" i="29"/>
  <c r="O37" i="29"/>
  <c r="F37" i="29"/>
  <c r="H37" i="29"/>
  <c r="B37" i="29"/>
  <c r="B38" i="29"/>
  <c r="E37" i="29"/>
  <c r="Q37" i="29"/>
  <c r="G37" i="29"/>
  <c r="T37" i="29"/>
  <c r="D37" i="29"/>
  <c r="C38" i="29"/>
  <c r="D38" i="29"/>
  <c r="E38" i="29"/>
  <c r="F38" i="29"/>
  <c r="G38" i="29"/>
  <c r="H38" i="29"/>
  <c r="I38" i="29"/>
  <c r="J38" i="29"/>
  <c r="K38" i="29"/>
  <c r="L38" i="29"/>
  <c r="M38" i="29"/>
  <c r="N38" i="29"/>
  <c r="O38" i="29"/>
  <c r="P38" i="29"/>
  <c r="Q38" i="29"/>
  <c r="R38" i="29"/>
  <c r="S38" i="29"/>
  <c r="T38" i="29"/>
  <c r="U38" i="29"/>
  <c r="AG29" i="11"/>
  <c r="E29" i="41" s="1"/>
  <c r="E31" i="41" s="1"/>
  <c r="D40" i="42" l="1"/>
  <c r="F40" i="42"/>
  <c r="L40" i="42"/>
  <c r="K40" i="42"/>
  <c r="T40" i="42"/>
  <c r="O40" i="42"/>
  <c r="N40" i="42"/>
  <c r="P40" i="42"/>
  <c r="G40" i="42"/>
  <c r="B40" i="42"/>
  <c r="B43" i="29"/>
  <c r="U40" i="42"/>
  <c r="I40" i="42"/>
  <c r="M40" i="42"/>
  <c r="E40" i="42"/>
  <c r="S40" i="42"/>
  <c r="Q40" i="42"/>
  <c r="H40" i="42"/>
  <c r="C40" i="42"/>
  <c r="J40" i="42"/>
  <c r="R40" i="42"/>
  <c r="G82" i="40"/>
  <c r="B6" i="29" l="1"/>
  <c r="E9" i="14" s="1"/>
  <c r="E33" i="14" s="1"/>
  <c r="F82" i="40" s="1"/>
  <c r="B573" i="42"/>
  <c r="R570" i="42"/>
  <c r="R591" i="42" s="1"/>
  <c r="S30" i="11" s="1"/>
  <c r="R493" i="29"/>
  <c r="P570" i="42"/>
  <c r="P591" i="42" s="1"/>
  <c r="Q30" i="11" s="1"/>
  <c r="P493" i="29"/>
  <c r="O570" i="42"/>
  <c r="O591" i="42" s="1"/>
  <c r="P30" i="11" s="1"/>
  <c r="O493" i="29"/>
  <c r="K570" i="42"/>
  <c r="K591" i="42" s="1"/>
  <c r="L30" i="11" s="1"/>
  <c r="K493" i="29"/>
  <c r="F570" i="42"/>
  <c r="F591" i="42" s="1"/>
  <c r="G30" i="11" s="1"/>
  <c r="F493" i="29"/>
  <c r="J570" i="42"/>
  <c r="J591" i="42" s="1"/>
  <c r="K30" i="11" s="1"/>
  <c r="J493" i="29"/>
  <c r="H570" i="42"/>
  <c r="H591" i="42" s="1"/>
  <c r="I30" i="11" s="1"/>
  <c r="H493" i="29"/>
  <c r="S570" i="42"/>
  <c r="S591" i="42" s="1"/>
  <c r="T30" i="11" s="1"/>
  <c r="S493" i="29"/>
  <c r="M570" i="42"/>
  <c r="M591" i="42" s="1"/>
  <c r="N30" i="11" s="1"/>
  <c r="M493" i="29"/>
  <c r="U570" i="42"/>
  <c r="U591" i="42" s="1"/>
  <c r="V30" i="11" s="1"/>
  <c r="U493" i="29"/>
  <c r="B570" i="42"/>
  <c r="G570" i="42"/>
  <c r="G591" i="42" s="1"/>
  <c r="H30" i="11" s="1"/>
  <c r="G493" i="29"/>
  <c r="N570" i="42"/>
  <c r="N591" i="42" s="1"/>
  <c r="O30" i="11" s="1"/>
  <c r="N493" i="29"/>
  <c r="T570" i="42"/>
  <c r="T591" i="42" s="1"/>
  <c r="U30" i="11" s="1"/>
  <c r="T493" i="29"/>
  <c r="L570" i="42"/>
  <c r="L591" i="42" s="1"/>
  <c r="M30" i="11" s="1"/>
  <c r="L493" i="29"/>
  <c r="D570" i="42"/>
  <c r="D591" i="42" s="1"/>
  <c r="E30" i="11" s="1"/>
  <c r="D493" i="29"/>
  <c r="C570" i="42"/>
  <c r="C591" i="42" s="1"/>
  <c r="D30" i="11" s="1"/>
  <c r="C493" i="29"/>
  <c r="Q570" i="42"/>
  <c r="Q591" i="42" s="1"/>
  <c r="R30" i="11" s="1"/>
  <c r="Q493" i="29"/>
  <c r="E570" i="42"/>
  <c r="E591" i="42" s="1"/>
  <c r="F30" i="11" s="1"/>
  <c r="E493" i="29"/>
  <c r="I570" i="42"/>
  <c r="I591" i="42" s="1"/>
  <c r="J30" i="11" s="1"/>
  <c r="I493" i="29"/>
  <c r="D9" i="14" l="1"/>
  <c r="D33" i="14" s="1"/>
  <c r="E82" i="40" s="1"/>
  <c r="B591" i="42"/>
  <c r="C30" i="11" s="1"/>
  <c r="AG30" i="11" s="1"/>
  <c r="F29" i="41" s="1"/>
  <c r="F31" i="41" s="1"/>
  <c r="F6" i="40"/>
  <c r="C9" i="14"/>
  <c r="C33" i="14" s="1"/>
  <c r="D82" i="40" s="1"/>
  <c r="B493" i="29"/>
  <c r="D18" i="41" s="1"/>
  <c r="P464" i="29"/>
  <c r="O464" i="29"/>
  <c r="U464" i="29"/>
  <c r="Z464" i="29"/>
  <c r="AE464" i="29"/>
  <c r="AA464" i="29"/>
  <c r="AB464" i="29"/>
  <c r="C464" i="29"/>
  <c r="R464" i="29"/>
  <c r="E464" i="29"/>
  <c r="K464" i="29"/>
  <c r="V464" i="29"/>
  <c r="I464" i="29"/>
  <c r="AD464" i="29"/>
  <c r="T464" i="29"/>
  <c r="N464" i="29"/>
  <c r="M464" i="29"/>
  <c r="B464" i="29"/>
  <c r="D464" i="29"/>
  <c r="J464" i="29"/>
  <c r="F464" i="29"/>
  <c r="Q464" i="29"/>
  <c r="AC464" i="29"/>
  <c r="Y464" i="29"/>
  <c r="G464" i="29"/>
  <c r="L464" i="29"/>
  <c r="W464" i="29"/>
  <c r="X464" i="29"/>
  <c r="S464" i="29"/>
  <c r="H464" i="29"/>
  <c r="C18" i="41" l="1"/>
</calcChain>
</file>

<file path=xl/comments1.xml><?xml version="1.0" encoding="utf-8"?>
<comments xmlns="http://schemas.openxmlformats.org/spreadsheetml/2006/main">
  <authors>
    <author>Eduard Merger</author>
  </authors>
  <commentList>
    <comment ref="P18" authorId="0" shapeId="0">
      <text>
        <r>
          <rPr>
            <b/>
            <sz val="12"/>
            <color indexed="9"/>
            <rFont val="Tahoma"/>
            <family val="2"/>
          </rPr>
          <t>The vertical column indicates the year of the initial land cover. The duration of the period of change extends to the current/final stage (most updated land cover classification), as shown on the horizontal row. The diagonal of the table indicates unchanged land area units between initial and final stage</t>
        </r>
      </text>
    </comment>
    <comment ref="AK20" authorId="0" shapeId="0">
      <text>
        <r>
          <rPr>
            <b/>
            <sz val="10"/>
            <color indexed="81"/>
            <rFont val="Tahoma"/>
            <family val="2"/>
          </rPr>
          <t>Eduard Merger:</t>
        </r>
        <r>
          <rPr>
            <sz val="10"/>
            <color indexed="81"/>
            <rFont val="Tahoma"/>
            <family val="2"/>
          </rPr>
          <t xml:space="preserve">
The sum must represent the total area of each land use as filled out in row C33 - C52 (and in control field in row AL 20 - AL 39)</t>
        </r>
      </text>
    </comment>
    <comment ref="F40" authorId="0" shapeId="0">
      <text>
        <r>
          <rPr>
            <b/>
            <sz val="10"/>
            <color indexed="81"/>
            <rFont val="Tahoma"/>
            <family val="2"/>
          </rPr>
          <t>Eduard Merger:</t>
        </r>
        <r>
          <rPr>
            <sz val="10"/>
            <color indexed="81"/>
            <rFont val="Tahoma"/>
            <family val="2"/>
          </rPr>
          <t xml:space="preserve">
The total areas at the start and at the end of assessment period must correspond to each other. Moreover, the reference scenario total areas must correspond to the total areas in the REDD+ scenario </t>
        </r>
      </text>
    </comment>
    <comment ref="P47" authorId="0" shapeId="0">
      <text>
        <r>
          <rPr>
            <b/>
            <sz val="12"/>
            <color indexed="9"/>
            <rFont val="Tahoma"/>
            <family val="2"/>
          </rPr>
          <t>The vertical column indicates the year of the initial land cover. The duration of the period of change extends to the current/final stage (most updated land cover classification), as shown on the horizontal row. The diagonal of the table indicates unchanged land area units between initial and final stage</t>
        </r>
      </text>
    </comment>
    <comment ref="AK49" authorId="0" shapeId="0">
      <text>
        <r>
          <rPr>
            <b/>
            <sz val="10"/>
            <color indexed="81"/>
            <rFont val="Tahoma"/>
            <family val="2"/>
          </rPr>
          <t>Eduard Merger:</t>
        </r>
        <r>
          <rPr>
            <sz val="10"/>
            <color indexed="81"/>
            <rFont val="Tahoma"/>
            <family val="2"/>
          </rPr>
          <t xml:space="preserve">
The sum must represent the total area of each land use as filled out in row C33 - C52 (and in control field in row AL 49 - AL 68)</t>
        </r>
      </text>
    </comment>
  </commentList>
</comments>
</file>

<file path=xl/comments2.xml><?xml version="1.0" encoding="utf-8"?>
<comments xmlns="http://schemas.openxmlformats.org/spreadsheetml/2006/main">
  <authors>
    <author>Eduard Merger</author>
  </authors>
  <commentList>
    <comment ref="B5" authorId="0" shapeId="0">
      <text>
        <r>
          <rPr>
            <sz val="9"/>
            <color indexed="81"/>
            <rFont val="Tahoma"/>
            <family val="2"/>
          </rPr>
          <t>Positive values indicate carbon stock enhancement, negative values indicate GHG emissions</t>
        </r>
      </text>
    </comment>
    <comment ref="A15" authorId="0" shapeId="0">
      <text>
        <r>
          <rPr>
            <b/>
            <sz val="12"/>
            <color indexed="9"/>
            <rFont val="Tahoma"/>
            <family val="2"/>
          </rPr>
          <t>Positive tCO2 values reflect GHG benefits (sequestration) from conversion of land use, negative tCO2 values reflect emissions from conversion of land use</t>
        </r>
      </text>
    </comment>
    <comment ref="A39" authorId="0" shapeId="0">
      <text>
        <r>
          <rPr>
            <b/>
            <sz val="12"/>
            <color indexed="9"/>
            <rFont val="Tahoma"/>
            <family val="2"/>
          </rPr>
          <t>Positive tCO2 values reflect GHG benefits (sequestration) from conversion of land use, negative tCO2 values reflect emissions from conversion of land use</t>
        </r>
      </text>
    </comment>
    <comment ref="A66" authorId="0" shapeId="0">
      <text>
        <r>
          <rPr>
            <b/>
            <sz val="12"/>
            <color indexed="9"/>
            <rFont val="Tahoma"/>
            <family val="2"/>
          </rPr>
          <t>Positive tCO2 values reflect GHG benefits (sequestration) from conversion of land use, negative tCO2 values reflect emissions from conversion of land use</t>
        </r>
      </text>
    </comment>
    <comment ref="A90" authorId="0" shapeId="0">
      <text>
        <r>
          <rPr>
            <b/>
            <sz val="12"/>
            <color indexed="9"/>
            <rFont val="Tahoma"/>
            <family val="2"/>
          </rPr>
          <t>Positive tCO2 values reflect GHG benefits (sequestration) from conversion of land use, negative tCO2 values reflect emissions from conversion of land use</t>
        </r>
      </text>
    </comment>
  </commentList>
</comments>
</file>

<file path=xl/comments3.xml><?xml version="1.0" encoding="utf-8"?>
<comments xmlns="http://schemas.openxmlformats.org/spreadsheetml/2006/main">
  <authors>
    <author>Eduard Merger</author>
  </authors>
  <commentList>
    <comment ref="A8" authorId="0" shapeId="0">
      <text>
        <r>
          <rPr>
            <b/>
            <sz val="10"/>
            <color indexed="81"/>
            <rFont val="Tahoma"/>
            <family val="2"/>
          </rPr>
          <t>Eduard Merger:</t>
        </r>
        <r>
          <rPr>
            <sz val="10"/>
            <color indexed="81"/>
            <rFont val="Tahoma"/>
            <family val="2"/>
          </rPr>
          <t xml:space="preserve">
Positive NPV values indicate net economic benefit from land use conversion, negative NPV values indicate economic losses</t>
        </r>
      </text>
    </comment>
    <comment ref="A32" authorId="0" shapeId="0">
      <text>
        <r>
          <rPr>
            <b/>
            <sz val="10"/>
            <color indexed="81"/>
            <rFont val="Tahoma"/>
            <family val="2"/>
          </rPr>
          <t>Eduard Merger:</t>
        </r>
        <r>
          <rPr>
            <sz val="10"/>
            <color indexed="81"/>
            <rFont val="Tahoma"/>
            <family val="2"/>
          </rPr>
          <t xml:space="preserve">
Positive values indicate opportunity costs (foregone benefits in USD/tCO2),
negative values indicate net economic benefits</t>
        </r>
      </text>
    </comment>
    <comment ref="A61" authorId="0" shapeId="0">
      <text>
        <r>
          <rPr>
            <b/>
            <sz val="10"/>
            <color indexed="81"/>
            <rFont val="Tahoma"/>
            <family val="2"/>
          </rPr>
          <t>Eduard Merger:</t>
        </r>
        <r>
          <rPr>
            <sz val="10"/>
            <color indexed="81"/>
            <rFont val="Tahoma"/>
            <family val="2"/>
          </rPr>
          <t xml:space="preserve">
Positive NPV values indicate net economic benefit from land use conversion, negative NPV values indicate economic losses</t>
        </r>
      </text>
    </comment>
    <comment ref="A85" authorId="0" shapeId="0">
      <text>
        <r>
          <rPr>
            <b/>
            <sz val="10"/>
            <color indexed="81"/>
            <rFont val="Tahoma"/>
            <family val="2"/>
          </rPr>
          <t>Eduard Merger:</t>
        </r>
        <r>
          <rPr>
            <sz val="10"/>
            <color indexed="81"/>
            <rFont val="Tahoma"/>
            <family val="2"/>
          </rPr>
          <t xml:space="preserve">
Positive values indicate opportunity costs (foregone benefits in USD/tCO2),
negative values indicate net economic benefits</t>
        </r>
      </text>
    </comment>
  </commentList>
</comments>
</file>

<file path=xl/comments4.xml><?xml version="1.0" encoding="utf-8"?>
<comments xmlns="http://schemas.openxmlformats.org/spreadsheetml/2006/main">
  <authors>
    <author>Eduard Merger</author>
  </authors>
  <commentList>
    <comment ref="A29" authorId="0" shapeId="0">
      <text>
        <r>
          <rPr>
            <b/>
            <sz val="10"/>
            <color indexed="81"/>
            <rFont val="Tahoma"/>
            <family val="2"/>
          </rPr>
          <t>Eduard Merger:</t>
        </r>
        <r>
          <rPr>
            <sz val="10"/>
            <color indexed="81"/>
            <rFont val="Tahoma"/>
            <family val="2"/>
          </rPr>
          <t xml:space="preserve">
Positive values indicate net benefits due to REDD+, negative values indicate net losses due to REDD+ implementation that need to be covered by carbon payments</t>
        </r>
      </text>
    </comment>
  </commentList>
</comments>
</file>

<file path=xl/comments5.xml><?xml version="1.0" encoding="utf-8"?>
<comments xmlns="http://schemas.openxmlformats.org/spreadsheetml/2006/main">
  <authors>
    <author>Eduard Merger</author>
  </authors>
  <commentList>
    <comment ref="C31" authorId="0" shapeId="0">
      <text>
        <r>
          <rPr>
            <sz val="10"/>
            <color indexed="81"/>
            <rFont val="Tahoma"/>
            <family val="2"/>
          </rPr>
          <t>Positive values indicate the cost of avoiding / reducing the emission of 1 tCO2, negative values indicate net benefits resulting from avoiding / reducing the emission of 1 tCO2</t>
        </r>
      </text>
    </comment>
  </commentList>
</comments>
</file>

<file path=xl/sharedStrings.xml><?xml version="1.0" encoding="utf-8"?>
<sst xmlns="http://schemas.openxmlformats.org/spreadsheetml/2006/main" count="1034" uniqueCount="178">
  <si>
    <t>Total</t>
  </si>
  <si>
    <t>Year</t>
  </si>
  <si>
    <t>US$</t>
  </si>
  <si>
    <t>Years</t>
  </si>
  <si>
    <t>%</t>
  </si>
  <si>
    <t>Carbon stock data</t>
  </si>
  <si>
    <t>Currency used for all calculations</t>
  </si>
  <si>
    <t>Cost type</t>
  </si>
  <si>
    <t>Annual investment costs</t>
  </si>
  <si>
    <t>Aboveground carbon (tCO2/ha)</t>
  </si>
  <si>
    <t>Soil carbon (tCO2/ha)</t>
  </si>
  <si>
    <t>Please select</t>
  </si>
  <si>
    <t>Initial/Final</t>
  </si>
  <si>
    <t>Initial (change from initial land cover) / Final (change to final stage/latest land cover classification) (ha)</t>
  </si>
  <si>
    <t>Model introduction</t>
  </si>
  <si>
    <t xml:space="preserve"> </t>
  </si>
  <si>
    <t>General parameters</t>
  </si>
  <si>
    <t xml:space="preserve">Reference scenario land use </t>
  </si>
  <si>
    <t>Land use classification</t>
  </si>
  <si>
    <t>ID</t>
  </si>
  <si>
    <t>Land use class</t>
  </si>
  <si>
    <t>Area at start of assessment (ha)</t>
  </si>
  <si>
    <t>Total carbon (tC/ha)</t>
  </si>
  <si>
    <t>Total carbon (tCO2/ha)</t>
  </si>
  <si>
    <t>Litter carbon    (tCO2/ha)</t>
  </si>
  <si>
    <t>Dead wood carbon (tCO2/ha)</t>
  </si>
  <si>
    <t>Belowground carbon (tCO2/ha)</t>
  </si>
  <si>
    <t xml:space="preserve">REDD+ scenario land use </t>
  </si>
  <si>
    <t xml:space="preserve">Reference scenario </t>
  </si>
  <si>
    <t xml:space="preserve">Annual recurrent costs </t>
  </si>
  <si>
    <t xml:space="preserve">Annual revenues </t>
  </si>
  <si>
    <t>Net present value (NPV)</t>
  </si>
  <si>
    <t xml:space="preserve">Total </t>
  </si>
  <si>
    <t>Total GHG emissions (tCO2)</t>
  </si>
  <si>
    <t>tCO2</t>
  </si>
  <si>
    <t>Land use XXXXXXX</t>
  </si>
  <si>
    <t>NPV</t>
  </si>
  <si>
    <t>IRR</t>
  </si>
  <si>
    <t>Area at end of assessment period (ha)</t>
  </si>
  <si>
    <t>Institutional</t>
  </si>
  <si>
    <t>Transaction</t>
  </si>
  <si>
    <t>Implementation</t>
  </si>
  <si>
    <t>REDD+ cost elements</t>
  </si>
  <si>
    <t>Assessment period (years)</t>
  </si>
  <si>
    <t>Activities</t>
  </si>
  <si>
    <t xml:space="preserve">Component 1: </t>
  </si>
  <si>
    <t>Activity A</t>
  </si>
  <si>
    <t>Activity B</t>
  </si>
  <si>
    <t>Activity C</t>
  </si>
  <si>
    <t xml:space="preserve">Component 2: </t>
  </si>
  <si>
    <t xml:space="preserve">REDD+ scenario </t>
  </si>
  <si>
    <t>Land use h</t>
  </si>
  <si>
    <t>Land use i</t>
  </si>
  <si>
    <t>Land use j</t>
  </si>
  <si>
    <t>Land use k</t>
  </si>
  <si>
    <t>Land use l</t>
  </si>
  <si>
    <t>Land use m</t>
  </si>
  <si>
    <t>Land use n</t>
  </si>
  <si>
    <t>Land use o</t>
  </si>
  <si>
    <t>Land use p</t>
  </si>
  <si>
    <t>Land use q</t>
  </si>
  <si>
    <t>Land use r</t>
  </si>
  <si>
    <t>Land use s</t>
  </si>
  <si>
    <t>Reference scenario total GHG emissions (tCO2)</t>
  </si>
  <si>
    <t xml:space="preserve">Land use </t>
  </si>
  <si>
    <t>Opportuntiy costs per tCO2 in</t>
  </si>
  <si>
    <t>Opportuntiy costs per ha in</t>
  </si>
  <si>
    <t xml:space="preserve">Component 3: </t>
  </si>
  <si>
    <t xml:space="preserve">Component 4: </t>
  </si>
  <si>
    <t xml:space="preserve">Component 5: </t>
  </si>
  <si>
    <t xml:space="preserve">Component 6: </t>
  </si>
  <si>
    <t xml:space="preserve">Component 7: </t>
  </si>
  <si>
    <t xml:space="preserve">Component 8: </t>
  </si>
  <si>
    <t xml:space="preserve">Component 9: </t>
  </si>
  <si>
    <t xml:space="preserve">Component 10: </t>
  </si>
  <si>
    <t>Total REDD+ Transaction costs</t>
  </si>
  <si>
    <t>Sub-total REDD+ implementation costs</t>
  </si>
  <si>
    <t>Sub-total REDD+ transaction costs</t>
  </si>
  <si>
    <t>Sub-total REDD+ institutional costs</t>
  </si>
  <si>
    <t>Total REDD+ Institutional costs</t>
  </si>
  <si>
    <t>Total REDD+ Implementation costs</t>
  </si>
  <si>
    <t>Total REDD+ costs</t>
  </si>
  <si>
    <t xml:space="preserve">Share REDD+ implementation costs </t>
  </si>
  <si>
    <t xml:space="preserve">Share REDD+ transaction costs </t>
  </si>
  <si>
    <t xml:space="preserve">Share REDD+ institutional costs </t>
  </si>
  <si>
    <t xml:space="preserve">Share of Total REDD+ costs </t>
  </si>
  <si>
    <t>Economic data</t>
  </si>
  <si>
    <t>GHG emissions matrix</t>
  </si>
  <si>
    <t>Land use change matrix</t>
  </si>
  <si>
    <t>Opportunity cost matrix</t>
  </si>
  <si>
    <t>Economics land uses reference scenario per ha</t>
  </si>
  <si>
    <t>Economics land uses REDD+ scenario per ha</t>
  </si>
  <si>
    <t>Land use g</t>
  </si>
  <si>
    <t>Control field - Area at end of assessment period</t>
  </si>
  <si>
    <t>Total end of assessment period (ha)</t>
  </si>
  <si>
    <t>Total - Start of assessemnt period (ha)</t>
  </si>
  <si>
    <t>NPV nominal discount rate</t>
  </si>
  <si>
    <t>Inflation rate</t>
  </si>
  <si>
    <t>NPV real discount rate</t>
  </si>
  <si>
    <t>At current costs</t>
  </si>
  <si>
    <t>Internal rate of return at current costs (IRR)</t>
  </si>
  <si>
    <t>Unit</t>
  </si>
  <si>
    <t>Land use system transition matrix (REDD+ scenario)</t>
  </si>
  <si>
    <t>Land use e</t>
  </si>
  <si>
    <t>Agriculture after charcoal</t>
  </si>
  <si>
    <t xml:space="preserve">Agriculture </t>
  </si>
  <si>
    <t>Sustainable logging of primary forests</t>
  </si>
  <si>
    <t xml:space="preserve">For correct apllication of the tool only the yellow marked fields have to be filled out. The remaining fields will be calculated automatically </t>
  </si>
  <si>
    <t>Total REDD+ Implementation costs discounted</t>
  </si>
  <si>
    <t>Total REDD+ Transaction costs discounted</t>
  </si>
  <si>
    <t>Total REDD+ costs + discounted</t>
  </si>
  <si>
    <t>Discounted</t>
  </si>
  <si>
    <t>Abatement costs</t>
  </si>
  <si>
    <t>Reference scenario</t>
  </si>
  <si>
    <t>REDD+ scenario</t>
  </si>
  <si>
    <t>Total costs discounted</t>
  </si>
  <si>
    <t>Secondary natural forest (exploited)</t>
  </si>
  <si>
    <t xml:space="preserve">Annual cashflows - REDD+ scenario </t>
  </si>
  <si>
    <t xml:space="preserve">Annual cashflows - Reference scenario </t>
  </si>
  <si>
    <t>Annual discounted cashflows - Reference scenario</t>
  </si>
  <si>
    <t>Annual discounted cashflow</t>
  </si>
  <si>
    <t>Cumulative discounted cashflow</t>
  </si>
  <si>
    <t>Annual cashflow</t>
  </si>
  <si>
    <t>Cumulative cashflow</t>
  </si>
  <si>
    <t>Primary natural forest (non-exploited)</t>
  </si>
  <si>
    <t>Total annual cashflow - Reference scenario</t>
  </si>
  <si>
    <t>Total annual discounted cashflow - Reference scenario</t>
  </si>
  <si>
    <t xml:space="preserve">Summary economics - REDD+ scenario </t>
  </si>
  <si>
    <t>Annual discounted cashflows - REDD+ scenario</t>
  </si>
  <si>
    <t>Total annual discounted cashflow - REDD+ scenario</t>
  </si>
  <si>
    <t>Total annual cashflow - REDD+ scenario</t>
  </si>
  <si>
    <t xml:space="preserve">Summary economics - Reference scenario </t>
  </si>
  <si>
    <t>Annual incremental cashflows - REDD+ scenario compared to reference scenario</t>
  </si>
  <si>
    <t>Annual incremental discounted cashflows - REDD+ scenario compared to reference scenario</t>
  </si>
  <si>
    <t>NET GHG emission reductions over assessment period (tCO2)</t>
  </si>
  <si>
    <t>Incremental annual cashflow compared to reference scenario</t>
  </si>
  <si>
    <t>Incremental annual discounted cashflow compared to reference scenario</t>
  </si>
  <si>
    <t>Control field - Area at start of assessment (ha)</t>
  </si>
  <si>
    <t>Average annual NET GHG emission reductions (tCO2 / year)</t>
  </si>
  <si>
    <t>GHG emissions (tCO2) per ha due to conversion</t>
  </si>
  <si>
    <t>REDD+ scenario total GHG emissions (tCO2)</t>
  </si>
  <si>
    <t>Total REDD+ Institutional costs discounted</t>
  </si>
  <si>
    <t>Total costs at current costs</t>
  </si>
  <si>
    <t>Total annual incremental cashflow - REDD+ scenario  compared to reference scenario</t>
  </si>
  <si>
    <t>Total annual incremental discounted cashflow - REDD+ scenario  compared to reference scenario</t>
  </si>
  <si>
    <t>Total annual incremental discounted cashflow - REDD+ scenario compared to reference scenario</t>
  </si>
  <si>
    <t xml:space="preserve">Sub-total </t>
  </si>
  <si>
    <t>Total GHG emissions</t>
  </si>
  <si>
    <t>Total implementation / transaction / institutional costs related to REDD+</t>
  </si>
  <si>
    <t>Total GHG emissions reductions</t>
  </si>
  <si>
    <t>Total costs (-) / benefits (+) related to landuse economics</t>
  </si>
  <si>
    <t>Area at assessment period start (ha)</t>
  </si>
  <si>
    <t>Total area changes - Reference scenario</t>
  </si>
  <si>
    <t>Total area changes - REDD+ scenario</t>
  </si>
  <si>
    <t xml:space="preserve">Total incremental cashflows between Reference and REDD+ scenario </t>
  </si>
  <si>
    <r>
      <rPr>
        <b/>
        <sz val="13"/>
        <color theme="1"/>
        <rFont val="Calibri"/>
        <family val="2"/>
        <scheme val="minor"/>
      </rPr>
      <t>Objective</t>
    </r>
    <r>
      <rPr>
        <sz val="13"/>
        <color theme="1"/>
        <rFont val="Calibri"/>
        <family val="2"/>
        <scheme val="minor"/>
      </rPr>
      <t xml:space="preserve">: The purpose of this tool is to provide REDD+ project or programme planers with an economic tool to assess the GHG emission (reductions) and evaluate the institutional, implementation, transaction and opportunity costs of REDD+ . </t>
    </r>
  </si>
  <si>
    <t>Version 1.2.: 12.12.2014</t>
  </si>
  <si>
    <t>REDD+ cost element assessment tool . Introduction</t>
  </si>
  <si>
    <t>REDD+ cost element assessment tool . Key Project Info.</t>
  </si>
  <si>
    <t>REDD+ cost element assessment tool . GHG emissions</t>
  </si>
  <si>
    <t>REDD+ cost element assessment tool . Economics REDD+ Scenario</t>
  </si>
  <si>
    <t>REDD+ cost element assessment tool . Opportunity Costs</t>
  </si>
  <si>
    <t>REDD+ cost element assessment tool . REDD+ Summary of Costs</t>
  </si>
  <si>
    <t>REDD+ cost element assessment tool. REDD+ Abatement Cost</t>
  </si>
  <si>
    <t xml:space="preserve">For a detailted guidance of the tool please use the manual available at: https://www.forestcarbonpartnership.org/redd-opportunity-costs-training-manual </t>
  </si>
  <si>
    <t>Net Annual cashflow</t>
  </si>
  <si>
    <t xml:space="preserve">Cumulative cashflow </t>
  </si>
  <si>
    <r>
      <t>Annual</t>
    </r>
    <r>
      <rPr>
        <sz val="11"/>
        <color rgb="FFFF0000"/>
        <rFont val="Arial"/>
        <family val="2"/>
      </rPr>
      <t xml:space="preserve"> </t>
    </r>
    <r>
      <rPr>
        <sz val="11"/>
        <rFont val="Arial"/>
        <family val="2"/>
      </rPr>
      <t xml:space="preserve">recurrent costs </t>
    </r>
  </si>
  <si>
    <t xml:space="preserve">Abacus Interface  </t>
  </si>
  <si>
    <r>
      <t>Land use system transition matrix (</t>
    </r>
    <r>
      <rPr>
        <b/>
        <sz val="16"/>
        <color rgb="FFFF0000"/>
        <rFont val="Calibri"/>
        <family val="2"/>
        <scheme val="minor"/>
      </rPr>
      <t xml:space="preserve">Business as Usual </t>
    </r>
    <r>
      <rPr>
        <b/>
        <sz val="16"/>
        <color theme="1"/>
        <rFont val="Calibri"/>
        <family val="2"/>
        <scheme val="minor"/>
      </rPr>
      <t>Reference scenario)</t>
    </r>
  </si>
  <si>
    <t>REDD+ cost element assessment tool . Economics - Reference Scenario (business as usual)</t>
  </si>
  <si>
    <t xml:space="preserve">This REDD+ cost assessment tool can calculate the abatement costs of REDD+ at a project, province or region and national level. It is designed in a flexible manner allowing the user to assess opportunity costs for multiple land uses for two different scenarios – Reference (business as usual) and a REDD+ scenario. The figure below illustrates the general approach of the REDD+ cost elements assessment tool and further provides detailed guidance on its application. </t>
  </si>
  <si>
    <t>Annual weight average costs at current costs</t>
  </si>
  <si>
    <t>Annual weight average costs discounted</t>
  </si>
  <si>
    <t>`</t>
  </si>
  <si>
    <r>
      <rPr>
        <b/>
        <sz val="13"/>
        <color theme="1"/>
        <rFont val="Calibri"/>
        <family val="2"/>
        <scheme val="minor"/>
      </rPr>
      <t>Characteristics:</t>
    </r>
    <r>
      <rPr>
        <sz val="13"/>
        <color theme="1"/>
        <rFont val="Calibri"/>
        <family val="2"/>
        <scheme val="minor"/>
      </rPr>
      <t xml:space="preserve"> The tool is designed in an iterative manner and requires the user to initially identify the persistent land use types at the project start, and undertake a land use classification. The tool allows for the comparison of two separate scenarios – a Reference scenario (business as usual) and a REDD+ scenario. The Reference scenario represent the most likely future development path of the assessment unit and the respective land use changes, while the REDD+ scenario is a likely future scenario whereby specific interventions and the respective land use change trends are modeled. 
In each scenario the user has to input the carbon stocks for each identified land use. Subsequently land use change trends for each scenario have to be identified (land use change matrices).
Afterwards, one hectare based economic models have to be developed by undertaking financial analysis of each identified land use system. Based on these inputs, the tool automatically generates carbon emissions, carbon stock enhancements and the opportunity costs between two distinct periods of time (see figure 2). If the REDD+ scenario is identified, in the next steps the user will estimate the remaining REDD+ costs elements comprised of implementation, transaction and institutional costs. 
</t>
    </r>
  </si>
  <si>
    <t>Above ground carbon (tCO2/ha)</t>
  </si>
  <si>
    <t>Below ground carbon (tCO2/ha)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</si>
</sst>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 _€_-;\-* #,##0.00\ _€_-;_-* &quot;-&quot;??\ _€_-;_-@_-"/>
    <numFmt numFmtId="165" formatCode="_-* #,##0\ _€_-;\-* #,##0\ _€_-;_-* &quot;-&quot;??\ _€_-;_-@_-"/>
    <numFmt numFmtId="166" formatCode="0.0%"/>
    <numFmt numFmtId="167" formatCode="0.0"/>
    <numFmt numFmtId="168" formatCode="0.000"/>
    <numFmt numFmtId="169" formatCode="#,##0.0"/>
    <numFmt numFmtId="170" formatCode="#,##0.000"/>
  </numFmts>
  <fonts count="57" x14ac:knownFonts="1">
    <font>
      <sz val="11"/>
      <color theme="1"/>
      <name val="Calibri"/>
      <family val="2"/>
      <scheme val="minor"/>
    </font>
    <font>
      <sz val="10"/>
      <name val="Arial"/>
      <family val="2"/>
    </font>
    <font>
      <b/>
      <sz val="10"/>
      <name val="Arial"/>
      <family val="2"/>
    </font>
    <font>
      <b/>
      <sz val="12"/>
      <color indexed="9"/>
      <name val="Tahoma"/>
      <family val="2"/>
    </font>
    <font>
      <sz val="9"/>
      <color indexed="81"/>
      <name val="Tahoma"/>
      <family val="2"/>
    </font>
    <font>
      <sz val="11"/>
      <color theme="1"/>
      <name val="Calibri"/>
      <family val="2"/>
      <scheme val="minor"/>
    </font>
    <font>
      <b/>
      <sz val="11"/>
      <color theme="1"/>
      <name val="Calibri"/>
      <family val="2"/>
      <scheme val="minor"/>
    </font>
    <font>
      <b/>
      <sz val="11"/>
      <color theme="0"/>
      <name val="Calibri"/>
      <family val="2"/>
      <scheme val="minor"/>
    </font>
    <font>
      <b/>
      <sz val="14"/>
      <color theme="1"/>
      <name val="Calibri"/>
      <family val="2"/>
      <scheme val="minor"/>
    </font>
    <font>
      <sz val="14"/>
      <color theme="1"/>
      <name val="Calibri"/>
      <family val="2"/>
      <scheme val="minor"/>
    </font>
    <font>
      <b/>
      <sz val="20"/>
      <color theme="1"/>
      <name val="Calibri"/>
      <family val="2"/>
      <scheme val="minor"/>
    </font>
    <font>
      <b/>
      <sz val="16"/>
      <color theme="1"/>
      <name val="Calibri"/>
      <family val="2"/>
      <scheme val="minor"/>
    </font>
    <font>
      <sz val="20"/>
      <color theme="1"/>
      <name val="Calibri"/>
      <family val="2"/>
      <scheme val="minor"/>
    </font>
    <font>
      <sz val="16"/>
      <color theme="1"/>
      <name val="Calibri"/>
      <family val="2"/>
      <scheme val="minor"/>
    </font>
    <font>
      <sz val="12"/>
      <color theme="1"/>
      <name val="Calibri"/>
      <family val="2"/>
      <scheme val="minor"/>
    </font>
    <font>
      <sz val="12"/>
      <color theme="0"/>
      <name val="Calibri"/>
      <family val="2"/>
      <scheme val="minor"/>
    </font>
    <font>
      <b/>
      <sz val="12"/>
      <color theme="1"/>
      <name val="Calibri"/>
      <family val="2"/>
      <scheme val="minor"/>
    </font>
    <font>
      <b/>
      <sz val="14"/>
      <color theme="0"/>
      <name val="Calibri"/>
      <family val="2"/>
      <scheme val="minor"/>
    </font>
    <font>
      <b/>
      <sz val="20"/>
      <color theme="0"/>
      <name val="Calibri"/>
      <family val="2"/>
      <scheme val="minor"/>
    </font>
    <font>
      <b/>
      <sz val="20"/>
      <color theme="1"/>
      <name val="Arial"/>
      <family val="2"/>
    </font>
    <font>
      <sz val="11"/>
      <color theme="1"/>
      <name val="Arial"/>
      <family val="2"/>
    </font>
    <font>
      <b/>
      <sz val="11"/>
      <color theme="1"/>
      <name val="Arial"/>
      <family val="2"/>
    </font>
    <font>
      <b/>
      <sz val="12"/>
      <color theme="1"/>
      <name val="Arial"/>
      <family val="2"/>
    </font>
    <font>
      <b/>
      <sz val="14"/>
      <color theme="1"/>
      <name val="Arial"/>
      <family val="2"/>
    </font>
    <font>
      <sz val="20"/>
      <color theme="1"/>
      <name val="Arial"/>
      <family val="2"/>
    </font>
    <font>
      <b/>
      <sz val="16"/>
      <color theme="1"/>
      <name val="Arial"/>
      <family val="2"/>
    </font>
    <font>
      <sz val="16"/>
      <color theme="1"/>
      <name val="Arial"/>
      <family val="2"/>
    </font>
    <font>
      <b/>
      <sz val="12"/>
      <color theme="0"/>
      <name val="Arial"/>
      <family val="2"/>
    </font>
    <font>
      <b/>
      <sz val="13"/>
      <color theme="1"/>
      <name val="Arial"/>
      <family val="2"/>
    </font>
    <font>
      <b/>
      <sz val="11"/>
      <color theme="0"/>
      <name val="Arial"/>
      <family val="2"/>
    </font>
    <font>
      <b/>
      <sz val="22"/>
      <color theme="1"/>
      <name val="Arial"/>
      <family val="2"/>
    </font>
    <font>
      <b/>
      <sz val="14"/>
      <color theme="0"/>
      <name val="Arial"/>
      <family val="2"/>
    </font>
    <font>
      <sz val="12"/>
      <color theme="0"/>
      <name val="Arial"/>
      <family val="2"/>
    </font>
    <font>
      <sz val="13"/>
      <color theme="0"/>
      <name val="Arial"/>
      <family val="2"/>
    </font>
    <font>
      <b/>
      <sz val="13"/>
      <name val="Arial"/>
      <family val="2"/>
    </font>
    <font>
      <sz val="11"/>
      <color theme="0"/>
      <name val="Arial"/>
      <family val="2"/>
    </font>
    <font>
      <sz val="14"/>
      <color theme="1"/>
      <name val="Arial"/>
      <family val="2"/>
    </font>
    <font>
      <b/>
      <sz val="18"/>
      <color theme="1"/>
      <name val="Arial"/>
      <family val="2"/>
    </font>
    <font>
      <b/>
      <sz val="18"/>
      <color theme="0"/>
      <name val="Arial"/>
      <family val="2"/>
    </font>
    <font>
      <b/>
      <sz val="16"/>
      <color theme="0"/>
      <name val="Arial"/>
      <family val="2"/>
    </font>
    <font>
      <b/>
      <sz val="30"/>
      <color theme="1"/>
      <name val="Arial"/>
      <family val="2"/>
    </font>
    <font>
      <sz val="15"/>
      <color theme="0"/>
      <name val="Arial"/>
      <family val="2"/>
    </font>
    <font>
      <sz val="12"/>
      <color theme="1"/>
      <name val="Arial"/>
      <family val="2"/>
    </font>
    <font>
      <i/>
      <sz val="12"/>
      <color theme="1"/>
      <name val="Arial"/>
      <family val="2"/>
    </font>
    <font>
      <b/>
      <sz val="13"/>
      <color theme="0"/>
      <name val="Arial"/>
      <family val="2"/>
    </font>
    <font>
      <sz val="13"/>
      <color theme="1"/>
      <name val="Calibri"/>
      <family val="2"/>
      <scheme val="minor"/>
    </font>
    <font>
      <b/>
      <sz val="13"/>
      <color theme="1"/>
      <name val="Calibri"/>
      <family val="2"/>
      <scheme val="minor"/>
    </font>
    <font>
      <b/>
      <sz val="22"/>
      <color theme="1"/>
      <name val="Calibri"/>
      <family val="2"/>
      <scheme val="minor"/>
    </font>
    <font>
      <b/>
      <sz val="10"/>
      <color indexed="81"/>
      <name val="Tahoma"/>
      <family val="2"/>
    </font>
    <font>
      <sz val="10"/>
      <color indexed="81"/>
      <name val="Tahoma"/>
      <family val="2"/>
    </font>
    <font>
      <sz val="11"/>
      <color rgb="FFFF0000"/>
      <name val="Calibri"/>
      <family val="2"/>
      <scheme val="minor"/>
    </font>
    <font>
      <sz val="11"/>
      <color rgb="FFFF0000"/>
      <name val="Arial"/>
      <family val="2"/>
    </font>
    <font>
      <sz val="11"/>
      <name val="Arial"/>
      <family val="2"/>
    </font>
    <font>
      <b/>
      <sz val="11"/>
      <name val="Arial"/>
      <family val="2"/>
    </font>
    <font>
      <b/>
      <sz val="16"/>
      <color rgb="FFFF0000"/>
      <name val="Calibri"/>
      <family val="2"/>
      <scheme val="minor"/>
    </font>
    <font>
      <b/>
      <sz val="12"/>
      <name val="Arial"/>
      <family val="2"/>
    </font>
    <font>
      <b/>
      <sz val="18"/>
      <color theme="1"/>
      <name val="Calibri"/>
      <family val="2"/>
      <scheme val="minor"/>
    </font>
  </fonts>
  <fills count="23">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2" tint="-0.249977111117893"/>
        <bgColor indexed="64"/>
      </patternFill>
    </fill>
    <fill>
      <patternFill patternType="solid">
        <fgColor rgb="FF00B0F0"/>
        <bgColor indexed="64"/>
      </patternFill>
    </fill>
    <fill>
      <patternFill patternType="solid">
        <fgColor rgb="FF00CC00"/>
        <bgColor indexed="64"/>
      </patternFill>
    </fill>
    <fill>
      <patternFill patternType="solid">
        <fgColor theme="2" tint="-9.9978637043366805E-2"/>
        <bgColor indexed="64"/>
      </patternFill>
    </fill>
    <fill>
      <patternFill patternType="solid">
        <fgColor rgb="FFC00000"/>
        <bgColor indexed="64"/>
      </patternFill>
    </fill>
    <fill>
      <patternFill patternType="solid">
        <fgColor theme="7"/>
        <bgColor indexed="64"/>
      </patternFill>
    </fill>
    <fill>
      <patternFill patternType="solid">
        <fgColor theme="0" tint="-0.249977111117893"/>
        <bgColor indexed="64"/>
      </patternFill>
    </fill>
    <fill>
      <patternFill patternType="solid">
        <fgColor theme="6"/>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theme="4" tint="0.749992370372631"/>
        <bgColor indexed="64"/>
      </patternFill>
    </fill>
    <fill>
      <patternFill patternType="solid">
        <fgColor theme="3" tint="0.749992370372631"/>
        <bgColor indexed="64"/>
      </patternFill>
    </fill>
    <fill>
      <patternFill patternType="solid">
        <fgColor rgb="FF29C7FF"/>
        <bgColor indexed="64"/>
      </patternFill>
    </fill>
  </fills>
  <borders count="39">
    <border>
      <left/>
      <right/>
      <top/>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6">
    <xf numFmtId="0" fontId="0" fillId="0" borderId="0"/>
    <xf numFmtId="164" fontId="1"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1" fillId="0" borderId="0"/>
  </cellStyleXfs>
  <cellXfs count="468">
    <xf numFmtId="0" fontId="0" fillId="0" borderId="0" xfId="0"/>
    <xf numFmtId="0" fontId="0" fillId="0" borderId="0" xfId="0" applyAlignment="1">
      <alignment wrapText="1"/>
    </xf>
    <xf numFmtId="3" fontId="0" fillId="0" borderId="0" xfId="0" applyNumberFormat="1"/>
    <xf numFmtId="0" fontId="6" fillId="3" borderId="1" xfId="0" applyFont="1" applyFill="1" applyBorder="1"/>
    <xf numFmtId="3" fontId="6" fillId="4" borderId="0" xfId="0" applyNumberFormat="1" applyFont="1" applyFill="1"/>
    <xf numFmtId="0" fontId="6" fillId="0" borderId="0" xfId="0" applyFont="1" applyFill="1" applyBorder="1"/>
    <xf numFmtId="0" fontId="0" fillId="5" borderId="0" xfId="0" applyFill="1" applyBorder="1"/>
    <xf numFmtId="0" fontId="6" fillId="5" borderId="0" xfId="0" applyFont="1" applyFill="1"/>
    <xf numFmtId="3" fontId="0" fillId="5" borderId="0" xfId="0" applyNumberFormat="1" applyFill="1" applyBorder="1"/>
    <xf numFmtId="0" fontId="0" fillId="5" borderId="0" xfId="0" applyFill="1"/>
    <xf numFmtId="167" fontId="0" fillId="5" borderId="0" xfId="0" applyNumberFormat="1" applyFill="1" applyBorder="1"/>
    <xf numFmtId="167" fontId="0" fillId="5" borderId="0" xfId="0" applyNumberFormat="1" applyFill="1" applyBorder="1" applyAlignment="1">
      <alignment horizontal="right"/>
    </xf>
    <xf numFmtId="0" fontId="0" fillId="5" borderId="0" xfId="0" applyFill="1" applyAlignment="1">
      <alignment wrapText="1"/>
    </xf>
    <xf numFmtId="0" fontId="0" fillId="5" borderId="0" xfId="0" applyFill="1" applyBorder="1" applyAlignment="1">
      <alignment wrapText="1"/>
    </xf>
    <xf numFmtId="0" fontId="6" fillId="5" borderId="0" xfId="0" applyFont="1" applyFill="1" applyBorder="1"/>
    <xf numFmtId="3" fontId="6" fillId="4" borderId="13" xfId="0" applyNumberFormat="1" applyFont="1" applyFill="1" applyBorder="1"/>
    <xf numFmtId="3" fontId="0" fillId="5" borderId="0" xfId="0" applyNumberFormat="1" applyFill="1"/>
    <xf numFmtId="0" fontId="0" fillId="5" borderId="0" xfId="0" applyFont="1" applyFill="1"/>
    <xf numFmtId="3" fontId="6" fillId="5" borderId="0" xfId="0" applyNumberFormat="1" applyFont="1" applyFill="1"/>
    <xf numFmtId="0" fontId="13" fillId="5" borderId="0" xfId="0" applyFont="1" applyFill="1" applyBorder="1"/>
    <xf numFmtId="0" fontId="14" fillId="5" borderId="7" xfId="0" applyFont="1" applyFill="1" applyBorder="1" applyAlignment="1">
      <alignment vertical="center" wrapText="1"/>
    </xf>
    <xf numFmtId="0" fontId="16" fillId="5" borderId="7" xfId="0" applyFont="1" applyFill="1" applyBorder="1" applyAlignment="1">
      <alignment vertical="center" wrapText="1"/>
    </xf>
    <xf numFmtId="0" fontId="0" fillId="5" borderId="8" xfId="0" applyFill="1" applyBorder="1" applyAlignment="1">
      <alignment wrapText="1"/>
    </xf>
    <xf numFmtId="0" fontId="8" fillId="5" borderId="0" xfId="0" applyFont="1" applyFill="1" applyBorder="1"/>
    <xf numFmtId="0" fontId="10" fillId="5" borderId="0" xfId="0" applyFont="1" applyFill="1"/>
    <xf numFmtId="3" fontId="0" fillId="6" borderId="0" xfId="0" applyNumberFormat="1" applyFill="1" applyBorder="1" applyProtection="1">
      <protection locked="0"/>
    </xf>
    <xf numFmtId="3" fontId="0" fillId="6" borderId="13" xfId="0" applyNumberFormat="1" applyFont="1" applyFill="1" applyBorder="1" applyProtection="1">
      <protection locked="0"/>
    </xf>
    <xf numFmtId="0" fontId="0" fillId="5" borderId="0" xfId="0" applyFont="1" applyFill="1" applyBorder="1" applyProtection="1">
      <protection locked="0"/>
    </xf>
    <xf numFmtId="3" fontId="0" fillId="6" borderId="13" xfId="0" applyNumberFormat="1" applyFont="1" applyFill="1" applyBorder="1"/>
    <xf numFmtId="0" fontId="10" fillId="0" borderId="0" xfId="0" applyFont="1"/>
    <xf numFmtId="0" fontId="6" fillId="5" borderId="0" xfId="0" applyFont="1" applyFill="1" applyBorder="1" applyAlignment="1" applyProtection="1">
      <alignment wrapText="1"/>
    </xf>
    <xf numFmtId="9" fontId="6" fillId="5" borderId="0" xfId="3" applyFont="1" applyFill="1" applyBorder="1" applyAlignment="1" applyProtection="1">
      <alignment horizontal="center"/>
      <protection locked="0"/>
    </xf>
    <xf numFmtId="0" fontId="6" fillId="8" borderId="0" xfId="0" applyFont="1" applyFill="1" applyBorder="1"/>
    <xf numFmtId="3" fontId="0" fillId="6" borderId="0" xfId="0" applyNumberFormat="1" applyFont="1" applyFill="1" applyBorder="1" applyProtection="1">
      <protection locked="0"/>
    </xf>
    <xf numFmtId="0" fontId="0" fillId="8" borderId="0" xfId="0" applyFill="1"/>
    <xf numFmtId="0" fontId="0" fillId="8" borderId="0" xfId="0" applyFill="1" applyBorder="1"/>
    <xf numFmtId="0" fontId="6" fillId="5" borderId="0" xfId="0" applyFont="1" applyFill="1" applyBorder="1" applyAlignment="1">
      <alignment horizontal="center" wrapText="1"/>
    </xf>
    <xf numFmtId="3" fontId="5" fillId="5" borderId="0" xfId="2" applyNumberFormat="1" applyFont="1" applyFill="1" applyBorder="1" applyProtection="1">
      <protection locked="0"/>
    </xf>
    <xf numFmtId="0" fontId="6" fillId="7" borderId="0" xfId="0" applyFont="1" applyFill="1" applyBorder="1" applyAlignment="1">
      <alignment horizontal="center" wrapText="1"/>
    </xf>
    <xf numFmtId="0" fontId="6" fillId="7" borderId="0" xfId="0" applyFont="1" applyFill="1" applyAlignment="1">
      <alignment horizontal="center" wrapText="1"/>
    </xf>
    <xf numFmtId="167" fontId="0" fillId="5" borderId="0" xfId="0" applyNumberFormat="1" applyFont="1" applyFill="1" applyBorder="1"/>
    <xf numFmtId="0" fontId="0" fillId="5" borderId="0" xfId="0" applyFill="1" applyAlignment="1">
      <alignment horizontal="center"/>
    </xf>
    <xf numFmtId="9" fontId="6" fillId="4" borderId="0" xfId="2" applyNumberFormat="1" applyFont="1" applyFill="1"/>
    <xf numFmtId="0" fontId="17" fillId="11" borderId="14" xfId="0" applyFont="1" applyFill="1" applyBorder="1" applyAlignment="1">
      <alignment horizontal="center"/>
    </xf>
    <xf numFmtId="0" fontId="0" fillId="8" borderId="20" xfId="0" applyFill="1" applyBorder="1"/>
    <xf numFmtId="9" fontId="6" fillId="4" borderId="19" xfId="2" applyNumberFormat="1" applyFont="1" applyFill="1" applyBorder="1"/>
    <xf numFmtId="0" fontId="6" fillId="4" borderId="19" xfId="0" applyFont="1" applyFill="1" applyBorder="1" applyProtection="1">
      <protection locked="0"/>
    </xf>
    <xf numFmtId="0" fontId="8" fillId="11" borderId="16" xfId="0" applyFont="1" applyFill="1" applyBorder="1"/>
    <xf numFmtId="3" fontId="6" fillId="4" borderId="17" xfId="0" applyNumberFormat="1" applyFont="1" applyFill="1" applyBorder="1"/>
    <xf numFmtId="3" fontId="6" fillId="4" borderId="17" xfId="2" applyNumberFormat="1" applyFont="1" applyFill="1" applyBorder="1" applyProtection="1">
      <protection locked="0"/>
    </xf>
    <xf numFmtId="0" fontId="11" fillId="2" borderId="21" xfId="0" applyFont="1" applyFill="1" applyBorder="1" applyAlignment="1">
      <alignment wrapText="1"/>
    </xf>
    <xf numFmtId="0" fontId="13" fillId="2" borderId="14" xfId="0" applyFont="1" applyFill="1" applyBorder="1"/>
    <xf numFmtId="0" fontId="13" fillId="2" borderId="16" xfId="0" applyFont="1" applyFill="1" applyBorder="1"/>
    <xf numFmtId="0" fontId="20" fillId="5" borderId="0" xfId="0" applyFont="1" applyFill="1"/>
    <xf numFmtId="0" fontId="20" fillId="0" borderId="0" xfId="0" applyFont="1" applyFill="1"/>
    <xf numFmtId="0" fontId="21" fillId="3" borderId="0" xfId="0" applyFont="1" applyFill="1"/>
    <xf numFmtId="0" fontId="21" fillId="5" borderId="0" xfId="0" applyFont="1" applyFill="1"/>
    <xf numFmtId="0" fontId="21" fillId="0" borderId="0" xfId="0" applyFont="1" applyFill="1"/>
    <xf numFmtId="0" fontId="21" fillId="5" borderId="0" xfId="0" applyFont="1" applyFill="1" applyBorder="1" applyAlignment="1">
      <alignment wrapText="1"/>
    </xf>
    <xf numFmtId="0" fontId="20" fillId="5" borderId="0" xfId="0" applyFont="1" applyFill="1" applyBorder="1"/>
    <xf numFmtId="0" fontId="21" fillId="5" borderId="0" xfId="0" applyFont="1" applyFill="1" applyBorder="1"/>
    <xf numFmtId="9" fontId="20" fillId="5" borderId="0" xfId="0" applyNumberFormat="1" applyFont="1" applyFill="1" applyBorder="1"/>
    <xf numFmtId="0" fontId="20" fillId="0" borderId="0" xfId="0" applyFont="1"/>
    <xf numFmtId="170" fontId="21" fillId="5" borderId="0" xfId="0" applyNumberFormat="1" applyFont="1" applyFill="1" applyBorder="1" applyAlignment="1">
      <alignment horizontal="right"/>
    </xf>
    <xf numFmtId="0" fontId="21" fillId="5" borderId="0" xfId="0" applyNumberFormat="1" applyFont="1" applyFill="1" applyBorder="1" applyAlignment="1">
      <alignment wrapText="1"/>
    </xf>
    <xf numFmtId="3" fontId="21" fillId="5" borderId="0" xfId="0" applyNumberFormat="1" applyFont="1" applyFill="1" applyBorder="1"/>
    <xf numFmtId="9" fontId="21" fillId="5" borderId="0" xfId="3" applyFont="1" applyFill="1" applyBorder="1"/>
    <xf numFmtId="0" fontId="20" fillId="5" borderId="0" xfId="0" applyNumberFormat="1" applyFont="1" applyFill="1" applyBorder="1" applyAlignment="1">
      <alignment wrapText="1"/>
    </xf>
    <xf numFmtId="3" fontId="20" fillId="5" borderId="0" xfId="0" applyNumberFormat="1" applyFont="1" applyFill="1" applyBorder="1"/>
    <xf numFmtId="169" fontId="20" fillId="5" borderId="0" xfId="0" applyNumberFormat="1" applyFont="1" applyFill="1" applyBorder="1"/>
    <xf numFmtId="9" fontId="20" fillId="5" borderId="0" xfId="3" applyFont="1" applyFill="1" applyBorder="1"/>
    <xf numFmtId="0" fontId="20" fillId="3" borderId="0" xfId="0" applyFont="1" applyFill="1"/>
    <xf numFmtId="0" fontId="21" fillId="2" borderId="0" xfId="0" applyFont="1" applyFill="1"/>
    <xf numFmtId="0" fontId="23" fillId="2" borderId="0" xfId="0" applyFont="1" applyFill="1" applyAlignment="1">
      <alignment horizontal="center" vertical="center"/>
    </xf>
    <xf numFmtId="0" fontId="21" fillId="2" borderId="0" xfId="0" applyFont="1" applyFill="1" applyBorder="1"/>
    <xf numFmtId="2" fontId="23" fillId="6" borderId="0" xfId="0" applyNumberFormat="1" applyFont="1" applyFill="1" applyBorder="1" applyAlignment="1" applyProtection="1">
      <alignment wrapText="1"/>
      <protection locked="0"/>
    </xf>
    <xf numFmtId="0" fontId="27" fillId="9" borderId="0" xfId="0" applyFont="1" applyFill="1" applyBorder="1" applyAlignment="1">
      <alignment horizontal="center" vertical="center"/>
    </xf>
    <xf numFmtId="0" fontId="20" fillId="5" borderId="0" xfId="0" applyFont="1" applyFill="1" applyBorder="1" applyAlignment="1">
      <alignment horizontal="center" vertical="center"/>
    </xf>
    <xf numFmtId="3" fontId="20" fillId="5" borderId="0" xfId="0" applyNumberFormat="1" applyFont="1" applyFill="1" applyBorder="1" applyProtection="1">
      <protection locked="0"/>
    </xf>
    <xf numFmtId="3" fontId="21" fillId="2" borderId="0" xfId="0" applyNumberFormat="1" applyFont="1" applyFill="1" applyBorder="1" applyProtection="1">
      <protection locked="0"/>
    </xf>
    <xf numFmtId="0" fontId="22" fillId="5" borderId="0" xfId="0" applyFont="1" applyFill="1" applyBorder="1" applyAlignment="1">
      <alignment wrapText="1"/>
    </xf>
    <xf numFmtId="0" fontId="20" fillId="6" borderId="0" xfId="0" applyFont="1" applyFill="1" applyBorder="1" applyAlignment="1">
      <alignment wrapText="1"/>
    </xf>
    <xf numFmtId="0" fontId="20" fillId="6" borderId="0" xfId="0" applyFont="1" applyFill="1" applyBorder="1" applyAlignment="1">
      <alignment horizontal="center" vertical="center"/>
    </xf>
    <xf numFmtId="3" fontId="21" fillId="2" borderId="0" xfId="0" applyNumberFormat="1" applyFont="1" applyFill="1" applyBorder="1"/>
    <xf numFmtId="0" fontId="20" fillId="4" borderId="5" xfId="0" applyFont="1" applyFill="1" applyBorder="1" applyAlignment="1">
      <alignment horizontal="center" vertical="center"/>
    </xf>
    <xf numFmtId="3" fontId="21" fillId="4" borderId="5" xfId="0" applyNumberFormat="1" applyFont="1" applyFill="1" applyBorder="1" applyProtection="1">
      <protection locked="0"/>
    </xf>
    <xf numFmtId="2" fontId="20" fillId="5" borderId="0" xfId="0" applyNumberFormat="1" applyFont="1" applyFill="1" applyBorder="1" applyAlignment="1" applyProtection="1">
      <alignment wrapText="1"/>
      <protection locked="0"/>
    </xf>
    <xf numFmtId="0" fontId="20" fillId="5" borderId="0" xfId="0" applyFont="1" applyFill="1" applyBorder="1" applyAlignment="1">
      <alignment wrapText="1"/>
    </xf>
    <xf numFmtId="3" fontId="21" fillId="5" borderId="0" xfId="0" applyNumberFormat="1" applyFont="1" applyFill="1" applyBorder="1" applyProtection="1">
      <protection locked="0"/>
    </xf>
    <xf numFmtId="0" fontId="23" fillId="5" borderId="0" xfId="0" applyFont="1" applyFill="1" applyBorder="1"/>
    <xf numFmtId="166" fontId="20" fillId="5" borderId="0" xfId="3" applyNumberFormat="1" applyFont="1" applyFill="1" applyBorder="1"/>
    <xf numFmtId="0" fontId="6" fillId="5" borderId="21" xfId="0" applyFont="1" applyFill="1" applyBorder="1" applyAlignment="1">
      <alignment horizontal="center" wrapText="1"/>
    </xf>
    <xf numFmtId="3" fontId="0" fillId="6" borderId="15" xfId="0" applyNumberFormat="1" applyFont="1" applyFill="1" applyBorder="1" applyProtection="1">
      <protection locked="0"/>
    </xf>
    <xf numFmtId="3" fontId="0" fillId="6" borderId="15" xfId="0" applyNumberFormat="1" applyFont="1" applyFill="1" applyBorder="1"/>
    <xf numFmtId="0" fontId="6" fillId="5" borderId="22" xfId="0" applyFont="1" applyFill="1" applyBorder="1" applyAlignment="1">
      <alignment wrapText="1"/>
    </xf>
    <xf numFmtId="3" fontId="6" fillId="5" borderId="14" xfId="0" applyNumberFormat="1" applyFont="1" applyFill="1" applyBorder="1" applyAlignment="1">
      <alignment horizontal="center" wrapText="1"/>
    </xf>
    <xf numFmtId="3" fontId="6" fillId="5" borderId="16" xfId="0" applyNumberFormat="1" applyFont="1" applyFill="1" applyBorder="1" applyAlignment="1">
      <alignment horizontal="center" wrapText="1"/>
    </xf>
    <xf numFmtId="3" fontId="6" fillId="4" borderId="18" xfId="0" applyNumberFormat="1" applyFont="1" applyFill="1" applyBorder="1" applyAlignment="1">
      <alignment wrapText="1"/>
    </xf>
    <xf numFmtId="0" fontId="7" fillId="3" borderId="13" xfId="0" applyFont="1" applyFill="1" applyBorder="1" applyAlignment="1">
      <alignment wrapText="1"/>
    </xf>
    <xf numFmtId="3" fontId="7" fillId="3" borderId="13" xfId="0" applyNumberFormat="1" applyFont="1" applyFill="1" applyBorder="1"/>
    <xf numFmtId="0" fontId="0" fillId="5" borderId="22" xfId="0" applyFill="1" applyBorder="1" applyAlignment="1">
      <alignment horizontal="center"/>
    </xf>
    <xf numFmtId="0" fontId="25" fillId="2" borderId="0" xfId="0" applyFont="1" applyFill="1" applyBorder="1"/>
    <xf numFmtId="0" fontId="21" fillId="0" borderId="13" xfId="0" applyFont="1" applyFill="1" applyBorder="1" applyAlignment="1">
      <alignment horizontal="center" wrapText="1"/>
    </xf>
    <xf numFmtId="0" fontId="21" fillId="0" borderId="13" xfId="0" applyFont="1" applyFill="1" applyBorder="1" applyAlignment="1">
      <alignment horizontal="left"/>
    </xf>
    <xf numFmtId="169" fontId="20" fillId="5" borderId="0" xfId="0" applyNumberFormat="1" applyFont="1" applyFill="1" applyAlignment="1">
      <alignment wrapText="1"/>
    </xf>
    <xf numFmtId="0" fontId="37" fillId="3" borderId="0" xfId="0" applyFont="1" applyFill="1" applyBorder="1"/>
    <xf numFmtId="0" fontId="37" fillId="5" borderId="0" xfId="0" applyFont="1" applyFill="1" applyBorder="1"/>
    <xf numFmtId="0" fontId="20" fillId="2" borderId="3" xfId="0" applyFont="1" applyFill="1" applyBorder="1"/>
    <xf numFmtId="3" fontId="20" fillId="5" borderId="0" xfId="0" applyNumberFormat="1" applyFont="1" applyFill="1" applyBorder="1" applyAlignment="1">
      <alignment horizontal="center"/>
    </xf>
    <xf numFmtId="3" fontId="20" fillId="5" borderId="5" xfId="0" applyNumberFormat="1" applyFont="1" applyFill="1" applyBorder="1" applyAlignment="1">
      <alignment horizontal="center"/>
    </xf>
    <xf numFmtId="0" fontId="20" fillId="2" borderId="0" xfId="0" applyFont="1" applyFill="1" applyBorder="1"/>
    <xf numFmtId="0" fontId="20" fillId="2" borderId="2" xfId="0" applyFont="1" applyFill="1" applyBorder="1"/>
    <xf numFmtId="0" fontId="20" fillId="5" borderId="2" xfId="0" applyFont="1" applyFill="1" applyBorder="1" applyAlignment="1">
      <alignment horizontal="center" vertical="center"/>
    </xf>
    <xf numFmtId="3" fontId="20" fillId="5" borderId="3" xfId="0" applyNumberFormat="1" applyFont="1" applyFill="1" applyBorder="1" applyProtection="1">
      <protection locked="0"/>
    </xf>
    <xf numFmtId="3" fontId="21" fillId="4" borderId="4" xfId="0" applyNumberFormat="1" applyFont="1" applyFill="1" applyBorder="1" applyProtection="1">
      <protection locked="0"/>
    </xf>
    <xf numFmtId="3" fontId="21" fillId="4" borderId="6" xfId="0" applyNumberFormat="1" applyFont="1" applyFill="1" applyBorder="1" applyProtection="1">
      <protection locked="0"/>
    </xf>
    <xf numFmtId="0" fontId="21" fillId="4" borderId="5" xfId="0" applyFont="1" applyFill="1" applyBorder="1" applyAlignment="1">
      <alignment wrapText="1"/>
    </xf>
    <xf numFmtId="3" fontId="20" fillId="2" borderId="0" xfId="0" applyNumberFormat="1" applyFont="1" applyFill="1" applyBorder="1"/>
    <xf numFmtId="3" fontId="21" fillId="5" borderId="3" xfId="0" applyNumberFormat="1" applyFont="1" applyFill="1" applyBorder="1" applyProtection="1">
      <protection locked="0"/>
    </xf>
    <xf numFmtId="0" fontId="21" fillId="5" borderId="10" xfId="0" applyFont="1" applyFill="1" applyBorder="1"/>
    <xf numFmtId="0" fontId="21" fillId="5" borderId="9" xfId="0" applyFont="1" applyFill="1" applyBorder="1"/>
    <xf numFmtId="0" fontId="21" fillId="5" borderId="11" xfId="0" applyFont="1" applyFill="1" applyBorder="1"/>
    <xf numFmtId="0" fontId="21" fillId="0" borderId="10" xfId="0" applyFont="1" applyFill="1" applyBorder="1"/>
    <xf numFmtId="0" fontId="21" fillId="0" borderId="9" xfId="0" applyFont="1" applyFill="1" applyBorder="1"/>
    <xf numFmtId="0" fontId="21" fillId="0" borderId="11" xfId="0" applyFont="1" applyFill="1" applyBorder="1"/>
    <xf numFmtId="0" fontId="21" fillId="5" borderId="4" xfId="0" applyFont="1" applyFill="1" applyBorder="1"/>
    <xf numFmtId="0" fontId="21" fillId="5" borderId="5" xfId="0" applyFont="1" applyFill="1" applyBorder="1"/>
    <xf numFmtId="0" fontId="21" fillId="5" borderId="6" xfId="0" applyFont="1" applyFill="1" applyBorder="1"/>
    <xf numFmtId="3" fontId="23" fillId="13" borderId="11" xfId="0" applyNumberFormat="1" applyFont="1" applyFill="1" applyBorder="1"/>
    <xf numFmtId="3" fontId="23" fillId="5" borderId="0" xfId="0" applyNumberFormat="1" applyFont="1" applyFill="1" applyBorder="1"/>
    <xf numFmtId="0" fontId="22" fillId="5" borderId="0" xfId="0" applyFont="1" applyFill="1" applyBorder="1"/>
    <xf numFmtId="3" fontId="20" fillId="5" borderId="0" xfId="0" applyNumberFormat="1" applyFont="1" applyFill="1" applyBorder="1" applyAlignment="1">
      <alignment horizontal="center" vertical="center"/>
    </xf>
    <xf numFmtId="0" fontId="28" fillId="5" borderId="0" xfId="0" applyFont="1" applyFill="1" applyBorder="1"/>
    <xf numFmtId="3" fontId="28" fillId="5" borderId="0" xfId="0" applyNumberFormat="1" applyFont="1" applyFill="1" applyBorder="1" applyAlignment="1">
      <alignment wrapText="1"/>
    </xf>
    <xf numFmtId="2" fontId="20" fillId="5" borderId="0" xfId="0" applyNumberFormat="1" applyFont="1" applyFill="1" applyBorder="1"/>
    <xf numFmtId="2" fontId="20" fillId="5" borderId="0" xfId="0" applyNumberFormat="1" applyFont="1" applyFill="1" applyBorder="1" applyAlignment="1">
      <alignment horizontal="right"/>
    </xf>
    <xf numFmtId="168" fontId="20" fillId="5" borderId="0" xfId="0" applyNumberFormat="1" applyFont="1" applyFill="1" applyBorder="1"/>
    <xf numFmtId="3" fontId="28" fillId="5" borderId="0" xfId="0" applyNumberFormat="1" applyFont="1" applyFill="1" applyBorder="1"/>
    <xf numFmtId="3" fontId="29" fillId="5" borderId="0" xfId="0" applyNumberFormat="1" applyFont="1" applyFill="1" applyBorder="1"/>
    <xf numFmtId="0" fontId="30" fillId="5" borderId="0" xfId="0" applyFont="1" applyFill="1" applyBorder="1" applyAlignment="1">
      <alignment horizontal="left" vertical="center"/>
    </xf>
    <xf numFmtId="0" fontId="31" fillId="5" borderId="0" xfId="0" applyFont="1" applyFill="1" applyBorder="1" applyAlignment="1">
      <alignment vertical="center" wrapText="1"/>
    </xf>
    <xf numFmtId="0" fontId="21" fillId="5" borderId="0" xfId="0" applyFont="1" applyFill="1" applyBorder="1" applyAlignment="1">
      <alignment horizontal="center" vertical="center"/>
    </xf>
    <xf numFmtId="3" fontId="32" fillId="5" borderId="0" xfId="0" applyNumberFormat="1" applyFont="1" applyFill="1" applyBorder="1"/>
    <xf numFmtId="3" fontId="33" fillId="5" borderId="0" xfId="0" applyNumberFormat="1" applyFont="1" applyFill="1" applyBorder="1"/>
    <xf numFmtId="0" fontId="2" fillId="5" borderId="0" xfId="0" applyFont="1" applyFill="1" applyBorder="1" applyAlignment="1">
      <alignment wrapText="1"/>
    </xf>
    <xf numFmtId="0" fontId="34" fillId="5" borderId="0" xfId="0" applyFont="1" applyFill="1" applyBorder="1" applyAlignment="1">
      <alignment wrapText="1"/>
    </xf>
    <xf numFmtId="0" fontId="31" fillId="5" borderId="0" xfId="0" applyFont="1" applyFill="1" applyBorder="1"/>
    <xf numFmtId="0" fontId="35" fillId="5" borderId="0" xfId="0" applyFont="1" applyFill="1" applyBorder="1"/>
    <xf numFmtId="0" fontId="6" fillId="7" borderId="22" xfId="0" applyFont="1" applyFill="1" applyBorder="1" applyAlignment="1">
      <alignment horizontal="center" wrapText="1"/>
    </xf>
    <xf numFmtId="3" fontId="0" fillId="5" borderId="0" xfId="0" applyNumberFormat="1" applyFill="1" applyAlignment="1">
      <alignment horizontal="center"/>
    </xf>
    <xf numFmtId="169" fontId="0" fillId="5" borderId="0" xfId="0" applyNumberFormat="1" applyFill="1" applyAlignment="1">
      <alignment horizontal="center"/>
    </xf>
    <xf numFmtId="0" fontId="0" fillId="6" borderId="0" xfId="0" applyFill="1" applyBorder="1" applyAlignment="1" applyProtection="1">
      <alignment wrapText="1"/>
    </xf>
    <xf numFmtId="0" fontId="7" fillId="5" borderId="0" xfId="0" applyFont="1" applyFill="1" applyBorder="1" applyAlignment="1">
      <alignment horizontal="center"/>
    </xf>
    <xf numFmtId="0" fontId="0" fillId="4" borderId="23" xfId="0" applyFill="1" applyBorder="1" applyAlignment="1">
      <alignment horizontal="center"/>
    </xf>
    <xf numFmtId="0" fontId="0" fillId="4" borderId="23" xfId="0" applyFill="1" applyBorder="1"/>
    <xf numFmtId="3" fontId="0" fillId="6" borderId="20" xfId="0" applyNumberFormat="1" applyFill="1" applyBorder="1" applyAlignment="1">
      <alignment horizontal="center"/>
    </xf>
    <xf numFmtId="0" fontId="0" fillId="6" borderId="0" xfId="0" applyFont="1" applyFill="1" applyBorder="1" applyAlignment="1">
      <alignment horizontal="center" wrapText="1"/>
    </xf>
    <xf numFmtId="0" fontId="0" fillId="6" borderId="0" xfId="0" applyFont="1" applyFill="1" applyAlignment="1">
      <alignment horizontal="center"/>
    </xf>
    <xf numFmtId="0" fontId="0" fillId="6" borderId="0" xfId="0" applyFont="1" applyFill="1" applyBorder="1" applyAlignment="1">
      <alignment horizontal="center"/>
    </xf>
    <xf numFmtId="3" fontId="0" fillId="6" borderId="0" xfId="0" applyNumberFormat="1" applyFont="1" applyFill="1" applyBorder="1" applyAlignment="1">
      <alignment horizontal="center"/>
    </xf>
    <xf numFmtId="167" fontId="0" fillId="6" borderId="0" xfId="0" applyNumberFormat="1" applyFill="1" applyAlignment="1">
      <alignment horizontal="center"/>
    </xf>
    <xf numFmtId="167" fontId="0" fillId="5" borderId="0" xfId="0" applyNumberFormat="1" applyFill="1" applyBorder="1" applyAlignment="1">
      <alignment horizontal="center"/>
    </xf>
    <xf numFmtId="3" fontId="0" fillId="6" borderId="0" xfId="0" applyNumberFormat="1" applyFont="1" applyFill="1" applyAlignment="1">
      <alignment horizontal="center"/>
    </xf>
    <xf numFmtId="3" fontId="0" fillId="6" borderId="20" xfId="0" applyNumberFormat="1" applyFont="1" applyFill="1" applyBorder="1" applyAlignment="1">
      <alignment horizontal="center"/>
    </xf>
    <xf numFmtId="167" fontId="0" fillId="6" borderId="0" xfId="0" applyNumberFormat="1" applyFont="1" applyFill="1" applyAlignment="1">
      <alignment horizontal="center"/>
    </xf>
    <xf numFmtId="167" fontId="0" fillId="5" borderId="0" xfId="0" applyNumberFormat="1" applyFont="1" applyFill="1" applyBorder="1" applyAlignment="1">
      <alignment horizontal="center"/>
    </xf>
    <xf numFmtId="0" fontId="0" fillId="6" borderId="0" xfId="0" applyFill="1" applyAlignment="1">
      <alignment horizontal="center"/>
    </xf>
    <xf numFmtId="0" fontId="0" fillId="6" borderId="0" xfId="0" applyFill="1" applyBorder="1" applyAlignment="1">
      <alignment horizontal="center"/>
    </xf>
    <xf numFmtId="0" fontId="0" fillId="6" borderId="0" xfId="0" applyFill="1" applyBorder="1" applyAlignment="1">
      <alignment horizontal="center" wrapText="1"/>
    </xf>
    <xf numFmtId="0" fontId="0" fillId="5" borderId="0" xfId="0" applyFill="1" applyBorder="1" applyAlignment="1" applyProtection="1">
      <alignment wrapText="1"/>
    </xf>
    <xf numFmtId="9" fontId="23" fillId="5" borderId="0" xfId="0" applyNumberFormat="1" applyFont="1" applyFill="1" applyBorder="1"/>
    <xf numFmtId="3" fontId="36" fillId="5" borderId="0" xfId="0" applyNumberFormat="1" applyFont="1" applyFill="1" applyBorder="1"/>
    <xf numFmtId="166" fontId="36" fillId="5" borderId="0" xfId="3" applyNumberFormat="1" applyFont="1" applyFill="1" applyBorder="1"/>
    <xf numFmtId="3" fontId="7" fillId="3" borderId="13" xfId="0" applyNumberFormat="1" applyFont="1" applyFill="1" applyBorder="1" applyAlignment="1">
      <alignment wrapText="1"/>
    </xf>
    <xf numFmtId="0" fontId="6" fillId="4" borderId="18" xfId="0" applyFont="1" applyFill="1" applyBorder="1" applyAlignment="1">
      <alignment wrapText="1"/>
    </xf>
    <xf numFmtId="0" fontId="6" fillId="4" borderId="13" xfId="0" applyFont="1" applyFill="1" applyBorder="1" applyAlignment="1">
      <alignment wrapText="1"/>
    </xf>
    <xf numFmtId="3" fontId="20" fillId="5" borderId="5" xfId="0" applyNumberFormat="1" applyFont="1" applyFill="1" applyBorder="1"/>
    <xf numFmtId="0" fontId="25" fillId="3" borderId="0" xfId="0" applyFont="1" applyFill="1"/>
    <xf numFmtId="0" fontId="21" fillId="4" borderId="9" xfId="0" applyFont="1" applyFill="1" applyBorder="1" applyAlignment="1">
      <alignment wrapText="1"/>
    </xf>
    <xf numFmtId="3" fontId="21" fillId="4" borderId="0" xfId="0" applyNumberFormat="1" applyFont="1" applyFill="1" applyBorder="1" applyAlignment="1">
      <alignment wrapText="1"/>
    </xf>
    <xf numFmtId="0" fontId="21" fillId="4" borderId="2" xfId="0" applyFont="1" applyFill="1" applyBorder="1" applyAlignment="1">
      <alignment wrapText="1"/>
    </xf>
    <xf numFmtId="3" fontId="21" fillId="4" borderId="5" xfId="0" applyNumberFormat="1" applyFont="1" applyFill="1" applyBorder="1" applyAlignment="1">
      <alignment wrapText="1"/>
    </xf>
    <xf numFmtId="169" fontId="21" fillId="5" borderId="0" xfId="0" applyNumberFormat="1" applyFont="1" applyFill="1" applyBorder="1"/>
    <xf numFmtId="0" fontId="21" fillId="4" borderId="4" xfId="0" applyFont="1" applyFill="1" applyBorder="1" applyAlignment="1">
      <alignment wrapText="1"/>
    </xf>
    <xf numFmtId="3" fontId="21" fillId="4" borderId="14" xfId="0" applyNumberFormat="1" applyFont="1" applyFill="1" applyBorder="1" applyAlignment="1">
      <alignment wrapText="1"/>
    </xf>
    <xf numFmtId="3" fontId="21" fillId="4" borderId="19" xfId="0" applyNumberFormat="1" applyFont="1" applyFill="1" applyBorder="1" applyAlignment="1">
      <alignment wrapText="1"/>
    </xf>
    <xf numFmtId="0" fontId="21" fillId="4" borderId="26" xfId="0" applyFont="1" applyFill="1" applyBorder="1" applyAlignment="1">
      <alignment wrapText="1"/>
    </xf>
    <xf numFmtId="0" fontId="21" fillId="4" borderId="28" xfId="0" applyFont="1" applyFill="1" applyBorder="1" applyAlignment="1">
      <alignment wrapText="1"/>
    </xf>
    <xf numFmtId="0" fontId="21" fillId="4" borderId="11" xfId="0" applyFont="1" applyFill="1" applyBorder="1" applyAlignment="1">
      <alignment horizontal="center"/>
    </xf>
    <xf numFmtId="0" fontId="21" fillId="4" borderId="29" xfId="0" applyFont="1" applyFill="1" applyBorder="1" applyAlignment="1">
      <alignment horizontal="center"/>
    </xf>
    <xf numFmtId="0" fontId="21" fillId="4" borderId="3" xfId="0" applyFont="1" applyFill="1" applyBorder="1" applyAlignment="1">
      <alignment horizontal="center"/>
    </xf>
    <xf numFmtId="0" fontId="21" fillId="4" borderId="27" xfId="0" applyFont="1" applyFill="1" applyBorder="1" applyAlignment="1">
      <alignment horizontal="center"/>
    </xf>
    <xf numFmtId="0" fontId="21" fillId="4" borderId="3" xfId="0" applyFont="1" applyFill="1" applyBorder="1" applyAlignment="1">
      <alignment wrapText="1"/>
    </xf>
    <xf numFmtId="0" fontId="21" fillId="4" borderId="6" xfId="0" applyFont="1" applyFill="1" applyBorder="1" applyAlignment="1">
      <alignment wrapText="1"/>
    </xf>
    <xf numFmtId="0" fontId="42" fillId="5" borderId="0" xfId="0" applyFont="1" applyFill="1"/>
    <xf numFmtId="0" fontId="22" fillId="13" borderId="9" xfId="0" applyFont="1" applyFill="1" applyBorder="1" applyAlignment="1">
      <alignment wrapText="1"/>
    </xf>
    <xf numFmtId="0" fontId="22" fillId="13" borderId="4" xfId="0" applyFont="1" applyFill="1" applyBorder="1"/>
    <xf numFmtId="170" fontId="22" fillId="5" borderId="0" xfId="0" applyNumberFormat="1" applyFont="1" applyFill="1" applyBorder="1" applyAlignment="1">
      <alignment horizontal="right"/>
    </xf>
    <xf numFmtId="0" fontId="22" fillId="5" borderId="0" xfId="0" applyFont="1" applyFill="1" applyBorder="1" applyAlignment="1">
      <alignment horizontal="center"/>
    </xf>
    <xf numFmtId="9" fontId="42" fillId="5" borderId="0" xfId="0" applyNumberFormat="1" applyFont="1" applyFill="1" applyBorder="1"/>
    <xf numFmtId="0" fontId="22" fillId="13" borderId="10" xfId="0" applyFont="1" applyFill="1" applyBorder="1" applyAlignment="1">
      <alignment horizontal="center" wrapText="1"/>
    </xf>
    <xf numFmtId="0" fontId="43" fillId="13" borderId="5" xfId="0" applyFont="1" applyFill="1" applyBorder="1" applyAlignment="1">
      <alignment horizontal="center"/>
    </xf>
    <xf numFmtId="0" fontId="22" fillId="13" borderId="5" xfId="0" applyFont="1" applyFill="1" applyBorder="1" applyAlignment="1">
      <alignment horizontal="center"/>
    </xf>
    <xf numFmtId="0" fontId="43" fillId="13" borderId="6" xfId="0" applyFont="1" applyFill="1" applyBorder="1" applyAlignment="1">
      <alignment horizontal="center"/>
    </xf>
    <xf numFmtId="9" fontId="22" fillId="13" borderId="2" xfId="0" applyNumberFormat="1" applyFont="1" applyFill="1" applyBorder="1"/>
    <xf numFmtId="3" fontId="42" fillId="13" borderId="0" xfId="0" applyNumberFormat="1" applyFont="1" applyFill="1" applyBorder="1" applyAlignment="1">
      <alignment horizontal="center"/>
    </xf>
    <xf numFmtId="3" fontId="42" fillId="13" borderId="3" xfId="0" applyNumberFormat="1" applyFont="1" applyFill="1" applyBorder="1" applyAlignment="1">
      <alignment horizontal="center"/>
    </xf>
    <xf numFmtId="9" fontId="22" fillId="13" borderId="4" xfId="0" applyNumberFormat="1" applyFont="1" applyFill="1" applyBorder="1"/>
    <xf numFmtId="3" fontId="42" fillId="13" borderId="5" xfId="0" applyNumberFormat="1" applyFont="1" applyFill="1" applyBorder="1" applyAlignment="1">
      <alignment horizontal="center"/>
    </xf>
    <xf numFmtId="3" fontId="42" fillId="13" borderId="6" xfId="0" applyNumberFormat="1" applyFont="1" applyFill="1" applyBorder="1" applyAlignment="1">
      <alignment horizontal="center"/>
    </xf>
    <xf numFmtId="0" fontId="15" fillId="5" borderId="7" xfId="0" applyFont="1" applyFill="1" applyBorder="1" applyAlignment="1">
      <alignment vertical="center" wrapText="1"/>
    </xf>
    <xf numFmtId="0" fontId="14" fillId="5" borderId="7" xfId="0" applyFont="1" applyFill="1" applyBorder="1" applyAlignment="1">
      <alignment vertical="center"/>
    </xf>
    <xf numFmtId="0" fontId="0" fillId="5" borderId="7" xfId="0" applyFill="1" applyBorder="1"/>
    <xf numFmtId="3" fontId="6" fillId="10" borderId="13" xfId="0" applyNumberFormat="1" applyFont="1" applyFill="1" applyBorder="1"/>
    <xf numFmtId="3" fontId="6" fillId="10" borderId="13" xfId="0" applyNumberFormat="1" applyFont="1" applyFill="1" applyBorder="1" applyProtection="1">
      <protection locked="0"/>
    </xf>
    <xf numFmtId="3" fontId="6" fillId="10" borderId="15" xfId="0" applyNumberFormat="1" applyFont="1" applyFill="1" applyBorder="1"/>
    <xf numFmtId="0" fontId="6" fillId="7" borderId="20" xfId="0" applyFont="1" applyFill="1" applyBorder="1" applyAlignment="1">
      <alignment horizontal="center" wrapText="1"/>
    </xf>
    <xf numFmtId="3" fontId="6" fillId="10" borderId="13" xfId="0" applyNumberFormat="1" applyFont="1" applyFill="1" applyBorder="1" applyAlignment="1">
      <alignment horizontal="right"/>
    </xf>
    <xf numFmtId="3" fontId="0" fillId="6" borderId="13" xfId="0" applyNumberFormat="1" applyFont="1" applyFill="1" applyBorder="1" applyAlignment="1" applyProtection="1">
      <alignment horizontal="right"/>
      <protection locked="0"/>
    </xf>
    <xf numFmtId="3" fontId="0" fillId="6" borderId="13" xfId="0" applyNumberFormat="1" applyFont="1" applyFill="1" applyBorder="1" applyAlignment="1">
      <alignment horizontal="right"/>
    </xf>
    <xf numFmtId="3" fontId="6" fillId="10" borderId="13" xfId="0" applyNumberFormat="1" applyFont="1" applyFill="1" applyBorder="1" applyAlignment="1" applyProtection="1">
      <alignment horizontal="right"/>
      <protection locked="0"/>
    </xf>
    <xf numFmtId="3" fontId="0" fillId="6" borderId="15" xfId="0" applyNumberFormat="1" applyFont="1" applyFill="1" applyBorder="1" applyAlignment="1">
      <alignment horizontal="right"/>
    </xf>
    <xf numFmtId="3" fontId="0" fillId="6" borderId="15" xfId="0" applyNumberFormat="1" applyFont="1" applyFill="1" applyBorder="1" applyAlignment="1" applyProtection="1">
      <alignment horizontal="right"/>
      <protection locked="0"/>
    </xf>
    <xf numFmtId="3" fontId="6" fillId="10" borderId="15" xfId="0" applyNumberFormat="1" applyFont="1" applyFill="1" applyBorder="1" applyAlignment="1">
      <alignment horizontal="right"/>
    </xf>
    <xf numFmtId="0" fontId="10" fillId="5" borderId="12" xfId="0" applyFont="1" applyFill="1" applyBorder="1" applyAlignment="1">
      <alignment vertical="center"/>
    </xf>
    <xf numFmtId="0" fontId="45" fillId="5" borderId="7" xfId="0" applyFont="1" applyFill="1" applyBorder="1" applyAlignment="1">
      <alignment wrapText="1"/>
    </xf>
    <xf numFmtId="0" fontId="45" fillId="0" borderId="7" xfId="0" applyFont="1" applyBorder="1" applyAlignment="1">
      <alignment horizontal="justify" vertical="center"/>
    </xf>
    <xf numFmtId="0" fontId="45" fillId="5" borderId="8" xfId="0" applyFont="1" applyFill="1" applyBorder="1" applyAlignment="1">
      <alignment vertical="center" wrapText="1"/>
    </xf>
    <xf numFmtId="0" fontId="46" fillId="6" borderId="8" xfId="0" applyFont="1" applyFill="1" applyBorder="1" applyAlignment="1">
      <alignment vertical="center" wrapText="1"/>
    </xf>
    <xf numFmtId="0" fontId="20" fillId="5" borderId="9" xfId="0" applyFont="1" applyFill="1" applyBorder="1" applyProtection="1">
      <protection locked="0"/>
    </xf>
    <xf numFmtId="0" fontId="20" fillId="5" borderId="2" xfId="0" applyFont="1" applyFill="1" applyBorder="1" applyProtection="1">
      <protection locked="0"/>
    </xf>
    <xf numFmtId="0" fontId="20" fillId="0" borderId="4" xfId="0" applyFont="1" applyBorder="1"/>
    <xf numFmtId="166" fontId="21" fillId="5" borderId="11" xfId="3" applyNumberFormat="1" applyFont="1" applyFill="1" applyBorder="1"/>
    <xf numFmtId="0" fontId="10" fillId="5" borderId="0" xfId="0" applyFont="1" applyFill="1" applyBorder="1" applyAlignment="1">
      <alignment vertical="center"/>
    </xf>
    <xf numFmtId="0" fontId="14" fillId="5" borderId="0" xfId="0" applyFont="1" applyFill="1" applyBorder="1" applyAlignment="1">
      <alignment vertical="center"/>
    </xf>
    <xf numFmtId="3" fontId="20" fillId="0" borderId="0" xfId="0" applyNumberFormat="1" applyFont="1" applyFill="1" applyBorder="1"/>
    <xf numFmtId="3" fontId="22" fillId="4" borderId="0" xfId="0" applyNumberFormat="1" applyFont="1" applyFill="1" applyBorder="1"/>
    <xf numFmtId="3" fontId="20" fillId="0" borderId="19" xfId="0" applyNumberFormat="1" applyFont="1" applyFill="1" applyBorder="1" applyProtection="1">
      <protection locked="0"/>
    </xf>
    <xf numFmtId="0" fontId="0" fillId="0" borderId="0" xfId="0" applyBorder="1"/>
    <xf numFmtId="0" fontId="0" fillId="0" borderId="0" xfId="0" applyFill="1" applyBorder="1"/>
    <xf numFmtId="0" fontId="13" fillId="0" borderId="0" xfId="0" applyFont="1" applyFill="1" applyBorder="1"/>
    <xf numFmtId="0" fontId="13" fillId="0" borderId="0" xfId="0" applyFont="1" applyBorder="1"/>
    <xf numFmtId="0" fontId="26" fillId="2" borderId="0" xfId="0" applyFont="1" applyFill="1" applyBorder="1"/>
    <xf numFmtId="3" fontId="21" fillId="5" borderId="13" xfId="0" applyNumberFormat="1" applyFont="1" applyFill="1" applyBorder="1" applyAlignment="1">
      <alignment horizontal="center" wrapText="1"/>
    </xf>
    <xf numFmtId="0" fontId="6" fillId="7" borderId="0" xfId="0" applyFont="1" applyFill="1" applyAlignment="1">
      <alignment vertical="center" wrapText="1"/>
    </xf>
    <xf numFmtId="0" fontId="6" fillId="7" borderId="0" xfId="0" applyFont="1" applyFill="1" applyAlignment="1">
      <alignment horizontal="center" vertical="center" wrapText="1"/>
    </xf>
    <xf numFmtId="0" fontId="6" fillId="4" borderId="18" xfId="0" applyFont="1" applyFill="1" applyBorder="1" applyAlignment="1">
      <alignment horizontal="center" wrapText="1"/>
    </xf>
    <xf numFmtId="0" fontId="7" fillId="3" borderId="13" xfId="0" applyFont="1" applyFill="1" applyBorder="1" applyAlignment="1">
      <alignment horizontal="center" wrapText="1"/>
    </xf>
    <xf numFmtId="0" fontId="40" fillId="3" borderId="0" xfId="0" applyFont="1" applyFill="1" applyBorder="1" applyAlignment="1">
      <alignment vertical="center"/>
    </xf>
    <xf numFmtId="169" fontId="20" fillId="5" borderId="0" xfId="0" applyNumberFormat="1" applyFont="1" applyFill="1"/>
    <xf numFmtId="169" fontId="20" fillId="0" borderId="0" xfId="0" applyNumberFormat="1" applyFont="1"/>
    <xf numFmtId="169" fontId="19" fillId="12" borderId="0" xfId="0" applyNumberFormat="1" applyFont="1" applyFill="1"/>
    <xf numFmtId="169" fontId="20" fillId="12" borderId="0" xfId="0" applyNumberFormat="1" applyFont="1" applyFill="1"/>
    <xf numFmtId="169" fontId="23" fillId="5" borderId="0" xfId="0" applyNumberFormat="1" applyFont="1" applyFill="1" applyBorder="1"/>
    <xf numFmtId="169" fontId="37" fillId="3" borderId="0" xfId="0" applyNumberFormat="1" applyFont="1" applyFill="1"/>
    <xf numFmtId="169" fontId="37" fillId="3" borderId="0" xfId="0" applyNumberFormat="1" applyFont="1" applyFill="1" applyBorder="1"/>
    <xf numFmtId="169" fontId="37" fillId="5" borderId="0" xfId="0" applyNumberFormat="1" applyFont="1" applyFill="1"/>
    <xf numFmtId="169" fontId="37" fillId="5" borderId="0" xfId="0" applyNumberFormat="1" applyFont="1" applyFill="1" applyBorder="1"/>
    <xf numFmtId="169" fontId="20" fillId="0" borderId="0" xfId="0" applyNumberFormat="1" applyFont="1" applyFill="1"/>
    <xf numFmtId="169" fontId="25" fillId="2" borderId="0" xfId="0" applyNumberFormat="1" applyFont="1" applyFill="1" applyBorder="1"/>
    <xf numFmtId="169" fontId="26" fillId="2" borderId="0" xfId="0" applyNumberFormat="1" applyFont="1" applyFill="1"/>
    <xf numFmtId="169" fontId="26" fillId="5" borderId="0" xfId="0" applyNumberFormat="1" applyFont="1" applyFill="1"/>
    <xf numFmtId="169" fontId="21" fillId="0" borderId="13" xfId="0" applyNumberFormat="1" applyFont="1" applyFill="1" applyBorder="1" applyAlignment="1">
      <alignment horizontal="center" wrapText="1"/>
    </xf>
    <xf numFmtId="169" fontId="21" fillId="5" borderId="0" xfId="0" applyNumberFormat="1" applyFont="1" applyFill="1" applyBorder="1" applyAlignment="1">
      <alignment horizontal="center" wrapText="1"/>
    </xf>
    <xf numFmtId="169" fontId="21" fillId="5" borderId="0" xfId="0" applyNumberFormat="1" applyFont="1" applyFill="1" applyBorder="1" applyAlignment="1">
      <alignment horizontal="center"/>
    </xf>
    <xf numFmtId="169" fontId="21" fillId="5" borderId="0" xfId="0" applyNumberFormat="1" applyFont="1" applyFill="1" applyAlignment="1">
      <alignment horizontal="center"/>
    </xf>
    <xf numFmtId="169" fontId="21" fillId="0" borderId="13" xfId="0" applyNumberFormat="1" applyFont="1" applyFill="1" applyBorder="1" applyAlignment="1">
      <alignment horizontal="left"/>
    </xf>
    <xf numFmtId="169" fontId="25" fillId="2" borderId="0" xfId="0" applyNumberFormat="1" applyFont="1" applyFill="1"/>
    <xf numFmtId="169" fontId="25" fillId="5" borderId="0" xfId="0" applyNumberFormat="1" applyFont="1" applyFill="1" applyAlignment="1">
      <alignment wrapText="1"/>
    </xf>
    <xf numFmtId="169" fontId="21" fillId="5" borderId="0" xfId="0" applyNumberFormat="1" applyFont="1" applyFill="1"/>
    <xf numFmtId="3" fontId="20" fillId="7" borderId="0" xfId="0" applyNumberFormat="1" applyFont="1" applyFill="1" applyBorder="1"/>
    <xf numFmtId="3" fontId="20" fillId="0" borderId="0" xfId="0" applyNumberFormat="1" applyFont="1" applyBorder="1"/>
    <xf numFmtId="3" fontId="19" fillId="3" borderId="0" xfId="0" applyNumberFormat="1" applyFont="1" applyFill="1" applyBorder="1"/>
    <xf numFmtId="3" fontId="24" fillId="3" borderId="0" xfId="0" applyNumberFormat="1" applyFont="1" applyFill="1" applyBorder="1"/>
    <xf numFmtId="3" fontId="24" fillId="5" borderId="0" xfId="0" applyNumberFormat="1" applyFont="1" applyFill="1" applyBorder="1"/>
    <xf numFmtId="3" fontId="24" fillId="0" borderId="0" xfId="0" applyNumberFormat="1" applyFont="1" applyBorder="1"/>
    <xf numFmtId="3" fontId="23" fillId="13" borderId="9" xfId="0" applyNumberFormat="1" applyFont="1" applyFill="1" applyBorder="1"/>
    <xf numFmtId="3" fontId="23" fillId="13" borderId="10" xfId="0" applyNumberFormat="1" applyFont="1" applyFill="1" applyBorder="1"/>
    <xf numFmtId="3" fontId="23" fillId="0" borderId="2" xfId="0" applyNumberFormat="1" applyFont="1" applyBorder="1"/>
    <xf numFmtId="3" fontId="23" fillId="0" borderId="0" xfId="0" applyNumberFormat="1" applyFont="1" applyBorder="1" applyAlignment="1">
      <alignment horizontal="center"/>
    </xf>
    <xf numFmtId="3" fontId="23" fillId="0" borderId="3" xfId="0" applyNumberFormat="1" applyFont="1" applyBorder="1" applyAlignment="1">
      <alignment horizontal="center"/>
    </xf>
    <xf numFmtId="3" fontId="20" fillId="5" borderId="2" xfId="0" applyNumberFormat="1" applyFont="1" applyFill="1" applyBorder="1"/>
    <xf numFmtId="3" fontId="20" fillId="5" borderId="4" xfId="0" applyNumberFormat="1" applyFont="1" applyFill="1" applyBorder="1"/>
    <xf numFmtId="3" fontId="38" fillId="14" borderId="0" xfId="0" applyNumberFormat="1" applyFont="1" applyFill="1" applyBorder="1"/>
    <xf numFmtId="3" fontId="39" fillId="14" borderId="0" xfId="0" applyNumberFormat="1" applyFont="1" applyFill="1" applyBorder="1"/>
    <xf numFmtId="3" fontId="23" fillId="0" borderId="0" xfId="0" applyNumberFormat="1" applyFont="1" applyBorder="1"/>
    <xf numFmtId="3" fontId="23" fillId="2" borderId="0" xfId="0" applyNumberFormat="1" applyFont="1" applyFill="1" applyBorder="1"/>
    <xf numFmtId="3" fontId="21" fillId="5" borderId="0" xfId="0" applyNumberFormat="1" applyFont="1" applyFill="1" applyBorder="1" applyAlignment="1">
      <alignment wrapText="1"/>
    </xf>
    <xf numFmtId="3" fontId="21" fillId="5" borderId="0" xfId="2" applyNumberFormat="1" applyFont="1" applyFill="1" applyBorder="1"/>
    <xf numFmtId="3" fontId="21" fillId="0" borderId="0" xfId="0" applyNumberFormat="1" applyFont="1" applyBorder="1"/>
    <xf numFmtId="3" fontId="36" fillId="0" borderId="0" xfId="0" applyNumberFormat="1" applyFont="1" applyFill="1" applyBorder="1"/>
    <xf numFmtId="3" fontId="20" fillId="5" borderId="5" xfId="0" applyNumberFormat="1" applyFont="1" applyFill="1" applyBorder="1" applyProtection="1">
      <protection locked="0"/>
    </xf>
    <xf numFmtId="3" fontId="20" fillId="0" borderId="5" xfId="0" applyNumberFormat="1" applyFont="1" applyBorder="1"/>
    <xf numFmtId="3" fontId="21" fillId="5" borderId="0" xfId="3" applyNumberFormat="1" applyFont="1" applyFill="1" applyBorder="1"/>
    <xf numFmtId="3" fontId="36" fillId="0" borderId="0" xfId="0" applyNumberFormat="1" applyFont="1" applyBorder="1"/>
    <xf numFmtId="3" fontId="26" fillId="5" borderId="0" xfId="0" applyNumberFormat="1" applyFont="1" applyFill="1" applyBorder="1"/>
    <xf numFmtId="3" fontId="26" fillId="0" borderId="0" xfId="0" applyNumberFormat="1" applyFont="1" applyBorder="1"/>
    <xf numFmtId="3" fontId="38" fillId="14" borderId="0" xfId="0" applyNumberFormat="1" applyFont="1" applyFill="1" applyBorder="1" applyAlignment="1">
      <alignment horizontal="left" vertical="center"/>
    </xf>
    <xf numFmtId="3" fontId="41" fillId="14" borderId="0" xfId="0" applyNumberFormat="1" applyFont="1" applyFill="1" applyBorder="1"/>
    <xf numFmtId="3" fontId="22" fillId="4" borderId="0" xfId="0" applyNumberFormat="1" applyFont="1" applyFill="1" applyBorder="1" applyAlignment="1">
      <alignment wrapText="1"/>
    </xf>
    <xf numFmtId="3" fontId="42" fillId="5" borderId="0" xfId="0" applyNumberFormat="1" applyFont="1" applyFill="1" applyBorder="1"/>
    <xf numFmtId="3" fontId="42" fillId="0" borderId="0" xfId="0" applyNumberFormat="1" applyFont="1" applyBorder="1"/>
    <xf numFmtId="166" fontId="20" fillId="6" borderId="0" xfId="3" applyNumberFormat="1" applyFont="1" applyFill="1" applyBorder="1"/>
    <xf numFmtId="166" fontId="21" fillId="5" borderId="0" xfId="3" applyNumberFormat="1" applyFont="1" applyFill="1" applyBorder="1"/>
    <xf numFmtId="166" fontId="20" fillId="5" borderId="3" xfId="3" applyNumberFormat="1" applyFont="1" applyFill="1" applyBorder="1" applyAlignment="1">
      <alignment horizontal="center"/>
    </xf>
    <xf numFmtId="166" fontId="20" fillId="5" borderId="6" xfId="3" applyNumberFormat="1" applyFont="1" applyFill="1" applyBorder="1" applyAlignment="1">
      <alignment horizontal="center"/>
    </xf>
    <xf numFmtId="3" fontId="10" fillId="3" borderId="0" xfId="0" applyNumberFormat="1" applyFont="1" applyFill="1"/>
    <xf numFmtId="3" fontId="12" fillId="3" borderId="0" xfId="0" applyNumberFormat="1" applyFont="1" applyFill="1"/>
    <xf numFmtId="3" fontId="8" fillId="2" borderId="0" xfId="0" applyNumberFormat="1" applyFont="1" applyFill="1"/>
    <xf numFmtId="3" fontId="9" fillId="2" borderId="0" xfId="0" applyNumberFormat="1" applyFont="1" applyFill="1"/>
    <xf numFmtId="3" fontId="6" fillId="5" borderId="0" xfId="0" applyNumberFormat="1" applyFont="1" applyFill="1" applyAlignment="1">
      <alignment horizontal="center" wrapText="1"/>
    </xf>
    <xf numFmtId="3" fontId="0" fillId="5" borderId="0" xfId="0" applyNumberFormat="1" applyFill="1" applyAlignment="1">
      <alignment horizontal="center" wrapText="1"/>
    </xf>
    <xf numFmtId="3" fontId="0" fillId="0" borderId="0" xfId="0" applyNumberFormat="1" applyAlignment="1">
      <alignment horizontal="center" wrapText="1"/>
    </xf>
    <xf numFmtId="3" fontId="6" fillId="5" borderId="0" xfId="0" applyNumberFormat="1" applyFont="1" applyFill="1" applyAlignment="1">
      <alignment horizontal="center"/>
    </xf>
    <xf numFmtId="3" fontId="6" fillId="5" borderId="0" xfId="0" applyNumberFormat="1" applyFont="1" applyFill="1" applyAlignment="1">
      <alignment wrapText="1"/>
    </xf>
    <xf numFmtId="3" fontId="0" fillId="5" borderId="0" xfId="0" applyNumberFormat="1" applyFill="1" applyAlignment="1">
      <alignment wrapText="1"/>
    </xf>
    <xf numFmtId="3" fontId="0" fillId="0" borderId="0" xfId="0" applyNumberFormat="1" applyAlignment="1">
      <alignment wrapText="1"/>
    </xf>
    <xf numFmtId="166" fontId="21" fillId="6" borderId="3" xfId="3" applyNumberFormat="1" applyFont="1" applyFill="1" applyBorder="1"/>
    <xf numFmtId="166" fontId="21" fillId="6" borderId="6" xfId="3" applyNumberFormat="1" applyFont="1" applyFill="1" applyBorder="1"/>
    <xf numFmtId="169" fontId="20" fillId="15" borderId="13" xfId="0" applyNumberFormat="1" applyFont="1" applyFill="1" applyBorder="1"/>
    <xf numFmtId="169" fontId="20" fillId="16" borderId="13" xfId="0" applyNumberFormat="1" applyFont="1" applyFill="1" applyBorder="1"/>
    <xf numFmtId="169" fontId="0" fillId="5" borderId="0" xfId="0" applyNumberFormat="1" applyFill="1"/>
    <xf numFmtId="169" fontId="6" fillId="5" borderId="0" xfId="0" applyNumberFormat="1" applyFont="1" applyFill="1"/>
    <xf numFmtId="169" fontId="0" fillId="0" borderId="0" xfId="0" applyNumberFormat="1"/>
    <xf numFmtId="0" fontId="21" fillId="0" borderId="0" xfId="0" applyFont="1"/>
    <xf numFmtId="3" fontId="21" fillId="4" borderId="27" xfId="0" applyNumberFormat="1" applyFont="1" applyFill="1" applyBorder="1" applyAlignment="1">
      <alignment wrapText="1"/>
    </xf>
    <xf numFmtId="3" fontId="21" fillId="4" borderId="29" xfId="0" applyNumberFormat="1" applyFont="1" applyFill="1" applyBorder="1" applyAlignment="1">
      <alignment wrapText="1"/>
    </xf>
    <xf numFmtId="3" fontId="21" fillId="4" borderId="3" xfId="0" applyNumberFormat="1" applyFont="1" applyFill="1" applyBorder="1" applyAlignment="1">
      <alignment wrapText="1"/>
    </xf>
    <xf numFmtId="3" fontId="21" fillId="4" borderId="6" xfId="0" applyNumberFormat="1" applyFont="1" applyFill="1" applyBorder="1" applyAlignment="1">
      <alignment wrapText="1"/>
    </xf>
    <xf numFmtId="0" fontId="21" fillId="6" borderId="4" xfId="0" applyFont="1" applyFill="1" applyBorder="1"/>
    <xf numFmtId="0" fontId="21" fillId="6" borderId="5" xfId="0" applyFont="1" applyFill="1" applyBorder="1"/>
    <xf numFmtId="0" fontId="21" fillId="6" borderId="6" xfId="0" applyFont="1" applyFill="1" applyBorder="1"/>
    <xf numFmtId="3" fontId="21" fillId="17" borderId="0" xfId="0" applyNumberFormat="1" applyFont="1" applyFill="1" applyBorder="1"/>
    <xf numFmtId="9" fontId="42" fillId="13" borderId="0" xfId="3" applyNumberFormat="1" applyFont="1" applyFill="1" applyBorder="1" applyAlignment="1">
      <alignment horizontal="center"/>
    </xf>
    <xf numFmtId="9" fontId="42" fillId="13" borderId="5" xfId="3" applyNumberFormat="1" applyFont="1" applyFill="1" applyBorder="1" applyAlignment="1">
      <alignment horizontal="center"/>
    </xf>
    <xf numFmtId="9" fontId="36" fillId="5" borderId="0" xfId="0" applyNumberFormat="1" applyFont="1" applyFill="1" applyBorder="1"/>
    <xf numFmtId="3" fontId="20" fillId="0" borderId="2" xfId="0" applyNumberFormat="1" applyFont="1" applyFill="1" applyBorder="1" applyProtection="1">
      <protection locked="0"/>
    </xf>
    <xf numFmtId="3" fontId="20" fillId="0" borderId="0" xfId="0" applyNumberFormat="1" applyFont="1" applyFill="1" applyBorder="1" applyProtection="1">
      <protection locked="0"/>
    </xf>
    <xf numFmtId="3" fontId="20" fillId="0" borderId="3" xfId="0" applyNumberFormat="1" applyFont="1" applyFill="1" applyBorder="1" applyProtection="1">
      <protection locked="0"/>
    </xf>
    <xf numFmtId="3" fontId="21" fillId="4" borderId="5" xfId="0" applyNumberFormat="1" applyFont="1" applyFill="1" applyBorder="1" applyProtection="1"/>
    <xf numFmtId="0" fontId="21" fillId="4" borderId="10" xfId="0" applyFont="1" applyFill="1" applyBorder="1" applyAlignment="1">
      <alignment horizontal="center" vertical="center"/>
    </xf>
    <xf numFmtId="3" fontId="21" fillId="4" borderId="10" xfId="0" applyNumberFormat="1" applyFont="1" applyFill="1" applyBorder="1" applyProtection="1">
      <protection locked="0"/>
    </xf>
    <xf numFmtId="3" fontId="21" fillId="4" borderId="11" xfId="0" applyNumberFormat="1" applyFont="1" applyFill="1" applyBorder="1" applyProtection="1">
      <protection locked="0"/>
    </xf>
    <xf numFmtId="0" fontId="21" fillId="4" borderId="0" xfId="0" applyFont="1" applyFill="1" applyBorder="1" applyAlignment="1">
      <alignment horizontal="center" vertical="center"/>
    </xf>
    <xf numFmtId="3" fontId="21" fillId="4" borderId="0" xfId="0" applyNumberFormat="1" applyFont="1" applyFill="1" applyBorder="1" applyProtection="1">
      <protection locked="0"/>
    </xf>
    <xf numFmtId="3" fontId="21" fillId="4" borderId="3" xfId="0" applyNumberFormat="1" applyFont="1" applyFill="1" applyBorder="1" applyProtection="1">
      <protection locked="0"/>
    </xf>
    <xf numFmtId="0" fontId="21" fillId="4" borderId="5" xfId="0" applyFont="1" applyFill="1" applyBorder="1" applyAlignment="1">
      <alignment horizontal="center" vertical="center"/>
    </xf>
    <xf numFmtId="0" fontId="21" fillId="4" borderId="36" xfId="0" applyFont="1" applyFill="1" applyBorder="1" applyAlignment="1">
      <alignment wrapText="1"/>
    </xf>
    <xf numFmtId="170" fontId="21" fillId="4" borderId="37" xfId="0" applyNumberFormat="1" applyFont="1" applyFill="1" applyBorder="1"/>
    <xf numFmtId="3" fontId="21" fillId="4" borderId="36" xfId="0" applyNumberFormat="1" applyFont="1" applyFill="1" applyBorder="1"/>
    <xf numFmtId="3" fontId="21" fillId="4" borderId="37" xfId="0" applyNumberFormat="1" applyFont="1" applyFill="1" applyBorder="1"/>
    <xf numFmtId="3" fontId="21" fillId="4" borderId="38" xfId="0" applyNumberFormat="1" applyFont="1" applyFill="1" applyBorder="1"/>
    <xf numFmtId="169" fontId="21" fillId="4" borderId="5" xfId="0" applyNumberFormat="1" applyFont="1" applyFill="1" applyBorder="1"/>
    <xf numFmtId="3" fontId="21" fillId="4" borderId="4" xfId="0" applyNumberFormat="1" applyFont="1" applyFill="1" applyBorder="1"/>
    <xf numFmtId="3" fontId="21" fillId="4" borderId="5" xfId="0" applyNumberFormat="1" applyFont="1" applyFill="1" applyBorder="1"/>
    <xf numFmtId="3" fontId="21" fillId="4" borderId="6" xfId="0" applyNumberFormat="1" applyFont="1" applyFill="1" applyBorder="1"/>
    <xf numFmtId="0" fontId="20" fillId="5" borderId="0" xfId="0" applyFont="1" applyFill="1" applyAlignment="1">
      <alignment vertical="center"/>
    </xf>
    <xf numFmtId="0" fontId="20" fillId="0" borderId="0" xfId="0" applyFont="1" applyFill="1" applyAlignment="1">
      <alignment vertical="center"/>
    </xf>
    <xf numFmtId="0" fontId="21" fillId="3" borderId="0" xfId="0" applyFont="1" applyFill="1" applyAlignment="1">
      <alignment vertical="center"/>
    </xf>
    <xf numFmtId="0" fontId="0" fillId="5" borderId="0" xfId="0" applyFill="1" applyAlignment="1">
      <alignment vertical="center"/>
    </xf>
    <xf numFmtId="0" fontId="0" fillId="5" borderId="0" xfId="0" applyFont="1" applyFill="1" applyAlignment="1">
      <alignment vertical="center"/>
    </xf>
    <xf numFmtId="0" fontId="45" fillId="5" borderId="2" xfId="0" applyFont="1" applyFill="1" applyBorder="1" applyAlignment="1">
      <alignment vertical="center" wrapText="1"/>
    </xf>
    <xf numFmtId="0" fontId="0" fillId="5" borderId="0" xfId="0" applyFont="1" applyFill="1" applyBorder="1" applyAlignment="1">
      <alignment vertical="center"/>
    </xf>
    <xf numFmtId="0" fontId="0" fillId="5" borderId="0" xfId="0" applyFill="1" applyBorder="1" applyAlignment="1">
      <alignment vertical="center"/>
    </xf>
    <xf numFmtId="0" fontId="22" fillId="5" borderId="0" xfId="0" applyFont="1" applyFill="1" applyBorder="1" applyAlignment="1">
      <alignment vertical="center"/>
    </xf>
    <xf numFmtId="3" fontId="22" fillId="5" borderId="0" xfId="0" applyNumberFormat="1" applyFont="1" applyFill="1" applyBorder="1" applyAlignment="1">
      <alignment horizontal="center" vertical="center"/>
    </xf>
    <xf numFmtId="0" fontId="22" fillId="5" borderId="0" xfId="0" applyFont="1" applyFill="1" applyBorder="1" applyAlignment="1">
      <alignment horizontal="center" vertical="center"/>
    </xf>
    <xf numFmtId="0" fontId="44" fillId="5" borderId="0" xfId="0" applyFont="1" applyFill="1" applyBorder="1" applyAlignment="1">
      <alignment vertical="center"/>
    </xf>
    <xf numFmtId="169" fontId="44" fillId="5" borderId="0" xfId="0" applyNumberFormat="1" applyFont="1" applyFill="1" applyBorder="1" applyAlignment="1">
      <alignment horizontal="center" vertical="center"/>
    </xf>
    <xf numFmtId="0" fontId="44" fillId="5" borderId="0" xfId="0" applyFont="1" applyFill="1" applyBorder="1" applyAlignment="1">
      <alignment horizontal="center" vertical="center"/>
    </xf>
    <xf numFmtId="0" fontId="47" fillId="11" borderId="0" xfId="0" applyFont="1" applyFill="1" applyAlignment="1">
      <alignment vertical="center"/>
    </xf>
    <xf numFmtId="0" fontId="22" fillId="13" borderId="1" xfId="0" applyFont="1" applyFill="1" applyBorder="1" applyAlignment="1">
      <alignment horizontal="center" vertical="center" wrapText="1"/>
    </xf>
    <xf numFmtId="0" fontId="22" fillId="13" borderId="25" xfId="0" applyFont="1" applyFill="1" applyBorder="1" applyAlignment="1">
      <alignment horizontal="center" vertical="center" wrapText="1"/>
    </xf>
    <xf numFmtId="3" fontId="22" fillId="13" borderId="10" xfId="0" applyNumberFormat="1" applyFont="1" applyFill="1" applyBorder="1" applyAlignment="1">
      <alignment horizontal="center" vertical="center"/>
    </xf>
    <xf numFmtId="0" fontId="22" fillId="13" borderId="11" xfId="0" applyFont="1" applyFill="1" applyBorder="1" applyAlignment="1">
      <alignment horizontal="center" vertical="center"/>
    </xf>
    <xf numFmtId="3" fontId="22" fillId="13" borderId="32" xfId="0" applyNumberFormat="1" applyFont="1" applyFill="1" applyBorder="1" applyAlignment="1">
      <alignment horizontal="center" vertical="center"/>
    </xf>
    <xf numFmtId="0" fontId="22" fillId="13" borderId="30" xfId="0" applyFont="1" applyFill="1" applyBorder="1" applyAlignment="1">
      <alignment horizontal="center" vertical="center"/>
    </xf>
    <xf numFmtId="3" fontId="27" fillId="14" borderId="5" xfId="0" applyNumberFormat="1" applyFont="1" applyFill="1" applyBorder="1" applyAlignment="1">
      <alignment horizontal="center" vertical="center"/>
    </xf>
    <xf numFmtId="0" fontId="44" fillId="14" borderId="6" xfId="0" applyFont="1" applyFill="1" applyBorder="1" applyAlignment="1">
      <alignment horizontal="center" vertical="center"/>
    </xf>
    <xf numFmtId="3" fontId="22" fillId="13" borderId="37" xfId="0" applyNumberFormat="1" applyFont="1" applyFill="1" applyBorder="1" applyAlignment="1">
      <alignment horizontal="center" vertical="center"/>
    </xf>
    <xf numFmtId="0" fontId="22" fillId="13" borderId="38" xfId="0" applyFont="1" applyFill="1" applyBorder="1" applyAlignment="1">
      <alignment horizontal="center" vertical="center"/>
    </xf>
    <xf numFmtId="3" fontId="22" fillId="13" borderId="34" xfId="0" applyNumberFormat="1" applyFont="1" applyFill="1" applyBorder="1" applyAlignment="1">
      <alignment horizontal="center" vertical="center"/>
    </xf>
    <xf numFmtId="0" fontId="22" fillId="13" borderId="35" xfId="0" applyFont="1" applyFill="1" applyBorder="1" applyAlignment="1">
      <alignment horizontal="center" vertical="center"/>
    </xf>
    <xf numFmtId="0" fontId="22" fillId="13" borderId="10" xfId="0" applyFont="1" applyFill="1" applyBorder="1" applyAlignment="1">
      <alignment horizontal="center" vertical="center" wrapText="1"/>
    </xf>
    <xf numFmtId="0" fontId="22" fillId="13" borderId="11" xfId="0" applyFont="1" applyFill="1" applyBorder="1" applyAlignment="1">
      <alignment horizontal="center" vertical="center" wrapText="1"/>
    </xf>
    <xf numFmtId="3" fontId="0" fillId="5" borderId="0" xfId="0" applyNumberFormat="1" applyFill="1" applyAlignment="1">
      <alignment vertical="center"/>
    </xf>
    <xf numFmtId="0" fontId="50" fillId="5" borderId="0" xfId="0" applyFont="1" applyFill="1"/>
    <xf numFmtId="0" fontId="10" fillId="19" borderId="0" xfId="0" applyFont="1" applyFill="1"/>
    <xf numFmtId="0" fontId="18" fillId="19" borderId="0" xfId="0" applyFont="1" applyFill="1"/>
    <xf numFmtId="0" fontId="0" fillId="5" borderId="13" xfId="0" applyFill="1" applyBorder="1"/>
    <xf numFmtId="0" fontId="6" fillId="5" borderId="13" xfId="0" applyFont="1" applyFill="1" applyBorder="1" applyAlignment="1">
      <alignment wrapText="1"/>
    </xf>
    <xf numFmtId="0" fontId="6" fillId="19" borderId="0" xfId="0" applyFont="1" applyFill="1"/>
    <xf numFmtId="0" fontId="6" fillId="19" borderId="13" xfId="0" applyFont="1" applyFill="1" applyBorder="1"/>
    <xf numFmtId="0" fontId="6" fillId="5" borderId="13" xfId="0" applyNumberFormat="1" applyFont="1" applyFill="1" applyBorder="1" applyAlignment="1" applyProtection="1">
      <alignment horizontal="center" wrapText="1"/>
    </xf>
    <xf numFmtId="165" fontId="6" fillId="6" borderId="13" xfId="2" applyNumberFormat="1" applyFont="1" applyFill="1" applyBorder="1" applyAlignment="1" applyProtection="1">
      <alignment horizontal="center" vertical="center"/>
      <protection locked="0"/>
    </xf>
    <xf numFmtId="0" fontId="6" fillId="5" borderId="13" xfId="0" applyFont="1" applyFill="1" applyBorder="1" applyAlignment="1">
      <alignment horizontal="center" wrapText="1"/>
    </xf>
    <xf numFmtId="1" fontId="6" fillId="6" borderId="13" xfId="0" applyNumberFormat="1" applyFont="1" applyFill="1" applyBorder="1" applyAlignment="1">
      <alignment horizontal="center" vertical="center"/>
    </xf>
    <xf numFmtId="0" fontId="37" fillId="0" borderId="0" xfId="0" applyFont="1" applyFill="1" applyBorder="1"/>
    <xf numFmtId="0" fontId="0" fillId="19" borderId="0" xfId="0" applyFill="1"/>
    <xf numFmtId="169" fontId="19" fillId="19" borderId="0" xfId="0" applyNumberFormat="1" applyFont="1" applyFill="1"/>
    <xf numFmtId="169" fontId="20" fillId="19" borderId="0" xfId="0" applyNumberFormat="1" applyFont="1" applyFill="1"/>
    <xf numFmtId="3" fontId="19" fillId="19" borderId="0" xfId="0" applyNumberFormat="1" applyFont="1" applyFill="1" applyBorder="1"/>
    <xf numFmtId="3" fontId="20" fillId="19" borderId="0" xfId="0" applyNumberFormat="1" applyFont="1" applyFill="1" applyBorder="1"/>
    <xf numFmtId="0" fontId="10" fillId="19" borderId="0" xfId="0" applyFont="1" applyFill="1" applyBorder="1"/>
    <xf numFmtId="0" fontId="0" fillId="19" borderId="0" xfId="0" applyFill="1" applyBorder="1"/>
    <xf numFmtId="0" fontId="10" fillId="0" borderId="0" xfId="0" applyFont="1" applyFill="1" applyBorder="1"/>
    <xf numFmtId="3" fontId="24" fillId="18" borderId="0" xfId="0" applyNumberFormat="1" applyFont="1" applyFill="1"/>
    <xf numFmtId="3" fontId="0" fillId="18" borderId="0" xfId="0" applyNumberFormat="1" applyFill="1"/>
    <xf numFmtId="0" fontId="19" fillId="18" borderId="0" xfId="0" applyFont="1" applyFill="1"/>
    <xf numFmtId="0" fontId="20" fillId="18" borderId="0" xfId="0" applyFont="1" applyFill="1"/>
    <xf numFmtId="0" fontId="19" fillId="18" borderId="0" xfId="0" applyFont="1" applyFill="1" applyAlignment="1">
      <alignment vertical="center"/>
    </xf>
    <xf numFmtId="0" fontId="20" fillId="18" borderId="0" xfId="0" applyFont="1" applyFill="1" applyAlignment="1">
      <alignment vertical="center"/>
    </xf>
    <xf numFmtId="0" fontId="45" fillId="5" borderId="12" xfId="0" applyFont="1" applyFill="1" applyBorder="1" applyAlignment="1">
      <alignment vertical="center" wrapText="1"/>
    </xf>
    <xf numFmtId="3" fontId="52" fillId="0" borderId="0" xfId="0" applyNumberFormat="1" applyFont="1" applyFill="1" applyBorder="1"/>
    <xf numFmtId="3" fontId="21" fillId="5" borderId="2" xfId="0" applyNumberFormat="1" applyFont="1" applyFill="1" applyBorder="1"/>
    <xf numFmtId="3" fontId="53" fillId="5" borderId="0" xfId="0" applyNumberFormat="1" applyFont="1" applyFill="1" applyBorder="1" applyProtection="1">
      <protection locked="0"/>
    </xf>
    <xf numFmtId="3" fontId="50" fillId="5" borderId="0" xfId="0" applyNumberFormat="1" applyFont="1" applyFill="1"/>
    <xf numFmtId="3" fontId="19" fillId="18" borderId="0" xfId="0" applyNumberFormat="1" applyFont="1" applyFill="1" applyBorder="1"/>
    <xf numFmtId="3" fontId="20" fillId="18" borderId="0" xfId="0" applyNumberFormat="1" applyFont="1" applyFill="1" applyBorder="1"/>
    <xf numFmtId="0" fontId="55" fillId="13" borderId="10" xfId="0" applyFont="1" applyFill="1" applyBorder="1" applyAlignment="1">
      <alignment horizontal="center" wrapText="1"/>
    </xf>
    <xf numFmtId="0" fontId="55" fillId="13" borderId="11" xfId="0" applyFont="1" applyFill="1" applyBorder="1" applyAlignment="1">
      <alignment horizontal="center" wrapText="1"/>
    </xf>
    <xf numFmtId="0" fontId="0" fillId="21" borderId="22" xfId="0" applyFill="1" applyBorder="1"/>
    <xf numFmtId="0" fontId="0" fillId="21" borderId="20" xfId="0" applyFill="1" applyBorder="1"/>
    <xf numFmtId="0" fontId="0" fillId="21" borderId="0" xfId="0" applyFill="1" applyBorder="1"/>
    <xf numFmtId="9" fontId="6" fillId="21" borderId="0" xfId="3" applyFont="1" applyFill="1" applyBorder="1" applyAlignment="1" applyProtection="1">
      <alignment horizontal="center"/>
      <protection locked="0"/>
    </xf>
    <xf numFmtId="0" fontId="0" fillId="21" borderId="0" xfId="0" applyFill="1"/>
    <xf numFmtId="0" fontId="17" fillId="22" borderId="14" xfId="0" applyFont="1" applyFill="1" applyBorder="1" applyAlignment="1">
      <alignment horizontal="center"/>
    </xf>
    <xf numFmtId="0" fontId="8" fillId="22" borderId="16" xfId="0" applyFont="1" applyFill="1" applyBorder="1"/>
    <xf numFmtId="0" fontId="0" fillId="22" borderId="22" xfId="0" applyFill="1" applyBorder="1"/>
    <xf numFmtId="165" fontId="5" fillId="22" borderId="0" xfId="2" applyNumberFormat="1" applyFont="1" applyFill="1" applyBorder="1" applyProtection="1"/>
    <xf numFmtId="0" fontId="0" fillId="22" borderId="20" xfId="0" applyFill="1" applyBorder="1"/>
    <xf numFmtId="0" fontId="56" fillId="22" borderId="21" xfId="0" applyFont="1" applyFill="1" applyBorder="1"/>
    <xf numFmtId="0" fontId="11" fillId="8" borderId="22" xfId="0" applyFont="1" applyFill="1" applyBorder="1" applyAlignment="1">
      <alignment vertical="center"/>
    </xf>
    <xf numFmtId="0" fontId="8" fillId="8" borderId="0" xfId="0" applyFont="1" applyFill="1" applyBorder="1" applyAlignment="1">
      <alignment vertical="center"/>
    </xf>
    <xf numFmtId="0" fontId="9" fillId="20" borderId="22" xfId="0" applyFont="1" applyFill="1" applyBorder="1"/>
    <xf numFmtId="0" fontId="9" fillId="20" borderId="0" xfId="0" applyFont="1" applyFill="1" applyBorder="1"/>
    <xf numFmtId="0" fontId="9" fillId="20" borderId="20" xfId="0" applyFont="1" applyFill="1" applyBorder="1"/>
    <xf numFmtId="0" fontId="9" fillId="20" borderId="0" xfId="0" applyFont="1" applyFill="1"/>
    <xf numFmtId="0" fontId="8" fillId="20" borderId="22" xfId="0" applyFont="1" applyFill="1" applyBorder="1"/>
    <xf numFmtId="165" fontId="9" fillId="20" borderId="0" xfId="2" applyNumberFormat="1" applyFont="1" applyFill="1" applyBorder="1" applyProtection="1"/>
    <xf numFmtId="0" fontId="8" fillId="20" borderId="0" xfId="0" applyFont="1" applyFill="1" applyBorder="1"/>
    <xf numFmtId="0" fontId="8" fillId="20" borderId="0" xfId="0" applyFont="1" applyFill="1" applyBorder="1" applyAlignment="1" applyProtection="1">
      <alignment wrapText="1"/>
    </xf>
    <xf numFmtId="0" fontId="56" fillId="11" borderId="21" xfId="0" applyFont="1" applyFill="1" applyBorder="1" applyAlignment="1">
      <alignment vertical="center"/>
    </xf>
    <xf numFmtId="169" fontId="23" fillId="13" borderId="9" xfId="0" applyNumberFormat="1" applyFont="1" applyFill="1" applyBorder="1" applyAlignment="1">
      <alignment wrapText="1"/>
    </xf>
    <xf numFmtId="169" fontId="23" fillId="13" borderId="2" xfId="0" applyNumberFormat="1" applyFont="1" applyFill="1" applyBorder="1" applyAlignment="1">
      <alignment wrapText="1"/>
    </xf>
    <xf numFmtId="169" fontId="23" fillId="13" borderId="4" xfId="0" applyNumberFormat="1" applyFont="1" applyFill="1" applyBorder="1" applyAlignment="1">
      <alignment wrapText="1"/>
    </xf>
    <xf numFmtId="3" fontId="23" fillId="13" borderId="3" xfId="0" applyNumberFormat="1" applyFont="1" applyFill="1" applyBorder="1"/>
    <xf numFmtId="3" fontId="23" fillId="13" borderId="6" xfId="0" applyNumberFormat="1" applyFont="1" applyFill="1" applyBorder="1"/>
    <xf numFmtId="9" fontId="20" fillId="6" borderId="0" xfId="3" applyNumberFormat="1" applyFont="1" applyFill="1" applyBorder="1"/>
    <xf numFmtId="0" fontId="25" fillId="0" borderId="9" xfId="0" applyFont="1" applyFill="1" applyBorder="1" applyAlignment="1">
      <alignment horizontal="center" vertical="center"/>
    </xf>
    <xf numFmtId="0" fontId="26" fillId="0" borderId="10" xfId="0" applyFont="1" applyFill="1" applyBorder="1" applyAlignment="1">
      <alignment horizontal="center" vertical="center"/>
    </xf>
    <xf numFmtId="0" fontId="26" fillId="0" borderId="4" xfId="0" applyFont="1" applyFill="1" applyBorder="1" applyAlignment="1">
      <alignment horizontal="center" vertical="center"/>
    </xf>
    <xf numFmtId="0" fontId="26" fillId="0" borderId="5" xfId="0" applyFont="1" applyFill="1" applyBorder="1" applyAlignment="1">
      <alignment horizontal="center" vertical="center"/>
    </xf>
    <xf numFmtId="0" fontId="26" fillId="0" borderId="2" xfId="0" applyFont="1" applyFill="1" applyBorder="1" applyAlignment="1">
      <alignment horizontal="center" vertical="center"/>
    </xf>
    <xf numFmtId="0" fontId="26" fillId="0" borderId="0" xfId="0" applyFont="1" applyFill="1" applyBorder="1" applyAlignment="1">
      <alignment horizontal="center" vertical="center"/>
    </xf>
    <xf numFmtId="3" fontId="22" fillId="13" borderId="36" xfId="0" applyNumberFormat="1" applyFont="1" applyFill="1" applyBorder="1" applyAlignment="1">
      <alignment horizontal="left" vertical="center" wrapText="1"/>
    </xf>
    <xf numFmtId="3" fontId="22" fillId="13" borderId="37" xfId="0" applyNumberFormat="1" applyFont="1" applyFill="1" applyBorder="1" applyAlignment="1">
      <alignment horizontal="left" vertical="center" wrapText="1"/>
    </xf>
    <xf numFmtId="3" fontId="22" fillId="13" borderId="33" xfId="0" applyNumberFormat="1" applyFont="1" applyFill="1" applyBorder="1" applyAlignment="1">
      <alignment horizontal="left" vertical="center" wrapText="1"/>
    </xf>
    <xf numFmtId="3" fontId="22" fillId="13" borderId="34" xfId="0" applyNumberFormat="1" applyFont="1" applyFill="1" applyBorder="1" applyAlignment="1">
      <alignment horizontal="left" vertical="center" wrapText="1"/>
    </xf>
    <xf numFmtId="3" fontId="22" fillId="13" borderId="31" xfId="0" applyNumberFormat="1" applyFont="1" applyFill="1" applyBorder="1" applyAlignment="1">
      <alignment horizontal="left" vertical="center" wrapText="1"/>
    </xf>
    <xf numFmtId="3" fontId="22" fillId="13" borderId="32" xfId="0" applyNumberFormat="1" applyFont="1" applyFill="1" applyBorder="1" applyAlignment="1">
      <alignment horizontal="left" vertical="center" wrapText="1"/>
    </xf>
    <xf numFmtId="3" fontId="27" fillId="14" borderId="24" xfId="0" applyNumberFormat="1" applyFont="1" applyFill="1" applyBorder="1" applyAlignment="1">
      <alignment horizontal="left" vertical="center" wrapText="1"/>
    </xf>
    <xf numFmtId="3" fontId="27" fillId="14" borderId="1" xfId="0" applyNumberFormat="1" applyFont="1" applyFill="1" applyBorder="1" applyAlignment="1">
      <alignment horizontal="left" vertical="center" wrapText="1"/>
    </xf>
    <xf numFmtId="0" fontId="47" fillId="11" borderId="5" xfId="0" applyFont="1" applyFill="1" applyBorder="1" applyAlignment="1">
      <alignment horizontal="left" vertical="center"/>
    </xf>
    <xf numFmtId="0" fontId="22" fillId="13" borderId="24"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22" fillId="13" borderId="9" xfId="0" applyFont="1" applyFill="1" applyBorder="1" applyAlignment="1">
      <alignment horizontal="center" vertical="center" wrapText="1"/>
    </xf>
    <xf numFmtId="0" fontId="22" fillId="13" borderId="10" xfId="0" applyFont="1" applyFill="1" applyBorder="1" applyAlignment="1">
      <alignment horizontal="center" vertical="center" wrapText="1"/>
    </xf>
  </cellXfs>
  <cellStyles count="6">
    <cellStyle name="Comma" xfId="2" builtinId="3"/>
    <cellStyle name="Dezimal 2" xfId="1"/>
    <cellStyle name="Normal" xfId="0" builtinId="0"/>
    <cellStyle name="Percent" xfId="3" builtinId="5"/>
    <cellStyle name="Prozent 2" xfId="4"/>
    <cellStyle name="Standard 2" xfId="5"/>
  </cellStyles>
  <dxfs count="6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FF0000"/>
        </patternFill>
      </fill>
    </dxf>
    <dxf>
      <fill>
        <patternFill>
          <bgColor rgb="FFFF0000"/>
        </patternFill>
      </fill>
    </dxf>
  </dxfs>
  <tableStyles count="0" defaultTableStyle="TableStyleMedium9" defaultPivotStyle="PivotStyleLight16"/>
  <colors>
    <mruColors>
      <color rgb="FF29C7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7.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8.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9.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467591</xdr:colOff>
      <xdr:row>13</xdr:row>
      <xdr:rowOff>459058</xdr:rowOff>
    </xdr:from>
    <xdr:to>
      <xdr:col>0</xdr:col>
      <xdr:colOff>11031989</xdr:colOff>
      <xdr:row>26</xdr:row>
      <xdr:rowOff>109469</xdr:rowOff>
    </xdr:to>
    <xdr:pic>
      <xdr:nvPicPr>
        <xdr:cNvPr id="2" name="Grafik 1"/>
        <xdr:cNvPicPr>
          <a:picLocks noChangeAspect="1"/>
        </xdr:cNvPicPr>
      </xdr:nvPicPr>
      <xdr:blipFill>
        <a:blip xmlns:r="http://schemas.openxmlformats.org/officeDocument/2006/relationships" r:embed="rId1" cstate="print"/>
        <a:stretch>
          <a:fillRect/>
        </a:stretch>
      </xdr:blipFill>
      <xdr:spPr>
        <a:xfrm>
          <a:off x="467591" y="8217603"/>
          <a:ext cx="10564398" cy="6543048"/>
        </a:xfrm>
        <a:prstGeom prst="rect">
          <a:avLst/>
        </a:prstGeom>
      </xdr:spPr>
    </xdr:pic>
    <xdr:clientData/>
  </xdr:twoCellAnchor>
  <xdr:twoCellAnchor>
    <xdr:from>
      <xdr:col>1</xdr:col>
      <xdr:colOff>855898</xdr:colOff>
      <xdr:row>4</xdr:row>
      <xdr:rowOff>9450</xdr:rowOff>
    </xdr:from>
    <xdr:to>
      <xdr:col>5</xdr:col>
      <xdr:colOff>380825</xdr:colOff>
      <xdr:row>10</xdr:row>
      <xdr:rowOff>1662546</xdr:rowOff>
    </xdr:to>
    <xdr:grpSp>
      <xdr:nvGrpSpPr>
        <xdr:cNvPr id="3" name="Group 2"/>
        <xdr:cNvGrpSpPr/>
      </xdr:nvGrpSpPr>
      <xdr:grpSpPr>
        <a:xfrm>
          <a:off x="12626077" y="934736"/>
          <a:ext cx="3035569" cy="4102381"/>
          <a:chOff x="12614943" y="927314"/>
          <a:chExt cx="3757234" cy="5089217"/>
        </a:xfrm>
      </xdr:grpSpPr>
      <xdr:pic>
        <xdr:nvPicPr>
          <xdr:cNvPr id="397882"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73813" y="4759901"/>
            <a:ext cx="2600325" cy="1256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8"/>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652446" y="3359726"/>
            <a:ext cx="1496528" cy="1107120"/>
          </a:xfrm>
          <a:prstGeom prst="rect">
            <a:avLst/>
          </a:prstGeom>
          <a:noFill/>
          <a:ln w="9525">
            <a:noFill/>
            <a:miter lim="800000"/>
            <a:headEnd/>
            <a:tailEnd/>
          </a:ln>
        </xdr:spPr>
      </xdr:pic>
      <xdr:pic>
        <xdr:nvPicPr>
          <xdr:cNvPr id="5" name="Grafik 4"/>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76909" y="927314"/>
            <a:ext cx="3695268" cy="1017191"/>
          </a:xfrm>
          <a:prstGeom prst="rect">
            <a:avLst/>
          </a:prstGeom>
        </xdr:spPr>
      </xdr:pic>
      <xdr:pic>
        <xdr:nvPicPr>
          <xdr:cNvPr id="6" name="Grafik 5"/>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614943" y="2028057"/>
            <a:ext cx="3131613" cy="105458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83380</xdr:colOff>
      <xdr:row>18</xdr:row>
      <xdr:rowOff>404623</xdr:rowOff>
    </xdr:from>
    <xdr:to>
      <xdr:col>3</xdr:col>
      <xdr:colOff>586019</xdr:colOff>
      <xdr:row>27</xdr:row>
      <xdr:rowOff>79360</xdr:rowOff>
    </xdr:to>
    <xdr:sp macro="" textlink="">
      <xdr:nvSpPr>
        <xdr:cNvPr id="2" name="Pfeil nach rechts 1"/>
        <xdr:cNvSpPr/>
      </xdr:nvSpPr>
      <xdr:spPr>
        <a:xfrm rot="20973942">
          <a:off x="1278335" y="4976623"/>
          <a:ext cx="3810411" cy="1822192"/>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ctr" anchorCtr="0"/>
        <a:lstStyle/>
        <a:p>
          <a:pPr algn="ctr"/>
          <a:r>
            <a:rPr lang="de-DE" sz="2200" b="1">
              <a:solidFill>
                <a:schemeClr val="tx1"/>
              </a:solidFill>
            </a:rPr>
            <a:t>Land use change in reference scenario </a:t>
          </a:r>
        </a:p>
      </xdr:txBody>
    </xdr:sp>
    <xdr:clientData/>
  </xdr:twoCellAnchor>
  <xdr:twoCellAnchor>
    <xdr:from>
      <xdr:col>0</xdr:col>
      <xdr:colOff>1416353</xdr:colOff>
      <xdr:row>55</xdr:row>
      <xdr:rowOff>77670</xdr:rowOff>
    </xdr:from>
    <xdr:to>
      <xdr:col>3</xdr:col>
      <xdr:colOff>178548</xdr:colOff>
      <xdr:row>65</xdr:row>
      <xdr:rowOff>137510</xdr:rowOff>
    </xdr:to>
    <xdr:sp macro="" textlink="">
      <xdr:nvSpPr>
        <xdr:cNvPr id="4" name="Pfeil nach rechts 3"/>
        <xdr:cNvSpPr/>
      </xdr:nvSpPr>
      <xdr:spPr>
        <a:xfrm rot="445064">
          <a:off x="1416353" y="13326945"/>
          <a:ext cx="4496245" cy="196484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ctr" anchorCtr="0"/>
        <a:lstStyle/>
        <a:p>
          <a:pPr algn="ctr"/>
          <a:r>
            <a:rPr lang="de-DE" sz="2200" b="1">
              <a:solidFill>
                <a:schemeClr val="tx1"/>
              </a:solidFill>
            </a:rPr>
            <a:t>Land use change in REDD+ scenario </a:t>
          </a:r>
        </a:p>
      </xdr:txBody>
    </xdr:sp>
    <xdr:clientData/>
  </xdr:twoCellAnchor>
  <xdr:twoCellAnchor>
    <xdr:from>
      <xdr:col>2</xdr:col>
      <xdr:colOff>1061356</xdr:colOff>
      <xdr:row>2</xdr:row>
      <xdr:rowOff>178410</xdr:rowOff>
    </xdr:from>
    <xdr:to>
      <xdr:col>9</xdr:col>
      <xdr:colOff>41086</xdr:colOff>
      <xdr:row>6</xdr:row>
      <xdr:rowOff>47625</xdr:rowOff>
    </xdr:to>
    <xdr:grpSp>
      <xdr:nvGrpSpPr>
        <xdr:cNvPr id="3" name="Group 2"/>
        <xdr:cNvGrpSpPr/>
      </xdr:nvGrpSpPr>
      <xdr:grpSpPr>
        <a:xfrm>
          <a:off x="5093606" y="702285"/>
          <a:ext cx="8187230" cy="996340"/>
          <a:chOff x="6296396" y="678563"/>
          <a:chExt cx="10957726" cy="1284569"/>
        </a:xfrm>
      </xdr:grpSpPr>
      <xdr:pic>
        <xdr:nvPicPr>
          <xdr:cNvPr id="1345059"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40482" y="678563"/>
            <a:ext cx="2613640" cy="1282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82381" y="859724"/>
            <a:ext cx="1513847" cy="1103408"/>
          </a:xfrm>
          <a:prstGeom prst="rect">
            <a:avLst/>
          </a:prstGeom>
          <a:noFill/>
          <a:ln w="9525">
            <a:noFill/>
            <a:miter lim="800000"/>
            <a:headEnd/>
            <a:tailEnd/>
          </a:ln>
        </xdr:spPr>
      </xdr:pic>
      <xdr:pic>
        <xdr:nvPicPr>
          <xdr:cNvPr id="6" name="Grafik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396" y="903811"/>
            <a:ext cx="3689083" cy="1013479"/>
          </a:xfrm>
          <a:prstGeom prst="rect">
            <a:avLst/>
          </a:prstGeom>
        </xdr:spPr>
      </xdr:pic>
      <xdr:pic>
        <xdr:nvPicPr>
          <xdr:cNvPr id="7" name="Grafik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68553" y="948145"/>
            <a:ext cx="2905065" cy="953507"/>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5</xdr:row>
      <xdr:rowOff>0</xdr:rowOff>
    </xdr:from>
    <xdr:to>
      <xdr:col>11</xdr:col>
      <xdr:colOff>57096</xdr:colOff>
      <xdr:row>7</xdr:row>
      <xdr:rowOff>301625</xdr:rowOff>
    </xdr:to>
    <xdr:grpSp>
      <xdr:nvGrpSpPr>
        <xdr:cNvPr id="6" name="Group 5"/>
        <xdr:cNvGrpSpPr/>
      </xdr:nvGrpSpPr>
      <xdr:grpSpPr>
        <a:xfrm>
          <a:off x="10445750" y="1095375"/>
          <a:ext cx="8248596" cy="984250"/>
          <a:chOff x="6296396" y="678563"/>
          <a:chExt cx="10957726" cy="1284569"/>
        </a:xfrm>
      </xdr:grpSpPr>
      <xdr:pic>
        <xdr:nvPicPr>
          <xdr:cNvPr id="7"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40482" y="678563"/>
            <a:ext cx="2613640" cy="1282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82381" y="859724"/>
            <a:ext cx="1513847" cy="1103408"/>
          </a:xfrm>
          <a:prstGeom prst="rect">
            <a:avLst/>
          </a:prstGeom>
          <a:noFill/>
          <a:ln w="9525">
            <a:noFill/>
            <a:miter lim="800000"/>
            <a:headEnd/>
            <a:tailEnd/>
          </a:ln>
        </xdr:spPr>
      </xdr:pic>
      <xdr:pic>
        <xdr:nvPicPr>
          <xdr:cNvPr id="9" name="Grafik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396" y="903811"/>
            <a:ext cx="3689083" cy="1013479"/>
          </a:xfrm>
          <a:prstGeom prst="rect">
            <a:avLst/>
          </a:prstGeom>
        </xdr:spPr>
      </xdr:pic>
      <xdr:pic>
        <xdr:nvPicPr>
          <xdr:cNvPr id="10" name="Grafik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68553" y="948145"/>
            <a:ext cx="2905065" cy="953507"/>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952501</xdr:colOff>
      <xdr:row>6</xdr:row>
      <xdr:rowOff>95250</xdr:rowOff>
    </xdr:from>
    <xdr:to>
      <xdr:col>16</xdr:col>
      <xdr:colOff>422887</xdr:colOff>
      <xdr:row>11</xdr:row>
      <xdr:rowOff>167072</xdr:rowOff>
    </xdr:to>
    <xdr:grpSp>
      <xdr:nvGrpSpPr>
        <xdr:cNvPr id="6" name="Group 5"/>
        <xdr:cNvGrpSpPr/>
      </xdr:nvGrpSpPr>
      <xdr:grpSpPr>
        <a:xfrm>
          <a:off x="13158108" y="1592036"/>
          <a:ext cx="8287815" cy="789214"/>
          <a:chOff x="6296396" y="678563"/>
          <a:chExt cx="10957726" cy="1284569"/>
        </a:xfrm>
      </xdr:grpSpPr>
      <xdr:pic>
        <xdr:nvPicPr>
          <xdr:cNvPr id="7"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40482" y="678563"/>
            <a:ext cx="2613640" cy="1282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82381" y="859724"/>
            <a:ext cx="1513847" cy="1103408"/>
          </a:xfrm>
          <a:prstGeom prst="rect">
            <a:avLst/>
          </a:prstGeom>
          <a:noFill/>
          <a:ln w="9525">
            <a:noFill/>
            <a:miter lim="800000"/>
            <a:headEnd/>
            <a:tailEnd/>
          </a:ln>
        </xdr:spPr>
      </xdr:pic>
      <xdr:pic>
        <xdr:nvPicPr>
          <xdr:cNvPr id="9" name="Grafik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396" y="903811"/>
            <a:ext cx="3689083" cy="1013479"/>
          </a:xfrm>
          <a:prstGeom prst="rect">
            <a:avLst/>
          </a:prstGeom>
        </xdr:spPr>
      </xdr:pic>
      <xdr:pic>
        <xdr:nvPicPr>
          <xdr:cNvPr id="10" name="Grafik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68553" y="948145"/>
            <a:ext cx="2905065" cy="953507"/>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201385</xdr:colOff>
      <xdr:row>5</xdr:row>
      <xdr:rowOff>141514</xdr:rowOff>
    </xdr:from>
    <xdr:to>
      <xdr:col>15</xdr:col>
      <xdr:colOff>726886</xdr:colOff>
      <xdr:row>10</xdr:row>
      <xdr:rowOff>157307</xdr:rowOff>
    </xdr:to>
    <xdr:grpSp>
      <xdr:nvGrpSpPr>
        <xdr:cNvPr id="6" name="Group 5"/>
        <xdr:cNvGrpSpPr/>
      </xdr:nvGrpSpPr>
      <xdr:grpSpPr>
        <a:xfrm>
          <a:off x="12570278" y="1461407"/>
          <a:ext cx="8240751" cy="900257"/>
          <a:chOff x="6296396" y="678563"/>
          <a:chExt cx="10957726" cy="1284569"/>
        </a:xfrm>
      </xdr:grpSpPr>
      <xdr:pic>
        <xdr:nvPicPr>
          <xdr:cNvPr id="7"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40482" y="678563"/>
            <a:ext cx="2613640" cy="1282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82381" y="859724"/>
            <a:ext cx="1513847" cy="1103408"/>
          </a:xfrm>
          <a:prstGeom prst="rect">
            <a:avLst/>
          </a:prstGeom>
          <a:noFill/>
          <a:ln w="9525">
            <a:noFill/>
            <a:miter lim="800000"/>
            <a:headEnd/>
            <a:tailEnd/>
          </a:ln>
        </xdr:spPr>
      </xdr:pic>
      <xdr:pic>
        <xdr:nvPicPr>
          <xdr:cNvPr id="9" name="Grafik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396" y="903811"/>
            <a:ext cx="3689083" cy="1013479"/>
          </a:xfrm>
          <a:prstGeom prst="rect">
            <a:avLst/>
          </a:prstGeom>
        </xdr:spPr>
      </xdr:pic>
      <xdr:pic>
        <xdr:nvPicPr>
          <xdr:cNvPr id="10" name="Grafik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68553" y="948145"/>
            <a:ext cx="2905065" cy="953507"/>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698500</xdr:colOff>
      <xdr:row>3</xdr:row>
      <xdr:rowOff>31750</xdr:rowOff>
    </xdr:from>
    <xdr:to>
      <xdr:col>19</xdr:col>
      <xdr:colOff>576301</xdr:colOff>
      <xdr:row>5</xdr:row>
      <xdr:rowOff>21167</xdr:rowOff>
    </xdr:to>
    <xdr:grpSp>
      <xdr:nvGrpSpPr>
        <xdr:cNvPr id="11" name="Group 10"/>
        <xdr:cNvGrpSpPr/>
      </xdr:nvGrpSpPr>
      <xdr:grpSpPr>
        <a:xfrm>
          <a:off x="14636750" y="751417"/>
          <a:ext cx="8259801" cy="889000"/>
          <a:chOff x="6296396" y="678563"/>
          <a:chExt cx="10957726" cy="1284569"/>
        </a:xfrm>
      </xdr:grpSpPr>
      <xdr:pic>
        <xdr:nvPicPr>
          <xdr:cNvPr id="1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40482" y="678563"/>
            <a:ext cx="2613640" cy="1282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82381" y="859724"/>
            <a:ext cx="1513847" cy="1103408"/>
          </a:xfrm>
          <a:prstGeom prst="rect">
            <a:avLst/>
          </a:prstGeom>
          <a:noFill/>
          <a:ln w="9525">
            <a:noFill/>
            <a:miter lim="800000"/>
            <a:headEnd/>
            <a:tailEnd/>
          </a:ln>
        </xdr:spPr>
      </xdr:pic>
      <xdr:pic>
        <xdr:nvPicPr>
          <xdr:cNvPr id="14" name="Grafik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396" y="903811"/>
            <a:ext cx="3689083" cy="1013479"/>
          </a:xfrm>
          <a:prstGeom prst="rect">
            <a:avLst/>
          </a:prstGeom>
        </xdr:spPr>
      </xdr:pic>
      <xdr:pic>
        <xdr:nvPicPr>
          <xdr:cNvPr id="15" name="Grafik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68553" y="948145"/>
            <a:ext cx="2905065" cy="953507"/>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285748</xdr:colOff>
      <xdr:row>2</xdr:row>
      <xdr:rowOff>190501</xdr:rowOff>
    </xdr:from>
    <xdr:to>
      <xdr:col>17</xdr:col>
      <xdr:colOff>163550</xdr:colOff>
      <xdr:row>6</xdr:row>
      <xdr:rowOff>169335</xdr:rowOff>
    </xdr:to>
    <xdr:grpSp>
      <xdr:nvGrpSpPr>
        <xdr:cNvPr id="6" name="Group 5"/>
        <xdr:cNvGrpSpPr/>
      </xdr:nvGrpSpPr>
      <xdr:grpSpPr>
        <a:xfrm>
          <a:off x="9630831" y="719668"/>
          <a:ext cx="8259802" cy="857250"/>
          <a:chOff x="6296396" y="678563"/>
          <a:chExt cx="10957726" cy="1284569"/>
        </a:xfrm>
      </xdr:grpSpPr>
      <xdr:pic>
        <xdr:nvPicPr>
          <xdr:cNvPr id="7"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40482" y="678563"/>
            <a:ext cx="2613640" cy="1282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82381" y="859724"/>
            <a:ext cx="1513847" cy="1103408"/>
          </a:xfrm>
          <a:prstGeom prst="rect">
            <a:avLst/>
          </a:prstGeom>
          <a:noFill/>
          <a:ln w="9525">
            <a:noFill/>
            <a:miter lim="800000"/>
            <a:headEnd/>
            <a:tailEnd/>
          </a:ln>
        </xdr:spPr>
      </xdr:pic>
      <xdr:pic>
        <xdr:nvPicPr>
          <xdr:cNvPr id="9" name="Grafik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396" y="903811"/>
            <a:ext cx="3689083" cy="1013479"/>
          </a:xfrm>
          <a:prstGeom prst="rect">
            <a:avLst/>
          </a:prstGeom>
        </xdr:spPr>
      </xdr:pic>
      <xdr:pic>
        <xdr:nvPicPr>
          <xdr:cNvPr id="10" name="Grafik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68553" y="948145"/>
            <a:ext cx="2905065" cy="953507"/>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211892</xdr:colOff>
      <xdr:row>20</xdr:row>
      <xdr:rowOff>145302</xdr:rowOff>
    </xdr:from>
    <xdr:to>
      <xdr:col>1</xdr:col>
      <xdr:colOff>896592</xdr:colOff>
      <xdr:row>25</xdr:row>
      <xdr:rowOff>368066</xdr:rowOff>
    </xdr:to>
    <xdr:sp macro="" textlink="">
      <xdr:nvSpPr>
        <xdr:cNvPr id="6" name="Pfeil nach unten 5"/>
        <xdr:cNvSpPr/>
      </xdr:nvSpPr>
      <xdr:spPr>
        <a:xfrm rot="18208581">
          <a:off x="700595" y="5203511"/>
          <a:ext cx="1186470" cy="2163876"/>
        </a:xfrm>
        <a:prstGeom prst="down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470107</xdr:colOff>
      <xdr:row>21</xdr:row>
      <xdr:rowOff>107652</xdr:rowOff>
    </xdr:from>
    <xdr:to>
      <xdr:col>8</xdr:col>
      <xdr:colOff>686461</xdr:colOff>
      <xdr:row>26</xdr:row>
      <xdr:rowOff>105302</xdr:rowOff>
    </xdr:to>
    <xdr:sp macro="" textlink="">
      <xdr:nvSpPr>
        <xdr:cNvPr id="7" name="Pfeil nach unten 6"/>
        <xdr:cNvSpPr/>
      </xdr:nvSpPr>
      <xdr:spPr>
        <a:xfrm rot="3476540">
          <a:off x="11101783" y="5365918"/>
          <a:ext cx="1129444" cy="2110148"/>
        </a:xfrm>
        <a:prstGeom prst="downArrow">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1885950</xdr:colOff>
      <xdr:row>4</xdr:row>
      <xdr:rowOff>133350</xdr:rowOff>
    </xdr:from>
    <xdr:to>
      <xdr:col>18</xdr:col>
      <xdr:colOff>125451</xdr:colOff>
      <xdr:row>8</xdr:row>
      <xdr:rowOff>130093</xdr:rowOff>
    </xdr:to>
    <xdr:grpSp>
      <xdr:nvGrpSpPr>
        <xdr:cNvPr id="8" name="Group 7"/>
        <xdr:cNvGrpSpPr/>
      </xdr:nvGrpSpPr>
      <xdr:grpSpPr>
        <a:xfrm>
          <a:off x="12592050" y="984250"/>
          <a:ext cx="8755101" cy="923843"/>
          <a:chOff x="6296396" y="678563"/>
          <a:chExt cx="10957726" cy="1284569"/>
        </a:xfrm>
      </xdr:grpSpPr>
      <xdr:pic>
        <xdr:nvPicPr>
          <xdr:cNvPr id="9"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40482" y="678563"/>
            <a:ext cx="2613640" cy="1282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82381" y="859724"/>
            <a:ext cx="1513847" cy="1103408"/>
          </a:xfrm>
          <a:prstGeom prst="rect">
            <a:avLst/>
          </a:prstGeom>
          <a:noFill/>
          <a:ln w="9525">
            <a:noFill/>
            <a:miter lim="800000"/>
            <a:headEnd/>
            <a:tailEnd/>
          </a:ln>
        </xdr:spPr>
      </xdr:pic>
      <xdr:pic>
        <xdr:nvPicPr>
          <xdr:cNvPr id="11" name="Grafik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396" y="903811"/>
            <a:ext cx="3689083" cy="1013479"/>
          </a:xfrm>
          <a:prstGeom prst="rect">
            <a:avLst/>
          </a:prstGeom>
        </xdr:spPr>
      </xdr:pic>
      <xdr:pic>
        <xdr:nvPicPr>
          <xdr:cNvPr id="12" name="Grafik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68553" y="948145"/>
            <a:ext cx="2905065" cy="953507"/>
          </a:xfrm>
          <a:prstGeom prst="rect">
            <a:avLst/>
          </a:prstGeom>
        </xdr:spPr>
      </xdr:pic>
    </xdr:grpSp>
    <xdr:clientData/>
  </xdr:twoCellAnchor>
</xdr:wsDr>
</file>

<file path=xl/theme/theme1.xml><?xml version="1.0" encoding="utf-8"?>
<a:theme xmlns:a="http://schemas.openxmlformats.org/drawingml/2006/main" name="UNIQUE-Design-PP">
  <a:themeElements>
    <a:clrScheme name="UNIQUE">
      <a:dk1>
        <a:sysClr val="windowText" lastClr="000000"/>
      </a:dk1>
      <a:lt1>
        <a:sysClr val="window" lastClr="FFFFFF"/>
      </a:lt1>
      <a:dk2>
        <a:srgbClr val="004632"/>
      </a:dk2>
      <a:lt2>
        <a:srgbClr val="FFFFFB"/>
      </a:lt2>
      <a:accent1>
        <a:srgbClr val="006348"/>
      </a:accent1>
      <a:accent2>
        <a:srgbClr val="CCE0DA"/>
      </a:accent2>
      <a:accent3>
        <a:srgbClr val="FFC000"/>
      </a:accent3>
      <a:accent4>
        <a:srgbClr val="FFE288"/>
      </a:accent4>
      <a:accent5>
        <a:srgbClr val="6E6E6E"/>
      </a:accent5>
      <a:accent6>
        <a:srgbClr val="D2D2D2"/>
      </a:accent6>
      <a:hlink>
        <a:srgbClr val="8E58B6"/>
      </a:hlink>
      <a:folHlink>
        <a:srgbClr val="7F6F6F"/>
      </a:folHlink>
    </a:clrScheme>
    <a:fontScheme name="Larissa">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712"/>
  <sheetViews>
    <sheetView showGridLines="0" zoomScale="70" zoomScaleNormal="70" workbookViewId="0">
      <selection activeCell="A12" sqref="A12"/>
    </sheetView>
  </sheetViews>
  <sheetFormatPr defaultColWidth="11.44140625" defaultRowHeight="14.4" x14ac:dyDescent="0.3"/>
  <cols>
    <col min="1" max="1" width="176.44140625" customWidth="1"/>
    <col min="2" max="2" width="18.33203125" customWidth="1"/>
  </cols>
  <sheetData>
    <row r="1" spans="1:55" x14ac:dyDescent="0.3">
      <c r="A1" s="9"/>
      <c r="B1" s="9"/>
      <c r="C1" s="9"/>
      <c r="D1" s="9"/>
      <c r="E1" s="9"/>
      <c r="F1" s="9"/>
      <c r="G1" s="9"/>
      <c r="H1" s="9"/>
      <c r="I1" s="9"/>
      <c r="J1" s="9"/>
      <c r="K1" s="9"/>
      <c r="M1" s="9"/>
      <c r="N1" s="9"/>
      <c r="O1" s="9"/>
      <c r="P1" s="9"/>
      <c r="Q1" s="9"/>
      <c r="R1" s="9"/>
      <c r="S1" s="9"/>
      <c r="T1" s="9"/>
      <c r="U1" s="9"/>
      <c r="V1" s="9"/>
      <c r="W1" s="9"/>
    </row>
    <row r="2" spans="1:55" ht="25.8" x14ac:dyDescent="0.5">
      <c r="A2" s="387" t="s">
        <v>157</v>
      </c>
      <c r="B2" s="391" t="s">
        <v>156</v>
      </c>
      <c r="C2" s="398"/>
      <c r="D2" s="398"/>
      <c r="E2" s="398"/>
      <c r="F2" s="398"/>
      <c r="G2" s="398"/>
      <c r="H2" s="9"/>
      <c r="I2" s="9"/>
      <c r="J2" s="9"/>
      <c r="K2" s="9"/>
      <c r="L2" s="9"/>
      <c r="M2" s="9"/>
      <c r="N2" s="9"/>
      <c r="O2" s="9"/>
      <c r="P2" s="9"/>
      <c r="Q2" s="9"/>
      <c r="R2" s="9"/>
      <c r="S2" s="9"/>
      <c r="T2" s="9"/>
      <c r="U2" s="9"/>
      <c r="V2" s="9"/>
      <c r="W2" s="9"/>
    </row>
    <row r="3" spans="1:55" s="9" customFormat="1" x14ac:dyDescent="0.3"/>
    <row r="4" spans="1:55" s="9" customFormat="1" ht="15" thickBot="1" x14ac:dyDescent="0.35">
      <c r="B4" s="17"/>
      <c r="C4" s="17"/>
      <c r="D4" s="17"/>
    </row>
    <row r="5" spans="1:55" ht="25.8" x14ac:dyDescent="0.3">
      <c r="A5" s="224" t="s">
        <v>14</v>
      </c>
      <c r="B5" s="17"/>
      <c r="C5" s="17"/>
      <c r="D5" s="17"/>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row>
    <row r="6" spans="1:55" ht="15.6" x14ac:dyDescent="0.3">
      <c r="A6" s="211"/>
      <c r="B6" s="17"/>
      <c r="C6" s="17"/>
      <c r="D6" s="17"/>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row>
    <row r="7" spans="1:55" ht="34.799999999999997" x14ac:dyDescent="0.35">
      <c r="A7" s="225" t="s">
        <v>155</v>
      </c>
      <c r="B7" s="17"/>
      <c r="C7" s="17"/>
      <c r="D7" s="17"/>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row>
    <row r="8" spans="1:55" x14ac:dyDescent="0.3">
      <c r="A8" s="212"/>
      <c r="B8" s="17"/>
      <c r="C8" s="17"/>
      <c r="D8" s="17"/>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row>
    <row r="9" spans="1:55" ht="89.25" customHeight="1" x14ac:dyDescent="0.3">
      <c r="A9" s="226" t="s">
        <v>171</v>
      </c>
      <c r="B9" s="17"/>
      <c r="C9" s="17"/>
      <c r="D9" s="17"/>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row>
    <row r="10" spans="1:55" ht="12.6" customHeight="1" x14ac:dyDescent="0.3">
      <c r="A10" s="20"/>
      <c r="B10" s="17"/>
      <c r="C10" s="17"/>
      <c r="D10" s="17"/>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row>
    <row r="11" spans="1:55" ht="237" customHeight="1" thickBot="1" x14ac:dyDescent="0.35">
      <c r="A11" s="227" t="s">
        <v>175</v>
      </c>
      <c r="B11" s="17"/>
      <c r="C11" s="17"/>
      <c r="D11" s="17"/>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row>
    <row r="12" spans="1:55" ht="67.5" customHeight="1" x14ac:dyDescent="0.3">
      <c r="A12" s="412" t="s">
        <v>164</v>
      </c>
      <c r="B12" s="17"/>
      <c r="C12" s="17"/>
      <c r="D12" s="17"/>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row>
    <row r="13" spans="1:55" ht="54" customHeight="1" thickBot="1" x14ac:dyDescent="0.35">
      <c r="A13" s="228" t="s">
        <v>107</v>
      </c>
      <c r="B13" s="17"/>
      <c r="C13" s="17"/>
      <c r="D13" s="17"/>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row>
    <row r="14" spans="1:55" ht="66.599999999999994" customHeight="1" x14ac:dyDescent="0.3">
      <c r="A14" s="20"/>
      <c r="B14" s="17"/>
      <c r="C14" s="17"/>
      <c r="D14" s="17"/>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row>
    <row r="15" spans="1:55" ht="66.599999999999994" customHeight="1" x14ac:dyDescent="0.3">
      <c r="A15" s="20"/>
      <c r="B15" s="17"/>
      <c r="C15" s="17"/>
      <c r="D15" s="17"/>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row>
    <row r="16" spans="1:55" ht="16.2" customHeight="1" x14ac:dyDescent="0.3">
      <c r="A16" s="20"/>
      <c r="B16" s="17"/>
      <c r="C16" s="17"/>
      <c r="D16" s="17"/>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row>
    <row r="17" spans="1:55" ht="62.4" customHeight="1" x14ac:dyDescent="0.3">
      <c r="A17" s="20"/>
      <c r="B17" s="17"/>
      <c r="C17" s="17"/>
      <c r="D17" s="17"/>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row>
    <row r="18" spans="1:55" ht="14.4" customHeight="1" x14ac:dyDescent="0.3">
      <c r="A18" s="20"/>
      <c r="B18" s="17"/>
      <c r="C18" s="17"/>
      <c r="D18" s="17"/>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row>
    <row r="19" spans="1:55" ht="91.2" customHeight="1" x14ac:dyDescent="0.3">
      <c r="A19" s="210"/>
      <c r="B19" s="17"/>
      <c r="C19" s="17"/>
      <c r="D19" s="17"/>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row>
    <row r="20" spans="1:55" ht="15" customHeight="1" x14ac:dyDescent="0.3">
      <c r="A20" s="210"/>
      <c r="B20" s="17"/>
      <c r="C20" s="17"/>
      <c r="D20" s="17"/>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row>
    <row r="21" spans="1:55" ht="78.599999999999994" customHeight="1" x14ac:dyDescent="0.3">
      <c r="A21" s="210"/>
      <c r="B21" s="17"/>
      <c r="C21" s="17"/>
      <c r="D21" s="17"/>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row>
    <row r="22" spans="1:55" ht="13.95" customHeight="1" x14ac:dyDescent="0.3">
      <c r="A22" s="210"/>
      <c r="B22" s="17"/>
      <c r="C22" s="17"/>
      <c r="D22" s="17"/>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row>
    <row r="23" spans="1:55" ht="55.95" customHeight="1" x14ac:dyDescent="0.3">
      <c r="A23" s="210"/>
      <c r="B23" s="17"/>
      <c r="C23" s="17"/>
      <c r="D23" s="17"/>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row>
    <row r="24" spans="1:55" ht="14.4" customHeight="1" x14ac:dyDescent="0.3">
      <c r="A24" s="20"/>
      <c r="B24" s="17"/>
      <c r="C24" s="17"/>
      <c r="D24" s="17"/>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row>
    <row r="25" spans="1:55" ht="37.200000000000003" customHeight="1" x14ac:dyDescent="0.3">
      <c r="A25" s="210"/>
      <c r="B25" s="386"/>
      <c r="C25" s="17"/>
      <c r="D25" s="17"/>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row>
    <row r="26" spans="1:55" ht="15.6" customHeight="1" x14ac:dyDescent="0.3">
      <c r="A26" s="20"/>
      <c r="B26" s="17"/>
      <c r="C26" s="17"/>
      <c r="D26" s="17"/>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row>
    <row r="27" spans="1:55" ht="57" customHeight="1" x14ac:dyDescent="0.3">
      <c r="A27" s="20"/>
      <c r="B27" s="17"/>
      <c r="C27" s="17"/>
      <c r="D27" s="17"/>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row>
    <row r="28" spans="1:55" s="9" customFormat="1" ht="16.95" customHeight="1" x14ac:dyDescent="0.3">
      <c r="A28" s="20"/>
      <c r="B28" s="17"/>
      <c r="C28" s="17"/>
      <c r="D28" s="17"/>
    </row>
    <row r="29" spans="1:55" s="9" customFormat="1" ht="30.6" customHeight="1" x14ac:dyDescent="0.3">
      <c r="A29" s="21"/>
      <c r="B29" s="17"/>
      <c r="C29" s="17"/>
      <c r="D29" s="17"/>
    </row>
    <row r="30" spans="1:55" ht="15" thickBot="1" x14ac:dyDescent="0.35">
      <c r="A30" s="22"/>
      <c r="B30" s="17"/>
      <c r="C30" s="17"/>
      <c r="D30" s="17"/>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row>
    <row r="31" spans="1:55" x14ac:dyDescent="0.3">
      <c r="A31" s="12"/>
      <c r="B31" s="17"/>
      <c r="C31" s="17"/>
      <c r="D31" s="17"/>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row>
    <row r="32" spans="1:55" x14ac:dyDescent="0.3">
      <c r="A32" s="12"/>
      <c r="B32" s="17"/>
      <c r="C32" s="17"/>
      <c r="D32" s="17"/>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row>
    <row r="33" spans="1:55" x14ac:dyDescent="0.3">
      <c r="A33" s="12"/>
      <c r="B33" s="17"/>
      <c r="C33" s="17"/>
      <c r="D33" s="17"/>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row>
    <row r="34" spans="1:55" x14ac:dyDescent="0.3">
      <c r="A34" s="1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row>
    <row r="35" spans="1:55" x14ac:dyDescent="0.3">
      <c r="A35" s="1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row>
    <row r="36" spans="1:55" x14ac:dyDescent="0.3">
      <c r="A36" s="12"/>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row>
    <row r="37" spans="1:55" x14ac:dyDescent="0.3">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row>
    <row r="38" spans="1:55" x14ac:dyDescent="0.3">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row>
    <row r="39" spans="1:55" x14ac:dyDescent="0.3">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row>
    <row r="40" spans="1:55" x14ac:dyDescent="0.3">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row>
    <row r="41" spans="1:55" x14ac:dyDescent="0.3">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row>
    <row r="42" spans="1:55" x14ac:dyDescent="0.3">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row>
    <row r="43" spans="1:55" x14ac:dyDescent="0.3">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row>
    <row r="44" spans="1:55" x14ac:dyDescent="0.3">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row>
    <row r="45" spans="1:55" x14ac:dyDescent="0.3">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row>
    <row r="46" spans="1:55" x14ac:dyDescent="0.3">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row>
    <row r="47" spans="1:55" x14ac:dyDescent="0.3">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row>
    <row r="48" spans="1:55" x14ac:dyDescent="0.3">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row>
    <row r="49" spans="1:55" x14ac:dyDescent="0.3">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row>
    <row r="50" spans="1:55" x14ac:dyDescent="0.3">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row>
    <row r="51" spans="1:55" x14ac:dyDescent="0.3">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row>
    <row r="52" spans="1:55" x14ac:dyDescent="0.3">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row>
    <row r="53" spans="1:55" x14ac:dyDescent="0.3">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row>
    <row r="54" spans="1:55" x14ac:dyDescent="0.3">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row>
    <row r="55" spans="1:55" x14ac:dyDescent="0.3">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row>
    <row r="56" spans="1:55" x14ac:dyDescent="0.3">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row>
    <row r="57" spans="1:55" x14ac:dyDescent="0.3">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row>
    <row r="58" spans="1:55" x14ac:dyDescent="0.3">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row>
    <row r="59" spans="1:55" x14ac:dyDescent="0.3">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row>
    <row r="60" spans="1:55" x14ac:dyDescent="0.3">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row>
    <row r="61" spans="1:55" x14ac:dyDescent="0.3">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row>
    <row r="62" spans="1:55" x14ac:dyDescent="0.3">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row>
    <row r="63" spans="1:55" x14ac:dyDescent="0.3">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row>
    <row r="64" spans="1:55" x14ac:dyDescent="0.3">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row>
    <row r="65" spans="1:55" x14ac:dyDescent="0.3">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row>
    <row r="66" spans="1:55" x14ac:dyDescent="0.3">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row>
    <row r="67" spans="1:55" x14ac:dyDescent="0.3">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row>
    <row r="68" spans="1:55" x14ac:dyDescent="0.3">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row>
    <row r="69" spans="1:55" x14ac:dyDescent="0.3">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row>
    <row r="70" spans="1:55" x14ac:dyDescent="0.3">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row>
    <row r="71" spans="1:55" x14ac:dyDescent="0.3">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row>
    <row r="72" spans="1:55" x14ac:dyDescent="0.3">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row>
    <row r="73" spans="1:55" x14ac:dyDescent="0.3">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row r="74" spans="1:55" x14ac:dyDescent="0.3">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row>
    <row r="75" spans="1:55" x14ac:dyDescent="0.3">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row>
    <row r="76" spans="1:55" x14ac:dyDescent="0.3">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row>
    <row r="77" spans="1:55" x14ac:dyDescent="0.3">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row>
    <row r="78" spans="1:55" x14ac:dyDescent="0.3">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row>
    <row r="79" spans="1:55" x14ac:dyDescent="0.3">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row>
    <row r="80" spans="1:55" x14ac:dyDescent="0.3">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row>
    <row r="81" spans="1:55" x14ac:dyDescent="0.3">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row>
    <row r="82" spans="1:55" x14ac:dyDescent="0.3">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row>
    <row r="83" spans="1:55" x14ac:dyDescent="0.3">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row>
    <row r="84" spans="1:55" x14ac:dyDescent="0.3">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row>
    <row r="85" spans="1:55" x14ac:dyDescent="0.3">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row>
    <row r="86" spans="1:55" x14ac:dyDescent="0.3">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row>
    <row r="87" spans="1:55" x14ac:dyDescent="0.3">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row>
    <row r="88" spans="1:55" x14ac:dyDescent="0.3">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row>
    <row r="89" spans="1:55" x14ac:dyDescent="0.3">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row>
    <row r="90" spans="1:55" x14ac:dyDescent="0.3">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row>
    <row r="91" spans="1:55" x14ac:dyDescent="0.3">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row>
    <row r="92" spans="1:55" x14ac:dyDescent="0.3">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row>
    <row r="93" spans="1:55" x14ac:dyDescent="0.3">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row>
    <row r="94" spans="1:55" x14ac:dyDescent="0.3">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row>
    <row r="95" spans="1:55" x14ac:dyDescent="0.3">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row>
    <row r="96" spans="1:55" x14ac:dyDescent="0.3">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row>
    <row r="97" spans="1:55" x14ac:dyDescent="0.3">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row>
    <row r="98" spans="1:55" x14ac:dyDescent="0.3">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row>
    <row r="99" spans="1:55" x14ac:dyDescent="0.3">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row>
    <row r="100" spans="1:55" x14ac:dyDescent="0.3">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row>
    <row r="101" spans="1:55" x14ac:dyDescent="0.3">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row>
    <row r="102" spans="1:55" x14ac:dyDescent="0.3">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row>
    <row r="103" spans="1:55" x14ac:dyDescent="0.3">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row>
    <row r="104" spans="1:55" x14ac:dyDescent="0.3">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row>
    <row r="105" spans="1:55" x14ac:dyDescent="0.3">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row>
    <row r="106" spans="1:55" x14ac:dyDescent="0.3">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row>
    <row r="107" spans="1:55" x14ac:dyDescent="0.3">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row>
    <row r="108" spans="1:55" x14ac:dyDescent="0.3">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row>
    <row r="109" spans="1:55" x14ac:dyDescent="0.3">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row>
    <row r="110" spans="1:55" x14ac:dyDescent="0.3">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row>
    <row r="111" spans="1:55" x14ac:dyDescent="0.3">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row>
    <row r="112" spans="1:55" x14ac:dyDescent="0.3">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row>
    <row r="113" spans="1:55" x14ac:dyDescent="0.3">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row>
    <row r="114" spans="1:55" x14ac:dyDescent="0.3">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row>
    <row r="115" spans="1:55" x14ac:dyDescent="0.3">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row>
    <row r="116" spans="1:55" x14ac:dyDescent="0.3">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row>
    <row r="117" spans="1:55" x14ac:dyDescent="0.3">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row>
    <row r="118" spans="1:55" x14ac:dyDescent="0.3">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row>
    <row r="119" spans="1:55" x14ac:dyDescent="0.3">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row>
    <row r="120" spans="1:55" x14ac:dyDescent="0.3">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row>
    <row r="121" spans="1:55" x14ac:dyDescent="0.3">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row>
    <row r="122" spans="1:55" x14ac:dyDescent="0.3">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row>
    <row r="123" spans="1:55" x14ac:dyDescent="0.3">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row>
    <row r="124" spans="1:55" x14ac:dyDescent="0.3">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row>
    <row r="125" spans="1:55" x14ac:dyDescent="0.3">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row>
    <row r="126" spans="1:55" x14ac:dyDescent="0.3">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row>
    <row r="127" spans="1:55" x14ac:dyDescent="0.3">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row>
    <row r="128" spans="1:55" x14ac:dyDescent="0.3">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row>
    <row r="129" spans="1:55" x14ac:dyDescent="0.3">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row>
    <row r="130" spans="1:55" x14ac:dyDescent="0.3">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row>
    <row r="131" spans="1:55" x14ac:dyDescent="0.3">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row>
    <row r="132" spans="1:55" x14ac:dyDescent="0.3">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row>
    <row r="133" spans="1:55" x14ac:dyDescent="0.3">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row>
    <row r="134" spans="1:55" x14ac:dyDescent="0.3">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row>
    <row r="135" spans="1:55" x14ac:dyDescent="0.3">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row>
    <row r="136" spans="1:55" x14ac:dyDescent="0.3">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row>
    <row r="137" spans="1:55" x14ac:dyDescent="0.3">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row>
    <row r="138" spans="1:55" x14ac:dyDescent="0.3">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row>
    <row r="139" spans="1:55" x14ac:dyDescent="0.3">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row>
    <row r="140" spans="1:55" x14ac:dyDescent="0.3">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row>
    <row r="141" spans="1:55" x14ac:dyDescent="0.3">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row>
    <row r="142" spans="1:55" x14ac:dyDescent="0.3">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row>
    <row r="143" spans="1:55" x14ac:dyDescent="0.3">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row>
    <row r="144" spans="1:55" x14ac:dyDescent="0.3">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row>
    <row r="145" spans="1:55" x14ac:dyDescent="0.3">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row>
    <row r="146" spans="1:55" x14ac:dyDescent="0.3">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row>
    <row r="147" spans="1:55" x14ac:dyDescent="0.3">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row>
    <row r="148" spans="1:55" x14ac:dyDescent="0.3">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row>
    <row r="149" spans="1:55" x14ac:dyDescent="0.3">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row>
    <row r="150" spans="1:55" x14ac:dyDescent="0.3">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row>
    <row r="151" spans="1:55" x14ac:dyDescent="0.3">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row>
    <row r="152" spans="1:55" x14ac:dyDescent="0.3">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row>
    <row r="153" spans="1:55" x14ac:dyDescent="0.3">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row>
    <row r="154" spans="1:55" x14ac:dyDescent="0.3">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row>
    <row r="155" spans="1:55" x14ac:dyDescent="0.3">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row>
    <row r="156" spans="1:55" x14ac:dyDescent="0.3">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row>
    <row r="157" spans="1:55" x14ac:dyDescent="0.3">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row>
    <row r="158" spans="1:55" x14ac:dyDescent="0.3">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row>
    <row r="159" spans="1:55" x14ac:dyDescent="0.3">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row>
    <row r="160" spans="1:55" x14ac:dyDescent="0.3">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row>
    <row r="161" spans="1:55" x14ac:dyDescent="0.3">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row>
    <row r="162" spans="1:55" x14ac:dyDescent="0.3">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row>
    <row r="163" spans="1:55" x14ac:dyDescent="0.3">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row>
    <row r="164" spans="1:55" x14ac:dyDescent="0.3">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row>
    <row r="165" spans="1:55" x14ac:dyDescent="0.3">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row>
    <row r="166" spans="1:55" x14ac:dyDescent="0.3">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row>
    <row r="167" spans="1:55" x14ac:dyDescent="0.3">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row>
    <row r="168" spans="1:55" x14ac:dyDescent="0.3">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row>
    <row r="169" spans="1:55" x14ac:dyDescent="0.3">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row>
    <row r="170" spans="1:55" x14ac:dyDescent="0.3">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row>
    <row r="171" spans="1:55" x14ac:dyDescent="0.3">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row>
    <row r="172" spans="1:55" x14ac:dyDescent="0.3">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row>
    <row r="173" spans="1:55" x14ac:dyDescent="0.3">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row>
    <row r="174" spans="1:55" x14ac:dyDescent="0.3">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row>
    <row r="175" spans="1:55" x14ac:dyDescent="0.3">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row>
    <row r="176" spans="1:55" x14ac:dyDescent="0.3">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row>
    <row r="177" spans="1:55" x14ac:dyDescent="0.3">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row>
    <row r="178" spans="1:55" x14ac:dyDescent="0.3">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row>
    <row r="179" spans="1:55" x14ac:dyDescent="0.3">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row>
    <row r="180" spans="1:55" x14ac:dyDescent="0.3">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row>
    <row r="181" spans="1:55" x14ac:dyDescent="0.3">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row>
    <row r="182" spans="1:55" x14ac:dyDescent="0.3">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row>
    <row r="183" spans="1:55" x14ac:dyDescent="0.3">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row>
    <row r="184" spans="1:55" x14ac:dyDescent="0.3">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row>
    <row r="185" spans="1:55" x14ac:dyDescent="0.3">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row>
    <row r="186" spans="1:55" x14ac:dyDescent="0.3">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row>
    <row r="187" spans="1:55" x14ac:dyDescent="0.3">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row>
    <row r="188" spans="1:55" x14ac:dyDescent="0.3">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row>
    <row r="189" spans="1:55" x14ac:dyDescent="0.3">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row>
    <row r="190" spans="1:55" x14ac:dyDescent="0.3">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row>
    <row r="191" spans="1:55" x14ac:dyDescent="0.3">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row>
    <row r="192" spans="1:55" x14ac:dyDescent="0.3">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row>
    <row r="193" spans="1:55" x14ac:dyDescent="0.3">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row>
    <row r="194" spans="1:55" x14ac:dyDescent="0.3">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row>
    <row r="195" spans="1:55" x14ac:dyDescent="0.3">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row>
    <row r="196" spans="1:55" x14ac:dyDescent="0.3">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row>
    <row r="197" spans="1:55" x14ac:dyDescent="0.3">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row>
    <row r="198" spans="1:55" x14ac:dyDescent="0.3">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row>
    <row r="199" spans="1:55" x14ac:dyDescent="0.3">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row>
    <row r="200" spans="1:55" x14ac:dyDescent="0.3">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row>
    <row r="201" spans="1:55" x14ac:dyDescent="0.3">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row>
    <row r="202" spans="1:55" x14ac:dyDescent="0.3">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row>
    <row r="203" spans="1:55" x14ac:dyDescent="0.3">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row>
    <row r="204" spans="1:55" x14ac:dyDescent="0.3">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row>
    <row r="205" spans="1:55" x14ac:dyDescent="0.3">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row>
    <row r="206" spans="1:55" x14ac:dyDescent="0.3">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row>
    <row r="207" spans="1:55" x14ac:dyDescent="0.3">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row>
    <row r="208" spans="1:55" x14ac:dyDescent="0.3">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row>
    <row r="209" spans="1:55" x14ac:dyDescent="0.3">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row>
    <row r="210" spans="1:55" x14ac:dyDescent="0.3">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row>
    <row r="211" spans="1:55" x14ac:dyDescent="0.3">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row>
    <row r="212" spans="1:55" x14ac:dyDescent="0.3">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row>
    <row r="213" spans="1:55" x14ac:dyDescent="0.3">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row>
    <row r="214" spans="1:55" x14ac:dyDescent="0.3">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row>
    <row r="215" spans="1:55" x14ac:dyDescent="0.3">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row>
    <row r="216" spans="1:55" x14ac:dyDescent="0.3">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row>
    <row r="217" spans="1:55" x14ac:dyDescent="0.3">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row>
    <row r="218" spans="1:55" x14ac:dyDescent="0.3">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row>
    <row r="219" spans="1:55" x14ac:dyDescent="0.3">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row>
    <row r="220" spans="1:55" x14ac:dyDescent="0.3">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row>
    <row r="221" spans="1:55" x14ac:dyDescent="0.3">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row>
    <row r="222" spans="1:55" x14ac:dyDescent="0.3">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row>
    <row r="223" spans="1:55" x14ac:dyDescent="0.3">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row>
    <row r="224" spans="1:55" x14ac:dyDescent="0.3">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row>
    <row r="225" spans="1:55" x14ac:dyDescent="0.3">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row>
    <row r="226" spans="1:55" x14ac:dyDescent="0.3">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row>
    <row r="227" spans="1:55" x14ac:dyDescent="0.3">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row>
    <row r="228" spans="1:55" x14ac:dyDescent="0.3">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row>
    <row r="229" spans="1:55" x14ac:dyDescent="0.3">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row>
    <row r="230" spans="1:55" x14ac:dyDescent="0.3">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row>
    <row r="231" spans="1:55" x14ac:dyDescent="0.3">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row>
    <row r="232" spans="1:55" x14ac:dyDescent="0.3">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row>
    <row r="233" spans="1:55" x14ac:dyDescent="0.3">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row>
    <row r="234" spans="1:55" x14ac:dyDescent="0.3">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row>
    <row r="235" spans="1:55" x14ac:dyDescent="0.3">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row>
    <row r="236" spans="1:55" x14ac:dyDescent="0.3">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row>
    <row r="237" spans="1:55" x14ac:dyDescent="0.3">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row>
    <row r="238" spans="1:55" x14ac:dyDescent="0.3">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row>
    <row r="239" spans="1:55" x14ac:dyDescent="0.3">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row>
    <row r="240" spans="1:55" x14ac:dyDescent="0.3">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row>
    <row r="241" spans="1:55" x14ac:dyDescent="0.3">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row>
    <row r="242" spans="1:55" x14ac:dyDescent="0.3">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row>
    <row r="243" spans="1:55" x14ac:dyDescent="0.3">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row>
    <row r="244" spans="1:55" x14ac:dyDescent="0.3">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row>
    <row r="245" spans="1:55" x14ac:dyDescent="0.3">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row>
    <row r="246" spans="1:55" x14ac:dyDescent="0.3">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row>
    <row r="247" spans="1:55" x14ac:dyDescent="0.3">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row>
    <row r="248" spans="1:55" x14ac:dyDescent="0.3">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row>
    <row r="249" spans="1:55" x14ac:dyDescent="0.3">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row>
    <row r="250" spans="1:55" x14ac:dyDescent="0.3">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row>
    <row r="251" spans="1:55" x14ac:dyDescent="0.3">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row>
    <row r="252" spans="1:55" x14ac:dyDescent="0.3">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row>
    <row r="253" spans="1:55" x14ac:dyDescent="0.3">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row>
    <row r="254" spans="1:55" x14ac:dyDescent="0.3">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row>
    <row r="255" spans="1:55" x14ac:dyDescent="0.3">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row>
    <row r="256" spans="1:55" x14ac:dyDescent="0.3">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row>
    <row r="257" spans="1:55" x14ac:dyDescent="0.3">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row>
    <row r="258" spans="1:55" x14ac:dyDescent="0.3">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row>
    <row r="259" spans="1:55" x14ac:dyDescent="0.3">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row>
    <row r="260" spans="1:55" x14ac:dyDescent="0.3">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row>
    <row r="261" spans="1:55" x14ac:dyDescent="0.3">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row>
    <row r="262" spans="1:55" x14ac:dyDescent="0.3">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row>
    <row r="263" spans="1:55" x14ac:dyDescent="0.3">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row>
    <row r="264" spans="1:55" x14ac:dyDescent="0.3">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row>
    <row r="265" spans="1:55" x14ac:dyDescent="0.3">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row>
    <row r="266" spans="1:55" x14ac:dyDescent="0.3">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row>
    <row r="267" spans="1:55" x14ac:dyDescent="0.3">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row>
    <row r="268" spans="1:55" x14ac:dyDescent="0.3">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row>
    <row r="269" spans="1:55" x14ac:dyDescent="0.3">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row>
    <row r="270" spans="1:55" x14ac:dyDescent="0.3">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row>
    <row r="271" spans="1:55" x14ac:dyDescent="0.3">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row>
    <row r="272" spans="1:55" x14ac:dyDescent="0.3">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row>
    <row r="273" spans="1:55" x14ac:dyDescent="0.3">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row>
    <row r="274" spans="1:55" x14ac:dyDescent="0.3">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row>
    <row r="275" spans="1:55" x14ac:dyDescent="0.3">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row>
    <row r="276" spans="1:55" x14ac:dyDescent="0.3">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row>
    <row r="277" spans="1:55" x14ac:dyDescent="0.3">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row>
    <row r="278" spans="1:55" x14ac:dyDescent="0.3">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row>
    <row r="279" spans="1:55" x14ac:dyDescent="0.3">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row>
    <row r="280" spans="1:55" x14ac:dyDescent="0.3">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row>
    <row r="281" spans="1:55" x14ac:dyDescent="0.3">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row>
    <row r="282" spans="1:55" x14ac:dyDescent="0.3">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row>
    <row r="283" spans="1:55" x14ac:dyDescent="0.3">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row>
    <row r="284" spans="1:55" x14ac:dyDescent="0.3">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row>
    <row r="285" spans="1:55" x14ac:dyDescent="0.3">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row>
    <row r="286" spans="1:55" x14ac:dyDescent="0.3">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row>
    <row r="287" spans="1:55" x14ac:dyDescent="0.3">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row>
    <row r="288" spans="1:55" x14ac:dyDescent="0.3">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row>
    <row r="289" spans="1:55" x14ac:dyDescent="0.3">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row>
    <row r="290" spans="1:55" x14ac:dyDescent="0.3">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row>
    <row r="291" spans="1:55" x14ac:dyDescent="0.3">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row>
    <row r="292" spans="1:55" x14ac:dyDescent="0.3">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row>
    <row r="293" spans="1:55" x14ac:dyDescent="0.3">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row>
    <row r="294" spans="1:55" x14ac:dyDescent="0.3">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row>
    <row r="295" spans="1:55" x14ac:dyDescent="0.3">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row>
    <row r="296" spans="1:55" x14ac:dyDescent="0.3">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row>
    <row r="297" spans="1:55" x14ac:dyDescent="0.3">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row>
    <row r="298" spans="1:55" x14ac:dyDescent="0.3">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row>
    <row r="299" spans="1:55" x14ac:dyDescent="0.3">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row>
    <row r="300" spans="1:55" x14ac:dyDescent="0.3">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row>
    <row r="301" spans="1:55" x14ac:dyDescent="0.3">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row>
    <row r="302" spans="1:55" x14ac:dyDescent="0.3">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row>
    <row r="303" spans="1:55" x14ac:dyDescent="0.3">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row>
    <row r="304" spans="1:55" x14ac:dyDescent="0.3">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row>
    <row r="305" spans="1:55" x14ac:dyDescent="0.3">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row>
    <row r="306" spans="1:55" x14ac:dyDescent="0.3">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row>
    <row r="307" spans="1:55" x14ac:dyDescent="0.3">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row>
    <row r="308" spans="1:55" x14ac:dyDescent="0.3">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row>
    <row r="309" spans="1:55" x14ac:dyDescent="0.3">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row>
    <row r="310" spans="1:55" x14ac:dyDescent="0.3">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row>
    <row r="311" spans="1:55" x14ac:dyDescent="0.3">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row>
    <row r="312" spans="1:55" x14ac:dyDescent="0.3">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row>
    <row r="313" spans="1:55" x14ac:dyDescent="0.3">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row>
    <row r="314" spans="1:55" x14ac:dyDescent="0.3">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row>
    <row r="315" spans="1:55" x14ac:dyDescent="0.3">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row>
    <row r="316" spans="1:55" x14ac:dyDescent="0.3">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row>
    <row r="317" spans="1:55" x14ac:dyDescent="0.3">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row>
    <row r="318" spans="1:55" x14ac:dyDescent="0.3">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row>
    <row r="319" spans="1:55" x14ac:dyDescent="0.3">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row>
    <row r="320" spans="1:55" x14ac:dyDescent="0.3">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row>
    <row r="321" spans="1:55" x14ac:dyDescent="0.3">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row>
    <row r="322" spans="1:55" x14ac:dyDescent="0.3">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row>
    <row r="323" spans="1:55" x14ac:dyDescent="0.3">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row>
    <row r="324" spans="1:55" x14ac:dyDescent="0.3">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row>
    <row r="325" spans="1:55" x14ac:dyDescent="0.3">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row>
    <row r="326" spans="1:55" x14ac:dyDescent="0.3">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row>
    <row r="327" spans="1:55" x14ac:dyDescent="0.3">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row>
    <row r="328" spans="1:55" x14ac:dyDescent="0.3">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row>
    <row r="329" spans="1:55" x14ac:dyDescent="0.3">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row>
    <row r="330" spans="1:55" x14ac:dyDescent="0.3">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row>
    <row r="331" spans="1:55" x14ac:dyDescent="0.3">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row>
    <row r="332" spans="1:55" x14ac:dyDescent="0.3">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row>
    <row r="333" spans="1:55" x14ac:dyDescent="0.3">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row>
    <row r="334" spans="1:55" x14ac:dyDescent="0.3">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row>
    <row r="335" spans="1:55" x14ac:dyDescent="0.3">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row>
    <row r="336" spans="1:55" x14ac:dyDescent="0.3">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row>
    <row r="337" spans="1:55" x14ac:dyDescent="0.3">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row>
    <row r="338" spans="1:55" x14ac:dyDescent="0.3">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row>
    <row r="339" spans="1:55" x14ac:dyDescent="0.3">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row>
    <row r="340" spans="1:55" x14ac:dyDescent="0.3">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row>
    <row r="341" spans="1:55" x14ac:dyDescent="0.3">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row>
    <row r="342" spans="1:55" x14ac:dyDescent="0.3">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row>
    <row r="343" spans="1:55" x14ac:dyDescent="0.3">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row>
    <row r="344" spans="1:55" x14ac:dyDescent="0.3">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row>
    <row r="345" spans="1:55" x14ac:dyDescent="0.3">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row>
    <row r="346" spans="1:55" x14ac:dyDescent="0.3">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row>
    <row r="347" spans="1:55" x14ac:dyDescent="0.3">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row>
    <row r="348" spans="1:55" x14ac:dyDescent="0.3">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row>
    <row r="349" spans="1:55" x14ac:dyDescent="0.3">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row>
    <row r="350" spans="1:55" x14ac:dyDescent="0.3">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row>
    <row r="351" spans="1:55" x14ac:dyDescent="0.3">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row>
    <row r="352" spans="1:55" x14ac:dyDescent="0.3">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row>
    <row r="353" spans="1:55" x14ac:dyDescent="0.3">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row>
    <row r="354" spans="1:55" x14ac:dyDescent="0.3">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row>
    <row r="355" spans="1:55" x14ac:dyDescent="0.3">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row>
    <row r="356" spans="1:55" x14ac:dyDescent="0.3">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row>
    <row r="357" spans="1:55" x14ac:dyDescent="0.3">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row>
    <row r="358" spans="1:55" x14ac:dyDescent="0.3">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row>
    <row r="359" spans="1:55" x14ac:dyDescent="0.3">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row>
    <row r="360" spans="1:55" x14ac:dyDescent="0.3">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row>
    <row r="361" spans="1:55" x14ac:dyDescent="0.3">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row>
    <row r="362" spans="1:55" x14ac:dyDescent="0.3">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row>
    <row r="363" spans="1:55" x14ac:dyDescent="0.3">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row>
    <row r="364" spans="1:55" x14ac:dyDescent="0.3">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row>
    <row r="365" spans="1:55" x14ac:dyDescent="0.3">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row>
    <row r="366" spans="1:55" x14ac:dyDescent="0.3">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row>
    <row r="367" spans="1:55" x14ac:dyDescent="0.3">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row>
    <row r="368" spans="1:55" x14ac:dyDescent="0.3">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row>
    <row r="369" spans="1:55" x14ac:dyDescent="0.3">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row>
    <row r="370" spans="1:55" x14ac:dyDescent="0.3">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row>
    <row r="371" spans="1:55" x14ac:dyDescent="0.3">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row>
    <row r="372" spans="1:55" x14ac:dyDescent="0.3">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row>
    <row r="373" spans="1:55" x14ac:dyDescent="0.3">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row>
    <row r="374" spans="1:55" x14ac:dyDescent="0.3">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row>
    <row r="375" spans="1:55" x14ac:dyDescent="0.3">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row>
    <row r="376" spans="1:55" x14ac:dyDescent="0.3">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row>
    <row r="377" spans="1:55" x14ac:dyDescent="0.3">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row>
    <row r="378" spans="1:55" x14ac:dyDescent="0.3">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row>
    <row r="379" spans="1:55" x14ac:dyDescent="0.3">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row>
    <row r="380" spans="1:55" x14ac:dyDescent="0.3">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row>
    <row r="381" spans="1:55" x14ac:dyDescent="0.3">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row>
    <row r="382" spans="1:55" x14ac:dyDescent="0.3">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row>
    <row r="383" spans="1:55" x14ac:dyDescent="0.3">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row>
    <row r="384" spans="1:55" x14ac:dyDescent="0.3">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row>
    <row r="385" spans="1:55" x14ac:dyDescent="0.3">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row>
    <row r="386" spans="1:55" x14ac:dyDescent="0.3">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row>
    <row r="387" spans="1:55" x14ac:dyDescent="0.3">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row>
    <row r="388" spans="1:55" x14ac:dyDescent="0.3">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row>
    <row r="389" spans="1:55" x14ac:dyDescent="0.3">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row>
    <row r="390" spans="1:55" x14ac:dyDescent="0.3">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row>
    <row r="391" spans="1:55" x14ac:dyDescent="0.3">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row>
    <row r="392" spans="1:55" x14ac:dyDescent="0.3">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row>
    <row r="393" spans="1:55" x14ac:dyDescent="0.3">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row>
    <row r="394" spans="1:55" x14ac:dyDescent="0.3">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row>
    <row r="395" spans="1:55" x14ac:dyDescent="0.3">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row>
    <row r="396" spans="1:55" x14ac:dyDescent="0.3">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row>
    <row r="397" spans="1:55" x14ac:dyDescent="0.3">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row>
    <row r="398" spans="1:55" x14ac:dyDescent="0.3">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row>
    <row r="399" spans="1:55" x14ac:dyDescent="0.3">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row>
    <row r="400" spans="1:55" x14ac:dyDescent="0.3">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row>
    <row r="401" spans="1:55" x14ac:dyDescent="0.3">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row>
    <row r="402" spans="1:55" x14ac:dyDescent="0.3">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row>
    <row r="403" spans="1:55" x14ac:dyDescent="0.3">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row>
    <row r="404" spans="1:55" x14ac:dyDescent="0.3">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row>
    <row r="405" spans="1:55" x14ac:dyDescent="0.3">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row>
    <row r="406" spans="1:55" x14ac:dyDescent="0.3">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row>
    <row r="407" spans="1:55" x14ac:dyDescent="0.3">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row>
    <row r="408" spans="1:55" x14ac:dyDescent="0.3">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row>
    <row r="409" spans="1:55" x14ac:dyDescent="0.3">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row>
    <row r="410" spans="1:55" x14ac:dyDescent="0.3">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row>
    <row r="411" spans="1:55" x14ac:dyDescent="0.3">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row>
    <row r="412" spans="1:55" x14ac:dyDescent="0.3">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row>
    <row r="413" spans="1:55" x14ac:dyDescent="0.3">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row>
    <row r="414" spans="1:55" x14ac:dyDescent="0.3">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row>
    <row r="415" spans="1:55" x14ac:dyDescent="0.3">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row>
    <row r="416" spans="1:55" x14ac:dyDescent="0.3">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row>
    <row r="417" spans="1:55" x14ac:dyDescent="0.3">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row>
    <row r="418" spans="1:55" x14ac:dyDescent="0.3">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row>
    <row r="419" spans="1:55" x14ac:dyDescent="0.3">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row>
    <row r="420" spans="1:55" x14ac:dyDescent="0.3">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row>
    <row r="421" spans="1:55" x14ac:dyDescent="0.3">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row>
    <row r="422" spans="1:55" x14ac:dyDescent="0.3">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row>
    <row r="423" spans="1:55" x14ac:dyDescent="0.3">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row>
    <row r="424" spans="1:55" x14ac:dyDescent="0.3">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row>
    <row r="425" spans="1:55" x14ac:dyDescent="0.3">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row>
    <row r="426" spans="1:55" x14ac:dyDescent="0.3">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row>
    <row r="427" spans="1:55" x14ac:dyDescent="0.3">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row>
    <row r="428" spans="1:55" x14ac:dyDescent="0.3">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row>
    <row r="429" spans="1:55" x14ac:dyDescent="0.3">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row>
    <row r="430" spans="1:55" x14ac:dyDescent="0.3">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row>
    <row r="431" spans="1:55" x14ac:dyDescent="0.3">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row>
    <row r="432" spans="1:55" x14ac:dyDescent="0.3">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row>
    <row r="433" spans="1:55" x14ac:dyDescent="0.3">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row>
    <row r="434" spans="1:55" x14ac:dyDescent="0.3">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row>
    <row r="435" spans="1:55" x14ac:dyDescent="0.3">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row>
    <row r="436" spans="1:55" x14ac:dyDescent="0.3">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row>
    <row r="437" spans="1:55" x14ac:dyDescent="0.3">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row>
    <row r="438" spans="1:55" x14ac:dyDescent="0.3">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row>
    <row r="439" spans="1:55" x14ac:dyDescent="0.3">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row>
    <row r="440" spans="1:55" x14ac:dyDescent="0.3">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row>
    <row r="441" spans="1:55" x14ac:dyDescent="0.3">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row>
    <row r="442" spans="1:55" x14ac:dyDescent="0.3">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row>
    <row r="443" spans="1:55" x14ac:dyDescent="0.3">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row>
    <row r="444" spans="1:55" x14ac:dyDescent="0.3">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row>
    <row r="445" spans="1:55" x14ac:dyDescent="0.3">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row>
    <row r="446" spans="1:55" x14ac:dyDescent="0.3">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row>
    <row r="447" spans="1:55" x14ac:dyDescent="0.3">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row>
    <row r="448" spans="1:55" x14ac:dyDescent="0.3">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row>
    <row r="449" spans="1:55" x14ac:dyDescent="0.3">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row>
    <row r="450" spans="1:55" x14ac:dyDescent="0.3">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row>
    <row r="451" spans="1:55" x14ac:dyDescent="0.3">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row>
    <row r="452" spans="1:55" x14ac:dyDescent="0.3">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row>
    <row r="453" spans="1:55" x14ac:dyDescent="0.3">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row>
    <row r="454" spans="1:55" x14ac:dyDescent="0.3">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row>
    <row r="455" spans="1:55" x14ac:dyDescent="0.3">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row>
    <row r="456" spans="1:55" x14ac:dyDescent="0.3">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row>
    <row r="457" spans="1:55" x14ac:dyDescent="0.3">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row>
    <row r="458" spans="1:55" x14ac:dyDescent="0.3">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row>
    <row r="459" spans="1:55" x14ac:dyDescent="0.3">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row>
    <row r="460" spans="1:55" x14ac:dyDescent="0.3">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row>
    <row r="461" spans="1:55" x14ac:dyDescent="0.3">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row>
    <row r="462" spans="1:55" x14ac:dyDescent="0.3">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row>
    <row r="463" spans="1:55" x14ac:dyDescent="0.3">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row>
    <row r="464" spans="1:55" x14ac:dyDescent="0.3">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row>
    <row r="465" spans="1:55" x14ac:dyDescent="0.3">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row>
    <row r="466" spans="1:55" x14ac:dyDescent="0.3">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row>
    <row r="467" spans="1:55" x14ac:dyDescent="0.3">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row>
    <row r="468" spans="1:55" x14ac:dyDescent="0.3">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row>
    <row r="469" spans="1:55" x14ac:dyDescent="0.3">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row>
    <row r="470" spans="1:55" x14ac:dyDescent="0.3">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row>
    <row r="471" spans="1:55" x14ac:dyDescent="0.3">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row>
    <row r="472" spans="1:55" x14ac:dyDescent="0.3">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row>
    <row r="473" spans="1:55" x14ac:dyDescent="0.3">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row>
    <row r="474" spans="1:55" x14ac:dyDescent="0.3">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row>
    <row r="475" spans="1:55" x14ac:dyDescent="0.3">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row>
    <row r="476" spans="1:55" x14ac:dyDescent="0.3">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row>
    <row r="477" spans="1:55" x14ac:dyDescent="0.3">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row>
    <row r="478" spans="1:55" x14ac:dyDescent="0.3">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row>
    <row r="479" spans="1:55" x14ac:dyDescent="0.3">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row>
    <row r="480" spans="1:55" x14ac:dyDescent="0.3">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row>
    <row r="481" spans="1:55" x14ac:dyDescent="0.3">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row>
    <row r="482" spans="1:55" x14ac:dyDescent="0.3">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row>
    <row r="483" spans="1:55" x14ac:dyDescent="0.3">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row>
    <row r="484" spans="1:55" x14ac:dyDescent="0.3">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row>
    <row r="485" spans="1:55" x14ac:dyDescent="0.3">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row>
    <row r="486" spans="1:55" x14ac:dyDescent="0.3">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row>
    <row r="487" spans="1:55" x14ac:dyDescent="0.3">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row>
    <row r="488" spans="1:55" x14ac:dyDescent="0.3">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row>
    <row r="489" spans="1:55" x14ac:dyDescent="0.3">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row>
    <row r="490" spans="1:55" x14ac:dyDescent="0.3">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row>
    <row r="491" spans="1:55" x14ac:dyDescent="0.3">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row>
    <row r="492" spans="1:55" x14ac:dyDescent="0.3">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row>
    <row r="493" spans="1:55" x14ac:dyDescent="0.3">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row>
    <row r="494" spans="1:55" x14ac:dyDescent="0.3">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row>
    <row r="495" spans="1:55" x14ac:dyDescent="0.3">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row>
    <row r="496" spans="1:55" x14ac:dyDescent="0.3">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row>
    <row r="497" spans="1:55" x14ac:dyDescent="0.3">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row>
    <row r="498" spans="1:55" x14ac:dyDescent="0.3">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row>
    <row r="499" spans="1:55" x14ac:dyDescent="0.3">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row>
    <row r="500" spans="1:55" x14ac:dyDescent="0.3">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row>
    <row r="501" spans="1:55" x14ac:dyDescent="0.3">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row>
    <row r="502" spans="1:55" x14ac:dyDescent="0.3">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row>
    <row r="503" spans="1:55" x14ac:dyDescent="0.3">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row>
    <row r="504" spans="1:55" x14ac:dyDescent="0.3">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row>
    <row r="505" spans="1:55" x14ac:dyDescent="0.3">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row>
    <row r="506" spans="1:55" x14ac:dyDescent="0.3">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row>
    <row r="507" spans="1:55" x14ac:dyDescent="0.3">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row>
    <row r="508" spans="1:55" x14ac:dyDescent="0.3">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row>
    <row r="509" spans="1:55" x14ac:dyDescent="0.3">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row>
    <row r="510" spans="1:55" x14ac:dyDescent="0.3">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row>
    <row r="511" spans="1:55" x14ac:dyDescent="0.3">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row>
    <row r="512" spans="1:55" x14ac:dyDescent="0.3">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row>
    <row r="513" spans="1:55" x14ac:dyDescent="0.3">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row>
    <row r="514" spans="1:55" x14ac:dyDescent="0.3">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row>
    <row r="515" spans="1:55" x14ac:dyDescent="0.3">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row>
    <row r="516" spans="1:55" x14ac:dyDescent="0.3">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row>
    <row r="517" spans="1:55" x14ac:dyDescent="0.3">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row>
    <row r="518" spans="1:55" x14ac:dyDescent="0.3">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row>
    <row r="519" spans="1:55" x14ac:dyDescent="0.3">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row>
    <row r="520" spans="1:55" x14ac:dyDescent="0.3">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row>
    <row r="521" spans="1:55" x14ac:dyDescent="0.3">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row>
    <row r="522" spans="1:55" x14ac:dyDescent="0.3">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row>
    <row r="523" spans="1:55" x14ac:dyDescent="0.3">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row>
    <row r="524" spans="1:55" x14ac:dyDescent="0.3">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row>
    <row r="525" spans="1:55" x14ac:dyDescent="0.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row>
    <row r="526" spans="1:55" x14ac:dyDescent="0.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row>
    <row r="527" spans="1:55" x14ac:dyDescent="0.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row>
    <row r="528" spans="1:55" x14ac:dyDescent="0.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row>
    <row r="529" spans="1:55" x14ac:dyDescent="0.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row>
    <row r="530" spans="1:55" x14ac:dyDescent="0.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row>
    <row r="531" spans="1:55" x14ac:dyDescent="0.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row>
    <row r="532" spans="1:55" x14ac:dyDescent="0.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row>
    <row r="533" spans="1:55" x14ac:dyDescent="0.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row>
    <row r="534" spans="1:55" x14ac:dyDescent="0.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row>
    <row r="535" spans="1:55" x14ac:dyDescent="0.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row>
    <row r="536" spans="1:55" x14ac:dyDescent="0.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row>
    <row r="537" spans="1:55" x14ac:dyDescent="0.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row>
    <row r="538" spans="1:55" x14ac:dyDescent="0.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row>
    <row r="539" spans="1:55" x14ac:dyDescent="0.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row>
    <row r="540" spans="1:55" x14ac:dyDescent="0.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row>
    <row r="541" spans="1:55" x14ac:dyDescent="0.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row>
    <row r="542" spans="1:55" x14ac:dyDescent="0.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row>
    <row r="543" spans="1:55" x14ac:dyDescent="0.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row>
    <row r="544" spans="1:55" x14ac:dyDescent="0.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row>
    <row r="545" spans="1:55" x14ac:dyDescent="0.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row>
    <row r="546" spans="1:55" x14ac:dyDescent="0.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row>
    <row r="547" spans="1:55" x14ac:dyDescent="0.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row>
    <row r="548" spans="1:55" x14ac:dyDescent="0.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row>
    <row r="549" spans="1:55" x14ac:dyDescent="0.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row>
    <row r="550" spans="1:55" x14ac:dyDescent="0.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row>
    <row r="551" spans="1:55" x14ac:dyDescent="0.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row>
    <row r="552" spans="1:55" x14ac:dyDescent="0.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row>
    <row r="553" spans="1:55" x14ac:dyDescent="0.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row>
    <row r="554" spans="1:55" x14ac:dyDescent="0.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row>
    <row r="555" spans="1:55" x14ac:dyDescent="0.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row>
    <row r="556" spans="1:55" x14ac:dyDescent="0.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row>
    <row r="557" spans="1:55" x14ac:dyDescent="0.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row>
    <row r="558" spans="1:55" x14ac:dyDescent="0.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row>
    <row r="559" spans="1:55" x14ac:dyDescent="0.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row>
    <row r="560" spans="1:55" x14ac:dyDescent="0.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row>
    <row r="561" spans="1:55" x14ac:dyDescent="0.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row>
    <row r="562" spans="1:55" x14ac:dyDescent="0.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row>
    <row r="563" spans="1:55" x14ac:dyDescent="0.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row>
    <row r="564" spans="1:55" x14ac:dyDescent="0.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row>
    <row r="565" spans="1:55" x14ac:dyDescent="0.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row>
    <row r="566" spans="1:55" x14ac:dyDescent="0.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row>
    <row r="567" spans="1:55" x14ac:dyDescent="0.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row>
    <row r="568" spans="1:55" x14ac:dyDescent="0.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row>
    <row r="569" spans="1:55" x14ac:dyDescent="0.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row>
    <row r="570" spans="1:55" x14ac:dyDescent="0.3">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row>
    <row r="571" spans="1:55" x14ac:dyDescent="0.3">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row>
    <row r="572" spans="1:55" x14ac:dyDescent="0.3">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row>
    <row r="573" spans="1:55" x14ac:dyDescent="0.3">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row>
    <row r="574" spans="1:55" x14ac:dyDescent="0.3">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row>
    <row r="575" spans="1:55" x14ac:dyDescent="0.3">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row>
    <row r="576" spans="1:55" x14ac:dyDescent="0.3">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row>
    <row r="577" spans="1:55" x14ac:dyDescent="0.3">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row>
    <row r="578" spans="1:55" x14ac:dyDescent="0.3">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row>
    <row r="579" spans="1:55" x14ac:dyDescent="0.3">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row>
    <row r="580" spans="1:55" x14ac:dyDescent="0.3">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row>
    <row r="581" spans="1:55" x14ac:dyDescent="0.3">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row>
    <row r="582" spans="1:55" x14ac:dyDescent="0.3">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row>
    <row r="583" spans="1:55" x14ac:dyDescent="0.3">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row>
    <row r="584" spans="1:55" x14ac:dyDescent="0.3">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row>
    <row r="585" spans="1:55" x14ac:dyDescent="0.3">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row>
    <row r="586" spans="1:55" x14ac:dyDescent="0.3">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row>
    <row r="587" spans="1:55" x14ac:dyDescent="0.3">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row>
    <row r="588" spans="1:55" x14ac:dyDescent="0.3">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row>
    <row r="589" spans="1:55" x14ac:dyDescent="0.3">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row>
    <row r="590" spans="1:55" x14ac:dyDescent="0.3">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row>
    <row r="591" spans="1:55" x14ac:dyDescent="0.3">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row>
    <row r="592" spans="1:55" x14ac:dyDescent="0.3">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row>
    <row r="593" spans="1:55" x14ac:dyDescent="0.3">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row>
    <row r="594" spans="1:55" x14ac:dyDescent="0.3">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row>
    <row r="595" spans="1:55" x14ac:dyDescent="0.3">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row>
    <row r="596" spans="1:55" x14ac:dyDescent="0.3">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row>
    <row r="597" spans="1:55" x14ac:dyDescent="0.3">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row>
    <row r="598" spans="1:55" x14ac:dyDescent="0.3">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row>
    <row r="599" spans="1:55" x14ac:dyDescent="0.3">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row>
    <row r="600" spans="1:55" x14ac:dyDescent="0.3">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row>
    <row r="601" spans="1:55" x14ac:dyDescent="0.3">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row>
    <row r="602" spans="1:55" x14ac:dyDescent="0.3">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row>
    <row r="603" spans="1:55" x14ac:dyDescent="0.3">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row>
    <row r="604" spans="1:55" x14ac:dyDescent="0.3">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row>
    <row r="605" spans="1:55" x14ac:dyDescent="0.3">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row>
    <row r="606" spans="1:55" x14ac:dyDescent="0.3">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row>
    <row r="607" spans="1:55" x14ac:dyDescent="0.3">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row>
    <row r="608" spans="1:55" x14ac:dyDescent="0.3">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row>
    <row r="609" spans="1:55" x14ac:dyDescent="0.3">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row>
    <row r="610" spans="1:55" x14ac:dyDescent="0.3">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row>
    <row r="611" spans="1:55" x14ac:dyDescent="0.3">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row>
    <row r="612" spans="1:55" x14ac:dyDescent="0.3">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row>
    <row r="613" spans="1:55" x14ac:dyDescent="0.3">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row>
    <row r="614" spans="1:55" x14ac:dyDescent="0.3">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row>
    <row r="615" spans="1:55" x14ac:dyDescent="0.3">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row>
    <row r="616" spans="1:55" x14ac:dyDescent="0.3">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row>
    <row r="617" spans="1:55" x14ac:dyDescent="0.3">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row>
    <row r="618" spans="1:55" x14ac:dyDescent="0.3">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row>
    <row r="619" spans="1:55" x14ac:dyDescent="0.3">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row>
    <row r="620" spans="1:55" x14ac:dyDescent="0.3">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row>
    <row r="621" spans="1:55" x14ac:dyDescent="0.3">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row>
    <row r="622" spans="1:55" x14ac:dyDescent="0.3">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row>
    <row r="623" spans="1:55" x14ac:dyDescent="0.3">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row>
    <row r="624" spans="1:55" x14ac:dyDescent="0.3">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row>
    <row r="625" spans="1:55" x14ac:dyDescent="0.3">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row>
    <row r="626" spans="1:55" x14ac:dyDescent="0.3">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row>
    <row r="627" spans="1:55" x14ac:dyDescent="0.3">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row>
    <row r="628" spans="1:55" x14ac:dyDescent="0.3">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row>
    <row r="629" spans="1:55" x14ac:dyDescent="0.3">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row>
    <row r="630" spans="1:55" x14ac:dyDescent="0.3">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row>
    <row r="631" spans="1:55" x14ac:dyDescent="0.3">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row>
    <row r="632" spans="1:55" x14ac:dyDescent="0.3">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row>
    <row r="633" spans="1:55" x14ac:dyDescent="0.3">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row>
    <row r="634" spans="1:55" x14ac:dyDescent="0.3">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row>
    <row r="635" spans="1:55" x14ac:dyDescent="0.3">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row>
    <row r="636" spans="1:55" x14ac:dyDescent="0.3">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row>
    <row r="637" spans="1:55" x14ac:dyDescent="0.3">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row>
    <row r="638" spans="1:55" x14ac:dyDescent="0.3">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row>
    <row r="639" spans="1:55" x14ac:dyDescent="0.3">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row>
    <row r="640" spans="1:55" x14ac:dyDescent="0.3">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row>
    <row r="641" spans="1:55" x14ac:dyDescent="0.3">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row>
    <row r="642" spans="1:55" x14ac:dyDescent="0.3">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row>
    <row r="643" spans="1:55" x14ac:dyDescent="0.3">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row>
    <row r="644" spans="1:55" x14ac:dyDescent="0.3">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row>
    <row r="645" spans="1:55" x14ac:dyDescent="0.3">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row>
    <row r="646" spans="1:55" x14ac:dyDescent="0.3">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row>
    <row r="647" spans="1:55" x14ac:dyDescent="0.3">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row>
    <row r="648" spans="1:55" x14ac:dyDescent="0.3">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row>
    <row r="649" spans="1:55" x14ac:dyDescent="0.3">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row>
    <row r="650" spans="1:55" x14ac:dyDescent="0.3">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row>
    <row r="651" spans="1:55" x14ac:dyDescent="0.3">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row>
    <row r="652" spans="1:55" x14ac:dyDescent="0.3">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row>
    <row r="653" spans="1:55" x14ac:dyDescent="0.3">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row>
    <row r="654" spans="1:55" x14ac:dyDescent="0.3">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row>
    <row r="655" spans="1:55" x14ac:dyDescent="0.3">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row>
    <row r="656" spans="1:55" x14ac:dyDescent="0.3">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row>
    <row r="657" spans="1:55" x14ac:dyDescent="0.3">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row>
    <row r="658" spans="1:55" x14ac:dyDescent="0.3">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row>
    <row r="659" spans="1:55" x14ac:dyDescent="0.3">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row>
    <row r="660" spans="1:55" x14ac:dyDescent="0.3">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row>
    <row r="661" spans="1:55" x14ac:dyDescent="0.3">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row>
    <row r="662" spans="1:55" x14ac:dyDescent="0.3">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row>
    <row r="663" spans="1:55" x14ac:dyDescent="0.3">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row>
    <row r="664" spans="1:55" x14ac:dyDescent="0.3">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row>
    <row r="665" spans="1:55" x14ac:dyDescent="0.3">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row>
    <row r="666" spans="1:55" x14ac:dyDescent="0.3">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row>
    <row r="667" spans="1:55" x14ac:dyDescent="0.3">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row>
    <row r="668" spans="1:55" x14ac:dyDescent="0.3">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row>
    <row r="669" spans="1:55" x14ac:dyDescent="0.3">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row>
    <row r="670" spans="1:55" x14ac:dyDescent="0.3">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row>
    <row r="671" spans="1:55" x14ac:dyDescent="0.3">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row>
    <row r="672" spans="1:55" x14ac:dyDescent="0.3">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row>
    <row r="673" spans="1:55" x14ac:dyDescent="0.3">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row>
    <row r="674" spans="1:55" x14ac:dyDescent="0.3">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row>
    <row r="675" spans="1:55" x14ac:dyDescent="0.3">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row>
    <row r="676" spans="1:55" x14ac:dyDescent="0.3">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row>
    <row r="677" spans="1:55" x14ac:dyDescent="0.3">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row>
    <row r="678" spans="1:55" x14ac:dyDescent="0.3">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row>
    <row r="679" spans="1:55" x14ac:dyDescent="0.3">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row>
    <row r="680" spans="1:55" x14ac:dyDescent="0.3">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row>
    <row r="681" spans="1:55" x14ac:dyDescent="0.3">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row>
    <row r="682" spans="1:55" x14ac:dyDescent="0.3">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row>
    <row r="683" spans="1:55" x14ac:dyDescent="0.3">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row>
    <row r="684" spans="1:55" x14ac:dyDescent="0.3">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row>
    <row r="685" spans="1:55" x14ac:dyDescent="0.3">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row>
    <row r="686" spans="1:55" x14ac:dyDescent="0.3">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row>
    <row r="687" spans="1:55" x14ac:dyDescent="0.3">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row>
    <row r="688" spans="1:55" x14ac:dyDescent="0.3">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row>
    <row r="689" spans="1:55" x14ac:dyDescent="0.3">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row>
    <row r="690" spans="1:55" x14ac:dyDescent="0.3">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row>
    <row r="691" spans="1:55" x14ac:dyDescent="0.3">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row>
    <row r="692" spans="1:55" x14ac:dyDescent="0.3">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row>
    <row r="693" spans="1:55" x14ac:dyDescent="0.3">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row>
    <row r="694" spans="1:55" x14ac:dyDescent="0.3">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row>
    <row r="695" spans="1:55" x14ac:dyDescent="0.3">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row>
    <row r="696" spans="1:55" x14ac:dyDescent="0.3">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row>
    <row r="697" spans="1:55" x14ac:dyDescent="0.3">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row>
    <row r="698" spans="1:55" x14ac:dyDescent="0.3">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row>
    <row r="699" spans="1:55" x14ac:dyDescent="0.3">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row>
    <row r="700" spans="1:55" x14ac:dyDescent="0.3">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row>
    <row r="701" spans="1:55" x14ac:dyDescent="0.3">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row>
    <row r="702" spans="1:55" x14ac:dyDescent="0.3">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row>
    <row r="703" spans="1:55" x14ac:dyDescent="0.3">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row>
    <row r="704" spans="1:55" x14ac:dyDescent="0.3">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row>
    <row r="705" spans="1:55" x14ac:dyDescent="0.3">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row>
    <row r="706" spans="1:55" x14ac:dyDescent="0.3">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row>
    <row r="707" spans="1:55" x14ac:dyDescent="0.3">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row>
    <row r="708" spans="1:55" x14ac:dyDescent="0.3">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row>
    <row r="709" spans="1:55" x14ac:dyDescent="0.3">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row>
    <row r="710" spans="1:55" x14ac:dyDescent="0.3">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row>
    <row r="711" spans="1:55" x14ac:dyDescent="0.3">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row>
    <row r="712" spans="1:55" x14ac:dyDescent="0.3">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row>
  </sheetData>
  <pageMargins left="0.7" right="0.7" top="0.78740157499999996" bottom="0.78740157499999996"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R102"/>
  <sheetViews>
    <sheetView showGridLines="0" topLeftCell="C1" zoomScale="60" zoomScaleNormal="60" workbookViewId="0">
      <selection activeCell="T57" sqref="T57"/>
    </sheetView>
  </sheetViews>
  <sheetFormatPr defaultColWidth="11.44140625" defaultRowHeight="14.4" x14ac:dyDescent="0.3"/>
  <cols>
    <col min="1" max="1" width="22.33203125" customWidth="1"/>
    <col min="2" max="2" width="38.109375" customWidth="1"/>
    <col min="3" max="3" width="23.88671875" customWidth="1"/>
    <col min="4" max="4" width="10.33203125" customWidth="1"/>
    <col min="6" max="6" width="39.5546875" customWidth="1"/>
    <col min="7" max="7" width="19.44140625" customWidth="1"/>
    <col min="8" max="8" width="14.33203125" customWidth="1"/>
    <col min="9" max="9" width="19.33203125" customWidth="1"/>
    <col min="10" max="10" width="14.88671875" customWidth="1"/>
    <col min="11" max="11" width="14" customWidth="1"/>
    <col min="12" max="12" width="14.5546875" customWidth="1"/>
    <col min="13" max="13" width="13.33203125" customWidth="1"/>
    <col min="15" max="15" width="14.5546875" customWidth="1"/>
    <col min="16" max="16" width="49.5546875" customWidth="1"/>
    <col min="17" max="17" width="20.5546875" bestFit="1" customWidth="1"/>
    <col min="18" max="18" width="17.44140625" customWidth="1"/>
    <col min="19" max="36" width="13.5546875" customWidth="1"/>
    <col min="37" max="37" width="16.109375" customWidth="1"/>
    <col min="38" max="38" width="18.109375" customWidth="1"/>
  </cols>
  <sheetData>
    <row r="1" spans="1:96"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96" s="29" customFormat="1" ht="25.8" x14ac:dyDescent="0.5">
      <c r="A2" s="387" t="s">
        <v>158</v>
      </c>
      <c r="B2" s="387"/>
      <c r="C2" s="387"/>
      <c r="D2" s="387"/>
      <c r="E2" s="387"/>
      <c r="F2" s="387" t="str">
        <f>Intro!$B$2</f>
        <v>Version 1.2.: 12.12.2014</v>
      </c>
      <c r="G2" s="387"/>
      <c r="H2" s="387"/>
      <c r="I2" s="387"/>
      <c r="J2" s="387"/>
      <c r="K2" s="387"/>
      <c r="L2" s="387"/>
      <c r="M2" s="387"/>
      <c r="N2" s="387"/>
      <c r="O2" s="387"/>
      <c r="P2" s="387"/>
      <c r="Q2" s="387"/>
      <c r="R2" s="387"/>
      <c r="S2" s="387"/>
      <c r="T2" s="387"/>
      <c r="U2" s="388"/>
      <c r="V2" s="388"/>
      <c r="W2" s="388"/>
      <c r="X2" s="388"/>
      <c r="Y2" s="388"/>
      <c r="Z2" s="388"/>
      <c r="AA2" s="388"/>
      <c r="AB2" s="388"/>
      <c r="AC2" s="388"/>
      <c r="AD2" s="387"/>
      <c r="AE2" s="387"/>
      <c r="AF2" s="387"/>
      <c r="AG2" s="387"/>
      <c r="AH2" s="387"/>
      <c r="AI2" s="387"/>
      <c r="AJ2" s="387"/>
      <c r="AK2" s="387"/>
      <c r="AL2" s="387"/>
      <c r="AM2" s="24"/>
      <c r="AN2" s="24"/>
    </row>
    <row r="3" spans="1:96" x14ac:dyDescent="0.3">
      <c r="A3" s="9"/>
      <c r="B3" s="9"/>
      <c r="C3" s="9"/>
      <c r="D3" s="6"/>
      <c r="E3" s="6"/>
      <c r="F3" s="6"/>
      <c r="G3" s="6"/>
      <c r="H3" s="6"/>
      <c r="I3" s="6"/>
      <c r="J3" s="6"/>
      <c r="K3" s="6"/>
      <c r="L3" s="6"/>
      <c r="M3" s="6"/>
      <c r="N3" s="6"/>
      <c r="O3" s="6"/>
      <c r="P3" s="6"/>
      <c r="Q3" s="6"/>
      <c r="R3" s="6"/>
      <c r="S3" s="6"/>
      <c r="T3" s="6"/>
      <c r="U3" s="6"/>
      <c r="V3" s="9"/>
      <c r="W3" s="9"/>
      <c r="X3" s="9"/>
      <c r="Y3" s="9"/>
      <c r="Z3" s="9"/>
      <c r="AA3" s="9"/>
      <c r="AB3" s="9"/>
      <c r="AC3" s="9"/>
      <c r="AD3" s="9"/>
      <c r="AE3" s="9"/>
      <c r="AF3" s="9"/>
      <c r="AG3" s="9"/>
      <c r="AH3" s="9"/>
      <c r="AI3" s="9"/>
      <c r="AJ3" s="9"/>
      <c r="AK3" s="9"/>
      <c r="AL3" s="9"/>
      <c r="AM3" s="9"/>
      <c r="AN3" s="9"/>
    </row>
    <row r="4" spans="1:96" x14ac:dyDescent="0.3">
      <c r="A4" s="392" t="s">
        <v>16</v>
      </c>
      <c r="B4" s="392"/>
      <c r="C4" s="9"/>
      <c r="D4" s="6"/>
      <c r="E4" s="6"/>
      <c r="F4" s="6"/>
      <c r="G4" s="6"/>
      <c r="H4" s="6"/>
      <c r="I4" s="6"/>
      <c r="J4" s="6"/>
      <c r="K4" s="6"/>
      <c r="L4" s="6"/>
      <c r="M4" s="6"/>
      <c r="N4" s="6"/>
      <c r="O4" s="6"/>
      <c r="P4" s="6"/>
      <c r="Q4" s="6"/>
      <c r="R4" s="6"/>
      <c r="S4" s="6"/>
      <c r="T4" s="6"/>
      <c r="U4" s="6"/>
      <c r="V4" s="9"/>
      <c r="W4" s="9"/>
      <c r="X4" s="9"/>
      <c r="Y4" s="9"/>
      <c r="Z4" s="9"/>
      <c r="AA4" s="9"/>
      <c r="AB4" s="9"/>
      <c r="AC4" s="9"/>
      <c r="AD4" s="9"/>
      <c r="AE4" s="9"/>
      <c r="AF4" s="9"/>
      <c r="AG4" s="9"/>
      <c r="AH4" s="9"/>
      <c r="AI4" s="9"/>
      <c r="AJ4" s="9"/>
      <c r="AK4" s="9"/>
      <c r="AL4" s="9"/>
      <c r="AM4" s="9"/>
      <c r="AN4" s="9"/>
    </row>
    <row r="5" spans="1:96" ht="28.8" x14ac:dyDescent="0.3">
      <c r="A5" s="393" t="s">
        <v>6</v>
      </c>
      <c r="B5" s="394" t="s">
        <v>2</v>
      </c>
      <c r="C5" s="9"/>
      <c r="D5" s="6"/>
      <c r="E5" s="6"/>
      <c r="F5" s="6"/>
      <c r="G5" s="6"/>
      <c r="H5" s="6"/>
      <c r="I5" s="6"/>
      <c r="J5" s="6"/>
      <c r="K5" s="6"/>
      <c r="L5" s="6"/>
      <c r="M5" s="6"/>
      <c r="N5" s="6"/>
      <c r="O5" s="6"/>
      <c r="P5" s="6"/>
      <c r="Q5" s="6"/>
      <c r="R5" s="6"/>
      <c r="S5" s="6"/>
      <c r="T5" s="6"/>
      <c r="U5" s="6"/>
      <c r="V5" s="9"/>
      <c r="W5" s="9"/>
      <c r="X5" s="9"/>
      <c r="Y5" s="9"/>
      <c r="Z5" s="9"/>
      <c r="AA5" s="9"/>
      <c r="AB5" s="9"/>
      <c r="AC5" s="9"/>
      <c r="AD5" s="9"/>
      <c r="AE5" s="9"/>
      <c r="AF5" s="9"/>
      <c r="AG5" s="9"/>
      <c r="AH5" s="9"/>
      <c r="AI5" s="9"/>
      <c r="AJ5" s="9"/>
      <c r="AK5" s="9"/>
      <c r="AL5" s="9"/>
      <c r="AM5" s="9"/>
      <c r="AN5" s="9"/>
    </row>
    <row r="6" spans="1:96" ht="28.5" customHeight="1" x14ac:dyDescent="0.3">
      <c r="A6" s="395" t="s">
        <v>43</v>
      </c>
      <c r="B6" s="396">
        <v>20</v>
      </c>
      <c r="C6" s="9"/>
      <c r="D6" s="6"/>
      <c r="E6" s="6"/>
      <c r="F6" s="6"/>
      <c r="G6" s="6"/>
      <c r="H6" s="6"/>
      <c r="I6" s="6"/>
      <c r="J6" s="6"/>
      <c r="K6" s="6"/>
      <c r="L6" s="6"/>
      <c r="M6" s="6"/>
      <c r="N6" s="6"/>
      <c r="O6" s="6"/>
      <c r="P6" s="6"/>
      <c r="Q6" s="6"/>
      <c r="R6" s="6"/>
      <c r="S6" s="6"/>
      <c r="T6" s="6"/>
      <c r="U6" s="6"/>
      <c r="V6" s="9"/>
      <c r="W6" s="9"/>
      <c r="X6" s="9"/>
      <c r="Y6" s="9"/>
      <c r="Z6" s="9"/>
      <c r="AA6" s="9"/>
      <c r="AB6" s="9"/>
      <c r="AC6" s="9"/>
      <c r="AD6" s="9"/>
      <c r="AE6" s="9"/>
      <c r="AF6" s="9"/>
      <c r="AG6" s="9"/>
      <c r="AH6" s="9"/>
      <c r="AI6" s="9"/>
      <c r="AJ6" s="9"/>
      <c r="AK6" s="9"/>
      <c r="AL6" s="9"/>
      <c r="AM6" s="9"/>
      <c r="AN6" s="9"/>
    </row>
    <row r="7" spans="1:96" x14ac:dyDescent="0.3">
      <c r="A7" s="390"/>
      <c r="B7" s="389"/>
      <c r="C7" s="9"/>
      <c r="D7" s="6"/>
      <c r="E7" s="6"/>
      <c r="F7" s="6"/>
      <c r="G7" s="6"/>
      <c r="H7" s="6"/>
      <c r="I7" s="6"/>
      <c r="J7" s="6"/>
      <c r="K7" s="6"/>
      <c r="L7" s="6"/>
      <c r="M7" s="6"/>
      <c r="N7" s="6"/>
      <c r="O7" s="6"/>
      <c r="P7" s="6"/>
      <c r="Q7" s="6"/>
      <c r="R7" s="6"/>
      <c r="S7" s="6"/>
      <c r="T7" s="6"/>
      <c r="U7" s="6"/>
      <c r="V7" s="9"/>
      <c r="W7" s="9"/>
      <c r="X7" s="9"/>
      <c r="Y7" s="9"/>
      <c r="Z7" s="9"/>
      <c r="AA7" s="9"/>
      <c r="AB7" s="9"/>
      <c r="AC7" s="9"/>
      <c r="AD7" s="9"/>
      <c r="AE7" s="9"/>
      <c r="AF7" s="9"/>
      <c r="AG7" s="9"/>
      <c r="AH7" s="9"/>
      <c r="AI7" s="9"/>
      <c r="AJ7" s="9"/>
      <c r="AK7" s="9"/>
      <c r="AL7" s="9"/>
      <c r="AM7" s="9"/>
      <c r="AN7" s="9"/>
    </row>
    <row r="8" spans="1:96" ht="15" thickBot="1" x14ac:dyDescent="0.35">
      <c r="A8" s="6"/>
      <c r="B8" s="6"/>
      <c r="C8" s="9"/>
      <c r="D8" s="6"/>
      <c r="E8" s="6"/>
      <c r="F8" s="6"/>
      <c r="G8" s="6"/>
      <c r="H8" s="6"/>
      <c r="I8" s="6"/>
      <c r="J8" s="6"/>
      <c r="K8" s="6"/>
      <c r="L8" s="6"/>
      <c r="M8" s="6"/>
      <c r="N8" s="6"/>
      <c r="O8" s="6"/>
      <c r="P8" s="6"/>
      <c r="Q8" s="6"/>
      <c r="R8" s="6"/>
      <c r="S8" s="6"/>
      <c r="T8" s="6"/>
      <c r="U8" s="6"/>
      <c r="V8" s="9"/>
      <c r="W8" s="9"/>
      <c r="X8" s="9"/>
      <c r="Y8" s="9"/>
      <c r="Z8" s="9"/>
      <c r="AA8" s="9"/>
      <c r="AB8" s="9"/>
      <c r="AC8" s="9"/>
      <c r="AD8" s="9"/>
      <c r="AE8" s="9"/>
      <c r="AF8" s="9"/>
      <c r="AG8" s="9"/>
      <c r="AH8" s="9"/>
      <c r="AI8" s="9"/>
      <c r="AJ8" s="9"/>
      <c r="AK8" s="9"/>
      <c r="AL8" s="9"/>
      <c r="AM8" s="9"/>
      <c r="AN8" s="9"/>
    </row>
    <row r="9" spans="1:96" s="3" customFormat="1" ht="20.25" customHeight="1" thickBot="1" x14ac:dyDescent="0.4">
      <c r="A9" s="23"/>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row>
    <row r="10" spans="1:96" x14ac:dyDescent="0.3">
      <c r="A10" s="6"/>
      <c r="B10" s="152"/>
      <c r="C10" s="9"/>
      <c r="D10" s="6"/>
      <c r="E10" s="6"/>
      <c r="F10" s="6"/>
      <c r="G10" s="6"/>
      <c r="H10" s="6"/>
      <c r="I10" s="6"/>
      <c r="J10" s="6"/>
      <c r="K10" s="6"/>
      <c r="L10" s="6"/>
      <c r="M10" s="6"/>
      <c r="N10" s="6"/>
      <c r="O10" s="6"/>
      <c r="P10" s="6"/>
      <c r="Q10" s="6"/>
      <c r="R10" s="6"/>
      <c r="S10" s="6"/>
      <c r="T10" s="6"/>
      <c r="U10" s="6"/>
      <c r="V10" s="9"/>
      <c r="W10" s="9"/>
      <c r="X10" s="9"/>
      <c r="Y10" s="9"/>
      <c r="Z10" s="9"/>
      <c r="AA10" s="9"/>
      <c r="AB10" s="9"/>
      <c r="AC10" s="9"/>
      <c r="AD10" s="9"/>
      <c r="AE10" s="9"/>
      <c r="AF10" s="9"/>
      <c r="AG10" s="9"/>
      <c r="AH10" s="9"/>
      <c r="AI10" s="9"/>
      <c r="AJ10" s="9"/>
      <c r="AK10" s="9"/>
      <c r="AL10" s="9"/>
      <c r="AM10" s="9"/>
      <c r="AN10" s="9"/>
    </row>
    <row r="11" spans="1:96" x14ac:dyDescent="0.3">
      <c r="A11" s="6"/>
      <c r="B11" s="6"/>
      <c r="C11" s="9"/>
      <c r="D11" s="6"/>
      <c r="E11" s="6"/>
      <c r="F11" s="6"/>
      <c r="G11" s="6"/>
      <c r="H11" s="6"/>
      <c r="I11" s="6"/>
      <c r="J11" s="6"/>
      <c r="K11" s="6"/>
      <c r="L11" s="6"/>
      <c r="M11" s="6"/>
      <c r="N11" s="6"/>
      <c r="O11" s="6"/>
      <c r="P11" s="6"/>
      <c r="Q11" s="6"/>
      <c r="R11" s="6"/>
      <c r="S11" s="6"/>
      <c r="T11" s="6"/>
      <c r="U11" s="6"/>
      <c r="V11" s="9"/>
      <c r="W11" s="9"/>
      <c r="X11" s="9"/>
      <c r="Y11" s="9"/>
      <c r="Z11" s="9"/>
      <c r="AA11" s="9"/>
      <c r="AB11" s="9"/>
      <c r="AC11" s="9"/>
      <c r="AD11" s="9"/>
      <c r="AE11" s="9"/>
      <c r="AF11" s="9"/>
      <c r="AG11" s="9"/>
      <c r="AH11" s="9"/>
      <c r="AI11" s="9"/>
      <c r="AJ11" s="9"/>
      <c r="AK11" s="9"/>
      <c r="AL11" s="9"/>
      <c r="AM11" s="9"/>
      <c r="AN11" s="9"/>
    </row>
    <row r="12" spans="1:96" x14ac:dyDescent="0.3">
      <c r="A12" s="6"/>
      <c r="B12" s="152"/>
      <c r="C12" s="9"/>
      <c r="D12" s="6"/>
      <c r="E12" s="6"/>
      <c r="F12" s="6"/>
      <c r="G12" s="6"/>
      <c r="H12" s="6"/>
      <c r="I12" s="6"/>
      <c r="J12" s="6"/>
      <c r="K12" s="6"/>
      <c r="L12" s="6"/>
      <c r="M12" s="6"/>
      <c r="N12" s="6"/>
      <c r="O12" s="6"/>
      <c r="P12" s="6"/>
      <c r="Q12" s="6"/>
      <c r="R12" s="6"/>
      <c r="S12" s="6"/>
      <c r="T12" s="6"/>
      <c r="U12" s="6"/>
      <c r="V12" s="9"/>
      <c r="W12" s="9"/>
      <c r="X12" s="9"/>
      <c r="Y12" s="9"/>
      <c r="Z12" s="9"/>
      <c r="AA12" s="9"/>
      <c r="AB12" s="9"/>
      <c r="AC12" s="9"/>
      <c r="AD12" s="9"/>
      <c r="AE12" s="9"/>
      <c r="AF12" s="9"/>
      <c r="AG12" s="9"/>
      <c r="AH12" s="9"/>
      <c r="AI12" s="9"/>
      <c r="AJ12" s="9"/>
      <c r="AK12" s="9"/>
      <c r="AL12" s="9"/>
      <c r="AM12" s="9"/>
      <c r="AN12" s="9"/>
    </row>
    <row r="13" spans="1:96" x14ac:dyDescent="0.3">
      <c r="A13" s="9"/>
      <c r="B13" s="9"/>
      <c r="C13" s="9"/>
      <c r="D13" s="9"/>
      <c r="E13" s="9"/>
      <c r="F13" s="9"/>
      <c r="G13" s="9"/>
      <c r="H13" s="14"/>
      <c r="I13" s="6"/>
      <c r="J13" s="6"/>
      <c r="K13" s="6"/>
      <c r="L13" s="6"/>
      <c r="M13" s="6"/>
      <c r="N13" s="6"/>
      <c r="O13" s="6"/>
      <c r="P13" s="6"/>
      <c r="Q13" s="9"/>
      <c r="R13" s="6"/>
      <c r="S13" s="6"/>
      <c r="T13" s="6"/>
      <c r="U13" s="6"/>
      <c r="V13" s="9"/>
      <c r="W13" s="9"/>
      <c r="X13" s="9"/>
      <c r="Y13" s="9"/>
      <c r="Z13" s="9"/>
      <c r="AA13" s="9"/>
      <c r="AB13" s="9"/>
      <c r="AC13" s="9"/>
      <c r="AD13" s="9"/>
      <c r="AE13" s="9"/>
      <c r="AF13" s="9"/>
      <c r="AG13" s="9"/>
      <c r="AH13" s="9"/>
      <c r="AI13" s="9"/>
      <c r="AJ13" s="9"/>
      <c r="AK13" s="9"/>
      <c r="AL13" s="9"/>
      <c r="AM13" s="9"/>
      <c r="AN13" s="9"/>
    </row>
    <row r="14" spans="1:96" x14ac:dyDescent="0.3">
      <c r="A14" s="9"/>
      <c r="B14" s="9"/>
      <c r="C14" s="9"/>
      <c r="D14" s="9"/>
      <c r="E14" s="9"/>
      <c r="F14" s="9"/>
      <c r="G14" s="9"/>
      <c r="H14" s="36"/>
      <c r="I14" s="36"/>
      <c r="J14" s="36"/>
      <c r="K14" s="36"/>
      <c r="L14" s="36"/>
      <c r="M14" s="36"/>
      <c r="N14" s="36"/>
      <c r="O14" s="9"/>
      <c r="P14" s="9"/>
      <c r="Q14" s="9"/>
      <c r="R14" s="6"/>
      <c r="S14" s="6"/>
      <c r="T14" s="6"/>
      <c r="U14" s="6"/>
      <c r="V14" s="9"/>
      <c r="W14" s="9"/>
      <c r="X14" s="9"/>
      <c r="Y14" s="9"/>
      <c r="Z14" s="9"/>
      <c r="AA14" s="9"/>
      <c r="AB14" s="9"/>
      <c r="AC14" s="9"/>
      <c r="AD14" s="9"/>
      <c r="AE14" s="9"/>
      <c r="AF14" s="9"/>
      <c r="AG14" s="9"/>
      <c r="AH14" s="9"/>
      <c r="AI14" s="9"/>
      <c r="AJ14" s="9"/>
      <c r="AK14" s="9"/>
      <c r="AL14" s="9"/>
      <c r="AM14" s="9"/>
      <c r="AN14" s="9"/>
    </row>
    <row r="15" spans="1:96" x14ac:dyDescent="0.3">
      <c r="A15" s="9"/>
      <c r="B15" s="9"/>
      <c r="C15" s="9"/>
      <c r="D15" s="9"/>
      <c r="E15" s="9"/>
      <c r="F15" s="9"/>
      <c r="G15" s="9"/>
      <c r="H15" s="13"/>
      <c r="I15" s="6"/>
      <c r="J15" s="6"/>
      <c r="K15" s="6"/>
      <c r="L15" s="8"/>
      <c r="M15" s="10"/>
      <c r="N15" s="10"/>
      <c r="O15" s="9"/>
      <c r="P15" s="9"/>
      <c r="Q15" s="9"/>
      <c r="R15" s="6"/>
      <c r="S15" s="6"/>
      <c r="T15" s="6"/>
      <c r="U15" s="6"/>
      <c r="V15" s="9"/>
      <c r="W15" s="9"/>
      <c r="X15" s="9"/>
      <c r="Y15" s="9"/>
      <c r="Z15" s="9"/>
      <c r="AA15" s="9"/>
      <c r="AB15" s="9"/>
      <c r="AC15" s="9"/>
      <c r="AD15" s="9"/>
      <c r="AE15" s="9"/>
      <c r="AF15" s="9"/>
      <c r="AG15" s="9"/>
      <c r="AH15" s="9"/>
      <c r="AI15" s="9"/>
      <c r="AJ15" s="9"/>
      <c r="AK15" s="9"/>
      <c r="AL15" s="9"/>
      <c r="AM15" s="9"/>
      <c r="AN15" s="9"/>
    </row>
    <row r="16" spans="1:96" ht="23.4" x14ac:dyDescent="0.45">
      <c r="A16" s="9"/>
      <c r="B16" s="9"/>
      <c r="C16" s="9"/>
      <c r="D16" s="9"/>
      <c r="E16" s="431" t="s">
        <v>17</v>
      </c>
      <c r="F16" s="426"/>
      <c r="G16" s="427"/>
      <c r="H16" s="13"/>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row>
    <row r="17" spans="1:42" x14ac:dyDescent="0.3">
      <c r="A17" s="9"/>
      <c r="B17" s="9"/>
      <c r="C17" s="9"/>
      <c r="D17" s="9"/>
      <c r="E17" s="428"/>
      <c r="F17" s="429"/>
      <c r="G17" s="430"/>
      <c r="H17" s="13"/>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row>
    <row r="18" spans="1:42" ht="63" x14ac:dyDescent="0.4">
      <c r="A18" s="9"/>
      <c r="B18" s="9"/>
      <c r="C18" s="9"/>
      <c r="D18" s="9"/>
      <c r="E18" s="432" t="s">
        <v>18</v>
      </c>
      <c r="F18" s="32"/>
      <c r="G18" s="44"/>
      <c r="H18" s="433" t="s">
        <v>5</v>
      </c>
      <c r="I18" s="35"/>
      <c r="J18" s="35"/>
      <c r="K18" s="35"/>
      <c r="L18" s="35"/>
      <c r="M18" s="34"/>
      <c r="N18" s="35"/>
      <c r="O18" s="9"/>
      <c r="P18" s="50" t="s">
        <v>169</v>
      </c>
      <c r="Q18" s="51"/>
      <c r="R18" s="51"/>
      <c r="S18" s="51"/>
      <c r="T18" s="51"/>
      <c r="U18" s="51"/>
      <c r="V18" s="51"/>
      <c r="W18" s="51"/>
      <c r="X18" s="51"/>
      <c r="Y18" s="51"/>
      <c r="Z18" s="51"/>
      <c r="AA18" s="51"/>
      <c r="AB18" s="51"/>
      <c r="AC18" s="51"/>
      <c r="AD18" s="51"/>
      <c r="AE18" s="51"/>
      <c r="AF18" s="51"/>
      <c r="AG18" s="51"/>
      <c r="AH18" s="51"/>
      <c r="AI18" s="51"/>
      <c r="AJ18" s="52"/>
      <c r="AK18" s="9"/>
      <c r="AL18" s="9"/>
      <c r="AM18" s="9"/>
      <c r="AN18" s="9"/>
      <c r="AO18" s="9"/>
      <c r="AP18" s="9"/>
    </row>
    <row r="19" spans="1:42" ht="57.6" x14ac:dyDescent="0.3">
      <c r="A19" s="9"/>
      <c r="B19" s="9"/>
      <c r="C19" s="9"/>
      <c r="D19" s="9"/>
      <c r="E19" s="148" t="s">
        <v>19</v>
      </c>
      <c r="F19" s="38" t="s">
        <v>20</v>
      </c>
      <c r="G19" s="216" t="s">
        <v>38</v>
      </c>
      <c r="H19" s="38" t="s">
        <v>176</v>
      </c>
      <c r="I19" s="39" t="s">
        <v>177</v>
      </c>
      <c r="J19" s="38" t="s">
        <v>25</v>
      </c>
      <c r="K19" s="38" t="s">
        <v>24</v>
      </c>
      <c r="L19" s="38" t="s">
        <v>10</v>
      </c>
      <c r="M19" s="39" t="s">
        <v>23</v>
      </c>
      <c r="N19" s="38" t="s">
        <v>22</v>
      </c>
      <c r="O19" s="9"/>
      <c r="P19" s="91" t="s">
        <v>13</v>
      </c>
      <c r="Q19" s="95" t="str">
        <f>'Key project Info'!$B$33</f>
        <v>Primary natural forest (non-exploited)</v>
      </c>
      <c r="R19" s="95" t="str">
        <f>'Key project Info'!$B$34</f>
        <v>Secondary natural forest (exploited)</v>
      </c>
      <c r="S19" s="95" t="str">
        <f>'Key project Info'!$B$35</f>
        <v>Agriculture after charcoal</v>
      </c>
      <c r="T19" s="95" t="str">
        <f>'Key project Info'!$B$36</f>
        <v xml:space="preserve">Agriculture </v>
      </c>
      <c r="U19" s="95" t="str">
        <f>'Key project Info'!$B$37</f>
        <v>Sustainable logging of primary forests</v>
      </c>
      <c r="V19" s="95" t="str">
        <f>'Key project Info'!$B$38</f>
        <v>Land use e</v>
      </c>
      <c r="W19" s="95" t="str">
        <f>'Key project Info'!$B$39</f>
        <v>Land use g</v>
      </c>
      <c r="X19" s="95" t="str">
        <f>'Key project Info'!$B$40</f>
        <v>Land use h</v>
      </c>
      <c r="Y19" s="95" t="str">
        <f>'Key project Info'!$B$41</f>
        <v>Land use i</v>
      </c>
      <c r="Z19" s="95" t="str">
        <f>'Key project Info'!$B$42</f>
        <v>Land use j</v>
      </c>
      <c r="AA19" s="95" t="str">
        <f>'Key project Info'!$B$43</f>
        <v>Land use k</v>
      </c>
      <c r="AB19" s="95" t="str">
        <f>'Key project Info'!$B$44</f>
        <v>Land use l</v>
      </c>
      <c r="AC19" s="95" t="str">
        <f>'Key project Info'!$B$45</f>
        <v>Land use m</v>
      </c>
      <c r="AD19" s="95" t="str">
        <f>'Key project Info'!$B$46</f>
        <v>Land use n</v>
      </c>
      <c r="AE19" s="95" t="str">
        <f>'Key project Info'!$B$47</f>
        <v>Land use o</v>
      </c>
      <c r="AF19" s="95" t="str">
        <f>'Key project Info'!$B$48</f>
        <v>Land use p</v>
      </c>
      <c r="AG19" s="95" t="str">
        <f>'Key project Info'!$B$49</f>
        <v>Land use q</v>
      </c>
      <c r="AH19" s="95" t="str">
        <f>'Key project Info'!$B$50</f>
        <v>Land use r</v>
      </c>
      <c r="AI19" s="95" t="str">
        <f>'Key project Info'!$B$51</f>
        <v>Land use s</v>
      </c>
      <c r="AJ19" s="96" t="str">
        <f>'Key project Info'!$B$52</f>
        <v>Land use XXXXXXX</v>
      </c>
      <c r="AK19" s="174" t="s">
        <v>95</v>
      </c>
      <c r="AL19" s="247" t="s">
        <v>137</v>
      </c>
      <c r="AM19" s="9"/>
      <c r="AN19" s="9"/>
      <c r="AO19" s="9"/>
      <c r="AP19" s="9"/>
    </row>
    <row r="20" spans="1:42" x14ac:dyDescent="0.3">
      <c r="A20" s="9"/>
      <c r="B20" s="9"/>
      <c r="C20" s="9"/>
      <c r="D20" s="9"/>
      <c r="E20" s="100">
        <v>1</v>
      </c>
      <c r="F20" s="169" t="str">
        <f>$B33</f>
        <v>Primary natural forest (non-exploited)</v>
      </c>
      <c r="G20" s="163">
        <v>70000</v>
      </c>
      <c r="H20" s="156">
        <v>350</v>
      </c>
      <c r="I20" s="157">
        <v>50</v>
      </c>
      <c r="J20" s="158">
        <v>0</v>
      </c>
      <c r="K20" s="158">
        <v>0</v>
      </c>
      <c r="L20" s="159">
        <v>0</v>
      </c>
      <c r="M20" s="164">
        <f>SUM(H20:L20)</f>
        <v>400</v>
      </c>
      <c r="N20" s="165">
        <f>M20/3.666</f>
        <v>109.11074740861974</v>
      </c>
      <c r="O20" s="9"/>
      <c r="P20" s="94" t="str">
        <f t="shared" ref="P20:P39" si="0">$B33</f>
        <v>Primary natural forest (non-exploited)</v>
      </c>
      <c r="Q20" s="213">
        <v>70000</v>
      </c>
      <c r="R20" s="26">
        <v>10000</v>
      </c>
      <c r="S20" s="26">
        <v>10000</v>
      </c>
      <c r="T20" s="26">
        <v>10000</v>
      </c>
      <c r="U20" s="28"/>
      <c r="V20" s="26"/>
      <c r="W20" s="26"/>
      <c r="X20" s="26"/>
      <c r="Y20" s="26"/>
      <c r="Z20" s="26"/>
      <c r="AA20" s="26"/>
      <c r="AB20" s="26"/>
      <c r="AC20" s="26"/>
      <c r="AD20" s="26"/>
      <c r="AE20" s="26"/>
      <c r="AF20" s="26"/>
      <c r="AG20" s="26"/>
      <c r="AH20" s="26"/>
      <c r="AI20" s="28"/>
      <c r="AJ20" s="28"/>
      <c r="AK20" s="97">
        <f t="shared" ref="AK20:AK38" si="1">SUM(Q20:AJ20)</f>
        <v>100000</v>
      </c>
      <c r="AL20" s="99">
        <f>$C33</f>
        <v>100000</v>
      </c>
      <c r="AM20" s="9"/>
      <c r="AN20" s="9"/>
      <c r="AO20" s="9"/>
      <c r="AP20" s="9"/>
    </row>
    <row r="21" spans="1:42" x14ac:dyDescent="0.3">
      <c r="A21" s="9"/>
      <c r="B21" s="9"/>
      <c r="C21" s="9"/>
      <c r="D21" s="9"/>
      <c r="E21" s="100">
        <v>2</v>
      </c>
      <c r="F21" s="169" t="str">
        <f t="shared" ref="F21:F39" si="2">$B34</f>
        <v>Secondary natural forest (exploited)</v>
      </c>
      <c r="G21" s="163">
        <v>30000</v>
      </c>
      <c r="H21" s="156">
        <v>250</v>
      </c>
      <c r="I21" s="157">
        <v>30</v>
      </c>
      <c r="J21" s="158">
        <v>0</v>
      </c>
      <c r="K21" s="158">
        <v>0</v>
      </c>
      <c r="L21" s="158">
        <v>0</v>
      </c>
      <c r="M21" s="164">
        <f t="shared" ref="M21:M39" si="3">SUM(H21:L21)</f>
        <v>280</v>
      </c>
      <c r="N21" s="165">
        <f t="shared" ref="N21:N39" si="4">M21/3.666</f>
        <v>76.377523186033827</v>
      </c>
      <c r="O21" s="9"/>
      <c r="P21" s="94" t="str">
        <f t="shared" si="0"/>
        <v>Secondary natural forest (exploited)</v>
      </c>
      <c r="Q21" s="28"/>
      <c r="R21" s="214">
        <v>20000</v>
      </c>
      <c r="S21" s="26"/>
      <c r="T21" s="26"/>
      <c r="U21" s="26"/>
      <c r="V21" s="26"/>
      <c r="W21" s="26"/>
      <c r="X21" s="26"/>
      <c r="Y21" s="26"/>
      <c r="Z21" s="26"/>
      <c r="AA21" s="26"/>
      <c r="AB21" s="26"/>
      <c r="AC21" s="26"/>
      <c r="AD21" s="26"/>
      <c r="AE21" s="26"/>
      <c r="AF21" s="26"/>
      <c r="AG21" s="26"/>
      <c r="AH21" s="26"/>
      <c r="AI21" s="28"/>
      <c r="AJ21" s="28"/>
      <c r="AK21" s="97">
        <f t="shared" si="1"/>
        <v>20000</v>
      </c>
      <c r="AL21" s="99">
        <f>$C34</f>
        <v>20000</v>
      </c>
      <c r="AM21" s="9"/>
      <c r="AN21" s="9"/>
      <c r="AO21" s="9"/>
      <c r="AP21" s="9"/>
    </row>
    <row r="22" spans="1:42" x14ac:dyDescent="0.3">
      <c r="A22" s="9"/>
      <c r="B22" s="9"/>
      <c r="C22" s="9"/>
      <c r="D22" s="9"/>
      <c r="E22" s="100">
        <v>3</v>
      </c>
      <c r="F22" s="169" t="str">
        <f t="shared" si="2"/>
        <v>Agriculture after charcoal</v>
      </c>
      <c r="G22" s="163">
        <v>10000</v>
      </c>
      <c r="H22" s="156">
        <v>30</v>
      </c>
      <c r="I22" s="157">
        <v>10</v>
      </c>
      <c r="J22" s="158">
        <v>0</v>
      </c>
      <c r="K22" s="158">
        <v>0</v>
      </c>
      <c r="L22" s="158">
        <v>0</v>
      </c>
      <c r="M22" s="164">
        <f t="shared" si="3"/>
        <v>40</v>
      </c>
      <c r="N22" s="165">
        <f t="shared" si="4"/>
        <v>10.911074740861975</v>
      </c>
      <c r="O22" s="9"/>
      <c r="P22" s="94" t="str">
        <f t="shared" si="0"/>
        <v>Agriculture after charcoal</v>
      </c>
      <c r="Q22" s="28"/>
      <c r="R22" s="26"/>
      <c r="S22" s="214"/>
      <c r="T22" s="26"/>
      <c r="U22" s="26"/>
      <c r="V22" s="26"/>
      <c r="W22" s="26"/>
      <c r="X22" s="26"/>
      <c r="Y22" s="26"/>
      <c r="Z22" s="26"/>
      <c r="AA22" s="26"/>
      <c r="AB22" s="26"/>
      <c r="AC22" s="26"/>
      <c r="AD22" s="26"/>
      <c r="AE22" s="26"/>
      <c r="AF22" s="26"/>
      <c r="AG22" s="26"/>
      <c r="AH22" s="26"/>
      <c r="AI22" s="28"/>
      <c r="AJ22" s="28"/>
      <c r="AK22" s="97">
        <f t="shared" si="1"/>
        <v>0</v>
      </c>
      <c r="AL22" s="99">
        <f t="shared" ref="AL22:AL39" si="5">$C35</f>
        <v>0</v>
      </c>
      <c r="AM22" s="9"/>
      <c r="AN22" s="9"/>
      <c r="AO22" s="9"/>
      <c r="AP22" s="9"/>
    </row>
    <row r="23" spans="1:42" x14ac:dyDescent="0.3">
      <c r="A23" s="9"/>
      <c r="B23" s="9"/>
      <c r="C23" s="9"/>
      <c r="D23" s="9"/>
      <c r="E23" s="100">
        <v>4</v>
      </c>
      <c r="F23" s="169" t="str">
        <f t="shared" si="2"/>
        <v xml:space="preserve">Agriculture </v>
      </c>
      <c r="G23" s="163">
        <v>15000</v>
      </c>
      <c r="H23" s="156">
        <v>30</v>
      </c>
      <c r="I23" s="157">
        <v>10</v>
      </c>
      <c r="J23" s="157">
        <v>0</v>
      </c>
      <c r="K23" s="157">
        <v>0</v>
      </c>
      <c r="L23" s="157">
        <v>0</v>
      </c>
      <c r="M23" s="164">
        <f t="shared" si="3"/>
        <v>40</v>
      </c>
      <c r="N23" s="165">
        <f t="shared" si="4"/>
        <v>10.911074740861975</v>
      </c>
      <c r="O23" s="9"/>
      <c r="P23" s="94" t="str">
        <f t="shared" si="0"/>
        <v xml:space="preserve">Agriculture </v>
      </c>
      <c r="Q23" s="28"/>
      <c r="R23" s="26"/>
      <c r="S23" s="26"/>
      <c r="T23" s="214">
        <v>5000</v>
      </c>
      <c r="U23" s="26"/>
      <c r="V23" s="26"/>
      <c r="W23" s="26"/>
      <c r="X23" s="26"/>
      <c r="Y23" s="26"/>
      <c r="Z23" s="26"/>
      <c r="AA23" s="26"/>
      <c r="AB23" s="26"/>
      <c r="AC23" s="26"/>
      <c r="AD23" s="26"/>
      <c r="AE23" s="26"/>
      <c r="AF23" s="26"/>
      <c r="AG23" s="26"/>
      <c r="AH23" s="26"/>
      <c r="AI23" s="28"/>
      <c r="AJ23" s="28"/>
      <c r="AK23" s="97">
        <f t="shared" si="1"/>
        <v>5000</v>
      </c>
      <c r="AL23" s="99">
        <f t="shared" si="5"/>
        <v>5000</v>
      </c>
      <c r="AM23" s="9"/>
      <c r="AN23" s="9"/>
      <c r="AO23" s="9"/>
      <c r="AP23" s="9"/>
    </row>
    <row r="24" spans="1:42" x14ac:dyDescent="0.3">
      <c r="A24" s="9"/>
      <c r="B24" s="9"/>
      <c r="C24" s="9"/>
      <c r="D24" s="9"/>
      <c r="E24" s="100">
        <v>5</v>
      </c>
      <c r="F24" s="169" t="str">
        <f t="shared" si="2"/>
        <v>Sustainable logging of primary forests</v>
      </c>
      <c r="G24" s="163">
        <v>0</v>
      </c>
      <c r="H24" s="157">
        <v>0</v>
      </c>
      <c r="I24" s="157"/>
      <c r="J24" s="158"/>
      <c r="K24" s="162"/>
      <c r="L24" s="157"/>
      <c r="M24" s="164">
        <f t="shared" si="3"/>
        <v>0</v>
      </c>
      <c r="N24" s="165">
        <f t="shared" si="4"/>
        <v>0</v>
      </c>
      <c r="O24" s="9"/>
      <c r="P24" s="94" t="str">
        <f t="shared" si="0"/>
        <v>Sustainable logging of primary forests</v>
      </c>
      <c r="Q24" s="28"/>
      <c r="R24" s="26"/>
      <c r="S24" s="26"/>
      <c r="T24" s="26"/>
      <c r="U24" s="214">
        <v>0</v>
      </c>
      <c r="V24" s="26"/>
      <c r="W24" s="26"/>
      <c r="X24" s="26"/>
      <c r="Y24" s="26"/>
      <c r="Z24" s="26"/>
      <c r="AA24" s="26"/>
      <c r="AB24" s="26"/>
      <c r="AC24" s="26"/>
      <c r="AD24" s="26"/>
      <c r="AE24" s="26"/>
      <c r="AF24" s="26"/>
      <c r="AG24" s="26"/>
      <c r="AH24" s="26"/>
      <c r="AI24" s="28"/>
      <c r="AJ24" s="28"/>
      <c r="AK24" s="97">
        <f t="shared" si="1"/>
        <v>0</v>
      </c>
      <c r="AL24" s="99">
        <f t="shared" si="5"/>
        <v>0</v>
      </c>
      <c r="AM24" s="9"/>
      <c r="AN24" s="9"/>
      <c r="AO24" s="9"/>
      <c r="AP24" s="9"/>
    </row>
    <row r="25" spans="1:42" x14ac:dyDescent="0.3">
      <c r="A25" s="9"/>
      <c r="B25" s="9"/>
      <c r="C25" s="9"/>
      <c r="D25" s="9"/>
      <c r="E25" s="100">
        <v>6</v>
      </c>
      <c r="F25" s="169" t="str">
        <f t="shared" si="2"/>
        <v>Land use e</v>
      </c>
      <c r="G25" s="163">
        <v>0</v>
      </c>
      <c r="H25" s="157"/>
      <c r="I25" s="157"/>
      <c r="J25" s="158"/>
      <c r="K25" s="157"/>
      <c r="L25" s="157"/>
      <c r="M25" s="164">
        <f t="shared" si="3"/>
        <v>0</v>
      </c>
      <c r="N25" s="165">
        <f t="shared" si="4"/>
        <v>0</v>
      </c>
      <c r="O25" s="9"/>
      <c r="P25" s="94" t="str">
        <f t="shared" si="0"/>
        <v>Land use e</v>
      </c>
      <c r="Q25" s="28"/>
      <c r="R25" s="26"/>
      <c r="S25" s="26"/>
      <c r="T25" s="26"/>
      <c r="U25" s="26"/>
      <c r="V25" s="214"/>
      <c r="W25" s="26"/>
      <c r="X25" s="26"/>
      <c r="Y25" s="26"/>
      <c r="Z25" s="26"/>
      <c r="AA25" s="26"/>
      <c r="AB25" s="26"/>
      <c r="AC25" s="26"/>
      <c r="AD25" s="26"/>
      <c r="AE25" s="26"/>
      <c r="AF25" s="26"/>
      <c r="AG25" s="26"/>
      <c r="AH25" s="26"/>
      <c r="AI25" s="28"/>
      <c r="AJ25" s="28"/>
      <c r="AK25" s="97">
        <f t="shared" si="1"/>
        <v>0</v>
      </c>
      <c r="AL25" s="99">
        <f t="shared" si="5"/>
        <v>0</v>
      </c>
      <c r="AM25" s="9"/>
      <c r="AN25" s="9"/>
      <c r="AO25" s="9"/>
      <c r="AP25" s="9"/>
    </row>
    <row r="26" spans="1:42" x14ac:dyDescent="0.3">
      <c r="A26" s="9"/>
      <c r="B26" s="9"/>
      <c r="C26" s="9"/>
      <c r="D26" s="9"/>
      <c r="E26" s="100">
        <v>7</v>
      </c>
      <c r="F26" s="169" t="str">
        <f t="shared" si="2"/>
        <v>Land use g</v>
      </c>
      <c r="G26" s="163">
        <v>0</v>
      </c>
      <c r="H26" s="157"/>
      <c r="I26" s="157"/>
      <c r="J26" s="158"/>
      <c r="K26" s="157"/>
      <c r="L26" s="157"/>
      <c r="M26" s="164">
        <f t="shared" si="3"/>
        <v>0</v>
      </c>
      <c r="N26" s="165">
        <f t="shared" si="4"/>
        <v>0</v>
      </c>
      <c r="O26" s="9"/>
      <c r="P26" s="94" t="str">
        <f t="shared" si="0"/>
        <v>Land use g</v>
      </c>
      <c r="Q26" s="28"/>
      <c r="R26" s="26"/>
      <c r="S26" s="26"/>
      <c r="T26" s="26"/>
      <c r="U26" s="26"/>
      <c r="V26" s="26"/>
      <c r="W26" s="214"/>
      <c r="X26" s="26"/>
      <c r="Y26" s="26"/>
      <c r="Z26" s="26"/>
      <c r="AA26" s="26"/>
      <c r="AB26" s="26"/>
      <c r="AC26" s="26"/>
      <c r="AD26" s="26"/>
      <c r="AE26" s="26"/>
      <c r="AF26" s="26"/>
      <c r="AG26" s="26"/>
      <c r="AH26" s="26"/>
      <c r="AI26" s="28"/>
      <c r="AJ26" s="28"/>
      <c r="AK26" s="97">
        <f t="shared" si="1"/>
        <v>0</v>
      </c>
      <c r="AL26" s="99">
        <f t="shared" si="5"/>
        <v>0</v>
      </c>
      <c r="AM26" s="9"/>
      <c r="AN26" s="9"/>
      <c r="AO26" s="9"/>
      <c r="AP26" s="9"/>
    </row>
    <row r="27" spans="1:42" x14ac:dyDescent="0.3">
      <c r="A27" s="9"/>
      <c r="B27" s="9"/>
      <c r="C27" s="9"/>
      <c r="D27" s="9"/>
      <c r="E27" s="100">
        <v>8</v>
      </c>
      <c r="F27" s="169" t="str">
        <f t="shared" si="2"/>
        <v>Land use h</v>
      </c>
      <c r="G27" s="163">
        <v>0</v>
      </c>
      <c r="H27" s="157"/>
      <c r="I27" s="157"/>
      <c r="J27" s="158"/>
      <c r="K27" s="157"/>
      <c r="L27" s="157"/>
      <c r="M27" s="164">
        <f t="shared" si="3"/>
        <v>0</v>
      </c>
      <c r="N27" s="165">
        <f t="shared" si="4"/>
        <v>0</v>
      </c>
      <c r="O27" s="9"/>
      <c r="P27" s="94" t="str">
        <f t="shared" si="0"/>
        <v>Land use h</v>
      </c>
      <c r="Q27" s="28"/>
      <c r="R27" s="26"/>
      <c r="S27" s="26"/>
      <c r="T27" s="26"/>
      <c r="U27" s="26"/>
      <c r="V27" s="26"/>
      <c r="W27" s="26"/>
      <c r="X27" s="214"/>
      <c r="Y27" s="26"/>
      <c r="Z27" s="26"/>
      <c r="AA27" s="26"/>
      <c r="AB27" s="26"/>
      <c r="AC27" s="26"/>
      <c r="AD27" s="26"/>
      <c r="AE27" s="26"/>
      <c r="AF27" s="26"/>
      <c r="AG27" s="26"/>
      <c r="AH27" s="26"/>
      <c r="AI27" s="28"/>
      <c r="AJ27" s="28"/>
      <c r="AK27" s="97">
        <f t="shared" si="1"/>
        <v>0</v>
      </c>
      <c r="AL27" s="99">
        <f t="shared" si="5"/>
        <v>0</v>
      </c>
      <c r="AM27" s="9"/>
      <c r="AN27" s="9"/>
      <c r="AO27" s="9"/>
      <c r="AP27" s="9"/>
    </row>
    <row r="28" spans="1:42" x14ac:dyDescent="0.3">
      <c r="A28" s="9"/>
      <c r="B28" s="9"/>
      <c r="C28" s="9"/>
      <c r="D28" s="9"/>
      <c r="E28" s="100">
        <v>9</v>
      </c>
      <c r="F28" s="169" t="str">
        <f t="shared" si="2"/>
        <v>Land use i</v>
      </c>
      <c r="G28" s="163">
        <v>0</v>
      </c>
      <c r="H28" s="157"/>
      <c r="I28" s="157"/>
      <c r="J28" s="158"/>
      <c r="K28" s="157"/>
      <c r="L28" s="157"/>
      <c r="M28" s="164">
        <f t="shared" si="3"/>
        <v>0</v>
      </c>
      <c r="N28" s="165">
        <f t="shared" si="4"/>
        <v>0</v>
      </c>
      <c r="O28" s="9"/>
      <c r="P28" s="94" t="str">
        <f t="shared" si="0"/>
        <v>Land use i</v>
      </c>
      <c r="Q28" s="28"/>
      <c r="R28" s="26"/>
      <c r="S28" s="26"/>
      <c r="T28" s="26"/>
      <c r="U28" s="26"/>
      <c r="V28" s="26"/>
      <c r="W28" s="26"/>
      <c r="X28" s="26"/>
      <c r="Y28" s="214"/>
      <c r="Z28" s="26"/>
      <c r="AA28" s="26"/>
      <c r="AB28" s="26"/>
      <c r="AC28" s="26"/>
      <c r="AD28" s="26"/>
      <c r="AE28" s="26"/>
      <c r="AF28" s="26"/>
      <c r="AG28" s="26"/>
      <c r="AH28" s="26"/>
      <c r="AI28" s="28"/>
      <c r="AJ28" s="28"/>
      <c r="AK28" s="97">
        <f t="shared" si="1"/>
        <v>0</v>
      </c>
      <c r="AL28" s="99">
        <f t="shared" si="5"/>
        <v>0</v>
      </c>
      <c r="AM28" s="9"/>
      <c r="AN28" s="9"/>
      <c r="AO28" s="9"/>
      <c r="AP28" s="9"/>
    </row>
    <row r="29" spans="1:42" x14ac:dyDescent="0.3">
      <c r="A29" s="9"/>
      <c r="B29" s="9"/>
      <c r="C29" s="9"/>
      <c r="D29" s="9"/>
      <c r="E29" s="100">
        <v>10</v>
      </c>
      <c r="F29" s="169" t="str">
        <f t="shared" si="2"/>
        <v>Land use j</v>
      </c>
      <c r="G29" s="163">
        <v>0</v>
      </c>
      <c r="H29" s="156"/>
      <c r="I29" s="157"/>
      <c r="J29" s="157"/>
      <c r="K29" s="157"/>
      <c r="L29" s="157"/>
      <c r="M29" s="164">
        <f t="shared" si="3"/>
        <v>0</v>
      </c>
      <c r="N29" s="165">
        <f t="shared" si="4"/>
        <v>0</v>
      </c>
      <c r="O29" s="9"/>
      <c r="P29" s="94" t="str">
        <f t="shared" si="0"/>
        <v>Land use j</v>
      </c>
      <c r="Q29" s="28"/>
      <c r="R29" s="26"/>
      <c r="S29" s="26"/>
      <c r="T29" s="26"/>
      <c r="U29" s="26"/>
      <c r="V29" s="26"/>
      <c r="W29" s="26"/>
      <c r="X29" s="26"/>
      <c r="Y29" s="26"/>
      <c r="Z29" s="214"/>
      <c r="AA29" s="26"/>
      <c r="AB29" s="26"/>
      <c r="AC29" s="26"/>
      <c r="AD29" s="26"/>
      <c r="AE29" s="26"/>
      <c r="AF29" s="26"/>
      <c r="AG29" s="26"/>
      <c r="AH29" s="26"/>
      <c r="AI29" s="28"/>
      <c r="AJ29" s="28"/>
      <c r="AK29" s="97">
        <f t="shared" si="1"/>
        <v>0</v>
      </c>
      <c r="AL29" s="99">
        <f t="shared" si="5"/>
        <v>0</v>
      </c>
      <c r="AM29" s="9"/>
      <c r="AN29" s="9"/>
      <c r="AO29" s="9"/>
      <c r="AP29" s="9"/>
    </row>
    <row r="30" spans="1:42" ht="17.399999999999999" customHeight="1" x14ac:dyDescent="0.3">
      <c r="A30" s="9"/>
      <c r="B30" s="9"/>
      <c r="C30" s="9"/>
      <c r="D30" s="9"/>
      <c r="E30" s="100">
        <v>11</v>
      </c>
      <c r="F30" s="169" t="str">
        <f t="shared" si="2"/>
        <v>Land use k</v>
      </c>
      <c r="G30" s="163">
        <v>0</v>
      </c>
      <c r="H30" s="156"/>
      <c r="I30" s="157"/>
      <c r="J30" s="157"/>
      <c r="K30" s="157"/>
      <c r="L30" s="157"/>
      <c r="M30" s="164">
        <f t="shared" si="3"/>
        <v>0</v>
      </c>
      <c r="N30" s="165">
        <f t="shared" si="4"/>
        <v>0</v>
      </c>
      <c r="O30" s="9"/>
      <c r="P30" s="94" t="str">
        <f t="shared" si="0"/>
        <v>Land use k</v>
      </c>
      <c r="Q30" s="28"/>
      <c r="R30" s="26"/>
      <c r="S30" s="26"/>
      <c r="T30" s="26"/>
      <c r="U30" s="26"/>
      <c r="V30" s="26"/>
      <c r="W30" s="26"/>
      <c r="X30" s="26"/>
      <c r="Y30" s="26"/>
      <c r="Z30" s="26"/>
      <c r="AA30" s="214"/>
      <c r="AB30" s="26"/>
      <c r="AC30" s="26"/>
      <c r="AD30" s="26"/>
      <c r="AE30" s="26"/>
      <c r="AF30" s="26"/>
      <c r="AG30" s="26"/>
      <c r="AH30" s="26"/>
      <c r="AI30" s="28"/>
      <c r="AJ30" s="28"/>
      <c r="AK30" s="97">
        <f t="shared" si="1"/>
        <v>0</v>
      </c>
      <c r="AL30" s="99">
        <f t="shared" si="5"/>
        <v>0</v>
      </c>
      <c r="AM30" s="9"/>
      <c r="AN30" s="9"/>
      <c r="AO30" s="9"/>
      <c r="AP30" s="9"/>
    </row>
    <row r="31" spans="1:42" x14ac:dyDescent="0.3">
      <c r="A31" s="32" t="s">
        <v>18</v>
      </c>
      <c r="B31" s="32"/>
      <c r="C31" s="34"/>
      <c r="D31" s="9"/>
      <c r="E31" s="100">
        <v>12</v>
      </c>
      <c r="F31" s="169" t="str">
        <f t="shared" si="2"/>
        <v>Land use l</v>
      </c>
      <c r="G31" s="163">
        <v>0</v>
      </c>
      <c r="H31" s="156"/>
      <c r="I31" s="157" t="s">
        <v>15</v>
      </c>
      <c r="J31" s="157"/>
      <c r="K31" s="157"/>
      <c r="L31" s="157"/>
      <c r="M31" s="164">
        <f t="shared" si="3"/>
        <v>0</v>
      </c>
      <c r="N31" s="165">
        <f t="shared" si="4"/>
        <v>0</v>
      </c>
      <c r="O31" s="9"/>
      <c r="P31" s="94" t="str">
        <f t="shared" si="0"/>
        <v>Land use l</v>
      </c>
      <c r="Q31" s="28"/>
      <c r="R31" s="26"/>
      <c r="S31" s="26"/>
      <c r="T31" s="26"/>
      <c r="U31" s="26"/>
      <c r="V31" s="26"/>
      <c r="W31" s="26"/>
      <c r="X31" s="26"/>
      <c r="Y31" s="26"/>
      <c r="Z31" s="26"/>
      <c r="AA31" s="26"/>
      <c r="AB31" s="214"/>
      <c r="AC31" s="26"/>
      <c r="AD31" s="26"/>
      <c r="AE31" s="26"/>
      <c r="AF31" s="26"/>
      <c r="AG31" s="26"/>
      <c r="AH31" s="26"/>
      <c r="AI31" s="28"/>
      <c r="AJ31" s="28"/>
      <c r="AK31" s="97">
        <f t="shared" si="1"/>
        <v>0</v>
      </c>
      <c r="AL31" s="99">
        <f t="shared" si="5"/>
        <v>0</v>
      </c>
      <c r="AM31" s="9"/>
      <c r="AN31" s="9"/>
      <c r="AO31" s="9"/>
      <c r="AP31" s="9"/>
    </row>
    <row r="32" spans="1:42" ht="28.8" x14ac:dyDescent="0.3">
      <c r="A32" s="245" t="s">
        <v>19</v>
      </c>
      <c r="B32" s="244" t="s">
        <v>20</v>
      </c>
      <c r="C32" s="39" t="s">
        <v>21</v>
      </c>
      <c r="D32" s="9"/>
      <c r="E32" s="100">
        <v>13</v>
      </c>
      <c r="F32" s="169" t="str">
        <f t="shared" si="2"/>
        <v>Land use m</v>
      </c>
      <c r="G32" s="163">
        <v>0</v>
      </c>
      <c r="H32" s="156"/>
      <c r="I32" s="157"/>
      <c r="J32" s="157"/>
      <c r="K32" s="157"/>
      <c r="L32" s="157"/>
      <c r="M32" s="164">
        <f t="shared" si="3"/>
        <v>0</v>
      </c>
      <c r="N32" s="165">
        <f t="shared" si="4"/>
        <v>0</v>
      </c>
      <c r="O32" s="9"/>
      <c r="P32" s="94" t="str">
        <f t="shared" si="0"/>
        <v>Land use m</v>
      </c>
      <c r="Q32" s="28"/>
      <c r="R32" s="26"/>
      <c r="S32" s="26"/>
      <c r="T32" s="26"/>
      <c r="U32" s="26"/>
      <c r="V32" s="26"/>
      <c r="W32" s="26"/>
      <c r="X32" s="26"/>
      <c r="Y32" s="26"/>
      <c r="Z32" s="26"/>
      <c r="AA32" s="26"/>
      <c r="AB32" s="26"/>
      <c r="AC32" s="214"/>
      <c r="AD32" s="26"/>
      <c r="AE32" s="26"/>
      <c r="AF32" s="26"/>
      <c r="AG32" s="26"/>
      <c r="AH32" s="26"/>
      <c r="AI32" s="28"/>
      <c r="AJ32" s="28"/>
      <c r="AK32" s="97">
        <f t="shared" si="1"/>
        <v>0</v>
      </c>
      <c r="AL32" s="99">
        <f t="shared" si="5"/>
        <v>0</v>
      </c>
      <c r="AM32" s="9"/>
      <c r="AN32" s="9"/>
      <c r="AO32" s="9"/>
      <c r="AP32" s="9"/>
    </row>
    <row r="33" spans="1:42" x14ac:dyDescent="0.3">
      <c r="A33" s="41">
        <v>1</v>
      </c>
      <c r="B33" s="151" t="s">
        <v>124</v>
      </c>
      <c r="C33" s="33">
        <v>100000</v>
      </c>
      <c r="D33" s="9"/>
      <c r="E33" s="100">
        <v>14</v>
      </c>
      <c r="F33" s="169" t="str">
        <f t="shared" si="2"/>
        <v>Land use n</v>
      </c>
      <c r="G33" s="163">
        <v>0</v>
      </c>
      <c r="H33" s="156"/>
      <c r="I33" s="157"/>
      <c r="J33" s="157"/>
      <c r="K33" s="157"/>
      <c r="L33" s="157"/>
      <c r="M33" s="164">
        <f t="shared" si="3"/>
        <v>0</v>
      </c>
      <c r="N33" s="165">
        <f t="shared" si="4"/>
        <v>0</v>
      </c>
      <c r="O33" s="9"/>
      <c r="P33" s="94" t="str">
        <f t="shared" si="0"/>
        <v>Land use n</v>
      </c>
      <c r="Q33" s="28"/>
      <c r="R33" s="26"/>
      <c r="S33" s="26"/>
      <c r="T33" s="26"/>
      <c r="U33" s="26"/>
      <c r="V33" s="26"/>
      <c r="W33" s="26"/>
      <c r="X33" s="26"/>
      <c r="Y33" s="26"/>
      <c r="Z33" s="26"/>
      <c r="AA33" s="26"/>
      <c r="AB33" s="26"/>
      <c r="AC33" s="26"/>
      <c r="AD33" s="214"/>
      <c r="AE33" s="26"/>
      <c r="AF33" s="26"/>
      <c r="AG33" s="26"/>
      <c r="AH33" s="26"/>
      <c r="AI33" s="28"/>
      <c r="AJ33" s="28"/>
      <c r="AK33" s="97">
        <f t="shared" si="1"/>
        <v>0</v>
      </c>
      <c r="AL33" s="99">
        <f t="shared" si="5"/>
        <v>0</v>
      </c>
      <c r="AM33" s="9"/>
      <c r="AN33" s="9"/>
      <c r="AO33" s="9"/>
      <c r="AP33" s="9"/>
    </row>
    <row r="34" spans="1:42" x14ac:dyDescent="0.3">
      <c r="A34" s="41">
        <v>2</v>
      </c>
      <c r="B34" s="151" t="s">
        <v>116</v>
      </c>
      <c r="C34" s="25">
        <v>20000</v>
      </c>
      <c r="D34" s="9"/>
      <c r="E34" s="100">
        <v>15</v>
      </c>
      <c r="F34" s="169" t="str">
        <f t="shared" si="2"/>
        <v>Land use o</v>
      </c>
      <c r="G34" s="163">
        <v>0</v>
      </c>
      <c r="H34" s="156"/>
      <c r="I34" s="157"/>
      <c r="J34" s="157"/>
      <c r="K34" s="157"/>
      <c r="L34" s="157"/>
      <c r="M34" s="164">
        <f t="shared" si="3"/>
        <v>0</v>
      </c>
      <c r="N34" s="165">
        <f t="shared" si="4"/>
        <v>0</v>
      </c>
      <c r="O34" s="9"/>
      <c r="P34" s="94" t="str">
        <f t="shared" si="0"/>
        <v>Land use o</v>
      </c>
      <c r="Q34" s="28"/>
      <c r="R34" s="26"/>
      <c r="S34" s="26"/>
      <c r="T34" s="26"/>
      <c r="U34" s="26"/>
      <c r="V34" s="26"/>
      <c r="W34" s="26"/>
      <c r="X34" s="26"/>
      <c r="Y34" s="26"/>
      <c r="Z34" s="26"/>
      <c r="AA34" s="26"/>
      <c r="AB34" s="26"/>
      <c r="AC34" s="26"/>
      <c r="AD34" s="26"/>
      <c r="AE34" s="214"/>
      <c r="AF34" s="26"/>
      <c r="AG34" s="26"/>
      <c r="AH34" s="26"/>
      <c r="AI34" s="28"/>
      <c r="AJ34" s="28"/>
      <c r="AK34" s="97">
        <f t="shared" si="1"/>
        <v>0</v>
      </c>
      <c r="AL34" s="99">
        <f t="shared" si="5"/>
        <v>0</v>
      </c>
      <c r="AM34" s="9"/>
      <c r="AN34" s="9"/>
      <c r="AO34" s="9"/>
      <c r="AP34" s="9"/>
    </row>
    <row r="35" spans="1:42" x14ac:dyDescent="0.3">
      <c r="A35" s="41">
        <v>3</v>
      </c>
      <c r="B35" s="151" t="s">
        <v>104</v>
      </c>
      <c r="C35" s="25">
        <v>0</v>
      </c>
      <c r="D35" s="9"/>
      <c r="E35" s="100">
        <v>16</v>
      </c>
      <c r="F35" s="169" t="str">
        <f t="shared" si="2"/>
        <v>Land use p</v>
      </c>
      <c r="G35" s="163">
        <v>0</v>
      </c>
      <c r="H35" s="156"/>
      <c r="I35" s="157"/>
      <c r="J35" s="157"/>
      <c r="K35" s="157"/>
      <c r="L35" s="157"/>
      <c r="M35" s="164">
        <f t="shared" si="3"/>
        <v>0</v>
      </c>
      <c r="N35" s="165">
        <f t="shared" si="4"/>
        <v>0</v>
      </c>
      <c r="O35" s="9"/>
      <c r="P35" s="94" t="str">
        <f t="shared" si="0"/>
        <v>Land use p</v>
      </c>
      <c r="Q35" s="28"/>
      <c r="R35" s="26"/>
      <c r="S35" s="26"/>
      <c r="T35" s="26"/>
      <c r="U35" s="26"/>
      <c r="V35" s="26"/>
      <c r="W35" s="26"/>
      <c r="X35" s="26"/>
      <c r="Y35" s="26"/>
      <c r="Z35" s="26"/>
      <c r="AA35" s="26"/>
      <c r="AB35" s="26"/>
      <c r="AC35" s="26"/>
      <c r="AD35" s="26"/>
      <c r="AE35" s="26"/>
      <c r="AF35" s="214"/>
      <c r="AG35" s="26"/>
      <c r="AH35" s="26"/>
      <c r="AI35" s="28"/>
      <c r="AJ35" s="28"/>
      <c r="AK35" s="97">
        <f t="shared" si="1"/>
        <v>0</v>
      </c>
      <c r="AL35" s="99">
        <f t="shared" si="5"/>
        <v>0</v>
      </c>
      <c r="AM35" s="9"/>
      <c r="AN35" s="9"/>
      <c r="AO35" s="9"/>
      <c r="AP35" s="9"/>
    </row>
    <row r="36" spans="1:42" x14ac:dyDescent="0.3">
      <c r="A36" s="41">
        <v>4</v>
      </c>
      <c r="B36" s="151" t="s">
        <v>105</v>
      </c>
      <c r="C36" s="25">
        <v>5000</v>
      </c>
      <c r="D36" s="9"/>
      <c r="E36" s="100">
        <v>17</v>
      </c>
      <c r="F36" s="169" t="str">
        <f t="shared" si="2"/>
        <v>Land use q</v>
      </c>
      <c r="G36" s="163">
        <v>0</v>
      </c>
      <c r="H36" s="156"/>
      <c r="I36" s="157"/>
      <c r="J36" s="157"/>
      <c r="K36" s="157"/>
      <c r="L36" s="157"/>
      <c r="M36" s="164">
        <f t="shared" si="3"/>
        <v>0</v>
      </c>
      <c r="N36" s="165">
        <f t="shared" si="4"/>
        <v>0</v>
      </c>
      <c r="O36" s="9"/>
      <c r="P36" s="94" t="str">
        <f t="shared" si="0"/>
        <v>Land use q</v>
      </c>
      <c r="Q36" s="28"/>
      <c r="R36" s="26"/>
      <c r="S36" s="26"/>
      <c r="T36" s="26"/>
      <c r="U36" s="26"/>
      <c r="V36" s="26"/>
      <c r="W36" s="26"/>
      <c r="X36" s="26"/>
      <c r="Y36" s="26"/>
      <c r="Z36" s="26"/>
      <c r="AA36" s="26"/>
      <c r="AB36" s="26"/>
      <c r="AC36" s="26"/>
      <c r="AD36" s="26"/>
      <c r="AE36" s="26"/>
      <c r="AF36" s="26"/>
      <c r="AG36" s="214"/>
      <c r="AH36" s="26"/>
      <c r="AI36" s="28"/>
      <c r="AJ36" s="28"/>
      <c r="AK36" s="97">
        <f t="shared" si="1"/>
        <v>0</v>
      </c>
      <c r="AL36" s="99">
        <f t="shared" si="5"/>
        <v>0</v>
      </c>
      <c r="AM36" s="9"/>
      <c r="AN36" s="9"/>
      <c r="AO36" s="9"/>
      <c r="AP36" s="9"/>
    </row>
    <row r="37" spans="1:42" x14ac:dyDescent="0.3">
      <c r="A37" s="41">
        <v>5</v>
      </c>
      <c r="B37" s="151" t="s">
        <v>106</v>
      </c>
      <c r="C37" s="25">
        <v>0</v>
      </c>
      <c r="D37" s="9"/>
      <c r="E37" s="100">
        <v>18</v>
      </c>
      <c r="F37" s="169" t="str">
        <f t="shared" si="2"/>
        <v>Land use r</v>
      </c>
      <c r="G37" s="163">
        <v>0</v>
      </c>
      <c r="H37" s="156"/>
      <c r="I37" s="157"/>
      <c r="J37" s="157"/>
      <c r="K37" s="157"/>
      <c r="L37" s="157"/>
      <c r="M37" s="164">
        <f t="shared" si="3"/>
        <v>0</v>
      </c>
      <c r="N37" s="165">
        <f t="shared" si="4"/>
        <v>0</v>
      </c>
      <c r="O37" s="9"/>
      <c r="P37" s="94" t="str">
        <f t="shared" si="0"/>
        <v>Land use r</v>
      </c>
      <c r="Q37" s="28"/>
      <c r="R37" s="26"/>
      <c r="S37" s="28"/>
      <c r="T37" s="28"/>
      <c r="U37" s="28"/>
      <c r="V37" s="28"/>
      <c r="W37" s="28"/>
      <c r="X37" s="28"/>
      <c r="Y37" s="28"/>
      <c r="Z37" s="28"/>
      <c r="AA37" s="28"/>
      <c r="AB37" s="28"/>
      <c r="AC37" s="28"/>
      <c r="AD37" s="28"/>
      <c r="AE37" s="28"/>
      <c r="AF37" s="28"/>
      <c r="AG37" s="28"/>
      <c r="AH37" s="213"/>
      <c r="AI37" s="28"/>
      <c r="AJ37" s="28"/>
      <c r="AK37" s="97">
        <f t="shared" si="1"/>
        <v>0</v>
      </c>
      <c r="AL37" s="99">
        <f t="shared" si="5"/>
        <v>0</v>
      </c>
      <c r="AM37" s="9"/>
      <c r="AN37" s="9"/>
      <c r="AO37" s="9"/>
      <c r="AP37" s="9"/>
    </row>
    <row r="38" spans="1:42" x14ac:dyDescent="0.3">
      <c r="A38" s="41">
        <v>6</v>
      </c>
      <c r="B38" s="151" t="s">
        <v>103</v>
      </c>
      <c r="C38" s="25">
        <v>0</v>
      </c>
      <c r="D38" s="9"/>
      <c r="E38" s="100">
        <v>19</v>
      </c>
      <c r="F38" s="169" t="str">
        <f t="shared" si="2"/>
        <v>Land use s</v>
      </c>
      <c r="G38" s="163">
        <v>0</v>
      </c>
      <c r="H38" s="158"/>
      <c r="I38" s="157"/>
      <c r="J38" s="157"/>
      <c r="K38" s="157"/>
      <c r="L38" s="157"/>
      <c r="M38" s="164">
        <f t="shared" si="3"/>
        <v>0</v>
      </c>
      <c r="N38" s="165">
        <f t="shared" si="4"/>
        <v>0</v>
      </c>
      <c r="O38" s="9"/>
      <c r="P38" s="94" t="str">
        <f t="shared" si="0"/>
        <v>Land use s</v>
      </c>
      <c r="Q38" s="28"/>
      <c r="R38" s="26"/>
      <c r="S38" s="28"/>
      <c r="T38" s="28"/>
      <c r="U38" s="28"/>
      <c r="V38" s="28"/>
      <c r="W38" s="28"/>
      <c r="X38" s="28"/>
      <c r="Y38" s="28"/>
      <c r="Z38" s="28"/>
      <c r="AA38" s="28"/>
      <c r="AB38" s="28"/>
      <c r="AC38" s="28"/>
      <c r="AD38" s="28"/>
      <c r="AE38" s="28"/>
      <c r="AF38" s="28"/>
      <c r="AG38" s="28"/>
      <c r="AH38" s="28"/>
      <c r="AI38" s="213"/>
      <c r="AJ38" s="28"/>
      <c r="AK38" s="97">
        <f t="shared" si="1"/>
        <v>0</v>
      </c>
      <c r="AL38" s="99">
        <f t="shared" si="5"/>
        <v>0</v>
      </c>
      <c r="AM38" s="9"/>
      <c r="AN38" s="9"/>
      <c r="AO38" s="9"/>
      <c r="AP38" s="9"/>
    </row>
    <row r="39" spans="1:42" x14ac:dyDescent="0.3">
      <c r="A39" s="41">
        <v>7</v>
      </c>
      <c r="B39" s="151" t="s">
        <v>92</v>
      </c>
      <c r="C39" s="25">
        <v>0</v>
      </c>
      <c r="D39" s="9"/>
      <c r="E39" s="100">
        <v>20</v>
      </c>
      <c r="F39" s="169" t="str">
        <f t="shared" si="2"/>
        <v>Land use XXXXXXX</v>
      </c>
      <c r="G39" s="163">
        <v>0</v>
      </c>
      <c r="H39" s="158"/>
      <c r="I39" s="157"/>
      <c r="J39" s="157"/>
      <c r="K39" s="157"/>
      <c r="L39" s="157"/>
      <c r="M39" s="164">
        <f t="shared" si="3"/>
        <v>0</v>
      </c>
      <c r="N39" s="165">
        <f t="shared" si="4"/>
        <v>0</v>
      </c>
      <c r="O39" s="9"/>
      <c r="P39" s="94" t="str">
        <f t="shared" si="0"/>
        <v>Land use XXXXXXX</v>
      </c>
      <c r="Q39" s="93"/>
      <c r="R39" s="92"/>
      <c r="S39" s="93"/>
      <c r="T39" s="93"/>
      <c r="U39" s="93"/>
      <c r="V39" s="93"/>
      <c r="W39" s="93"/>
      <c r="X39" s="93"/>
      <c r="Y39" s="93"/>
      <c r="Z39" s="93"/>
      <c r="AA39" s="93"/>
      <c r="AB39" s="93"/>
      <c r="AC39" s="93"/>
      <c r="AD39" s="93"/>
      <c r="AE39" s="93"/>
      <c r="AF39" s="93"/>
      <c r="AG39" s="93"/>
      <c r="AH39" s="93"/>
      <c r="AI39" s="93"/>
      <c r="AJ39" s="215"/>
      <c r="AK39" s="97">
        <f>SUM(Q39:AJ39)</f>
        <v>0</v>
      </c>
      <c r="AL39" s="99">
        <f t="shared" si="5"/>
        <v>0</v>
      </c>
      <c r="AM39" s="9"/>
      <c r="AN39" s="9"/>
      <c r="AO39" s="9"/>
      <c r="AP39" s="9"/>
    </row>
    <row r="40" spans="1:42" x14ac:dyDescent="0.3">
      <c r="A40" s="41">
        <v>8</v>
      </c>
      <c r="B40" s="151" t="s">
        <v>51</v>
      </c>
      <c r="C40" s="25">
        <v>0</v>
      </c>
      <c r="D40" s="9"/>
      <c r="E40" s="153"/>
      <c r="F40" s="45" t="s">
        <v>32</v>
      </c>
      <c r="G40" s="48">
        <f>IF(SUM(G20:G39)=C53,SUM(G20:G39),"Inconsitent areas")</f>
        <v>125000</v>
      </c>
      <c r="H40" s="18"/>
      <c r="I40" s="9"/>
      <c r="J40" s="9"/>
      <c r="K40" s="9"/>
      <c r="L40" s="9"/>
      <c r="M40" s="9"/>
      <c r="N40" s="9"/>
      <c r="O40" s="9"/>
      <c r="P40" s="175" t="s">
        <v>94</v>
      </c>
      <c r="Q40" s="15">
        <f>SUM(Q20:Q39)</f>
        <v>70000</v>
      </c>
      <c r="R40" s="15">
        <f t="shared" ref="R40:AL40" si="6">SUM(R20:R39)</f>
        <v>30000</v>
      </c>
      <c r="S40" s="15">
        <f t="shared" si="6"/>
        <v>10000</v>
      </c>
      <c r="T40" s="15">
        <f t="shared" si="6"/>
        <v>15000</v>
      </c>
      <c r="U40" s="15">
        <f t="shared" si="6"/>
        <v>0</v>
      </c>
      <c r="V40" s="15">
        <f t="shared" si="6"/>
        <v>0</v>
      </c>
      <c r="W40" s="15">
        <f t="shared" si="6"/>
        <v>0</v>
      </c>
      <c r="X40" s="15">
        <f t="shared" si="6"/>
        <v>0</v>
      </c>
      <c r="Y40" s="15">
        <f t="shared" si="6"/>
        <v>0</v>
      </c>
      <c r="Z40" s="15">
        <f t="shared" si="6"/>
        <v>0</v>
      </c>
      <c r="AA40" s="15">
        <f t="shared" si="6"/>
        <v>0</v>
      </c>
      <c r="AB40" s="15">
        <f t="shared" si="6"/>
        <v>0</v>
      </c>
      <c r="AC40" s="15">
        <f t="shared" si="6"/>
        <v>0</v>
      </c>
      <c r="AD40" s="15">
        <f t="shared" si="6"/>
        <v>0</v>
      </c>
      <c r="AE40" s="15">
        <f t="shared" si="6"/>
        <v>0</v>
      </c>
      <c r="AF40" s="15">
        <f t="shared" si="6"/>
        <v>0</v>
      </c>
      <c r="AG40" s="15">
        <f t="shared" si="6"/>
        <v>0</v>
      </c>
      <c r="AH40" s="15">
        <f t="shared" si="6"/>
        <v>0</v>
      </c>
      <c r="AI40" s="15">
        <f t="shared" si="6"/>
        <v>0</v>
      </c>
      <c r="AJ40" s="15">
        <f t="shared" si="6"/>
        <v>0</v>
      </c>
      <c r="AK40" s="97">
        <f t="shared" si="6"/>
        <v>125000</v>
      </c>
      <c r="AL40" s="99">
        <f t="shared" si="6"/>
        <v>125000</v>
      </c>
      <c r="AM40" s="9"/>
      <c r="AN40" s="9"/>
      <c r="AO40" s="9"/>
      <c r="AP40" s="9"/>
    </row>
    <row r="41" spans="1:42" s="1" customFormat="1" x14ac:dyDescent="0.3">
      <c r="A41" s="41">
        <v>9</v>
      </c>
      <c r="B41" s="151" t="s">
        <v>52</v>
      </c>
      <c r="C41" s="25">
        <v>0</v>
      </c>
      <c r="D41" s="12"/>
      <c r="E41" s="12"/>
      <c r="F41" s="12"/>
      <c r="G41" s="12"/>
      <c r="H41" s="12"/>
      <c r="I41" s="12"/>
      <c r="J41" s="12"/>
      <c r="K41" s="12"/>
      <c r="L41" s="12"/>
      <c r="M41" s="12"/>
      <c r="N41" s="12"/>
      <c r="O41" s="12"/>
      <c r="P41" s="98" t="s">
        <v>93</v>
      </c>
      <c r="Q41" s="173">
        <f>$G20</f>
        <v>70000</v>
      </c>
      <c r="R41" s="173">
        <f>$G21</f>
        <v>30000</v>
      </c>
      <c r="S41" s="173">
        <f>$G22</f>
        <v>10000</v>
      </c>
      <c r="T41" s="173">
        <f>$G23</f>
        <v>15000</v>
      </c>
      <c r="U41" s="173">
        <f>$G24</f>
        <v>0</v>
      </c>
      <c r="V41" s="173">
        <f>$G25</f>
        <v>0</v>
      </c>
      <c r="W41" s="173">
        <f>$G26</f>
        <v>0</v>
      </c>
      <c r="X41" s="173">
        <f>$G27</f>
        <v>0</v>
      </c>
      <c r="Y41" s="173">
        <f>$G28</f>
        <v>0</v>
      </c>
      <c r="Z41" s="173">
        <f>$G29</f>
        <v>0</v>
      </c>
      <c r="AA41" s="173">
        <f>$G30</f>
        <v>0</v>
      </c>
      <c r="AB41" s="173">
        <f>$G31</f>
        <v>0</v>
      </c>
      <c r="AC41" s="173">
        <f>$G32</f>
        <v>0</v>
      </c>
      <c r="AD41" s="173">
        <f>$G33</f>
        <v>0</v>
      </c>
      <c r="AE41" s="173">
        <f>$G34</f>
        <v>0</v>
      </c>
      <c r="AF41" s="173">
        <f>$G35</f>
        <v>0</v>
      </c>
      <c r="AG41" s="173">
        <f>$G36</f>
        <v>0</v>
      </c>
      <c r="AH41" s="173">
        <f>$G37</f>
        <v>0</v>
      </c>
      <c r="AI41" s="173">
        <f>$G38</f>
        <v>0</v>
      </c>
      <c r="AJ41" s="173">
        <f>$G39</f>
        <v>0</v>
      </c>
      <c r="AK41" s="12"/>
      <c r="AL41" s="12"/>
      <c r="AM41" s="12"/>
      <c r="AN41" s="12"/>
      <c r="AO41" s="12"/>
      <c r="AP41" s="12"/>
    </row>
    <row r="42" spans="1:42" x14ac:dyDescent="0.3">
      <c r="A42" s="41">
        <v>10</v>
      </c>
      <c r="B42" s="151" t="s">
        <v>53</v>
      </c>
      <c r="C42" s="25">
        <v>0</v>
      </c>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row>
    <row r="43" spans="1:42" x14ac:dyDescent="0.3">
      <c r="A43" s="41">
        <v>11</v>
      </c>
      <c r="B43" s="151" t="s">
        <v>54</v>
      </c>
      <c r="C43" s="25">
        <v>0</v>
      </c>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row>
    <row r="44" spans="1:42" x14ac:dyDescent="0.3">
      <c r="A44" s="41">
        <v>12</v>
      </c>
      <c r="B44" s="151" t="s">
        <v>55</v>
      </c>
      <c r="C44" s="25">
        <v>0</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row>
    <row r="45" spans="1:42" x14ac:dyDescent="0.3">
      <c r="A45" s="41">
        <v>13</v>
      </c>
      <c r="B45" s="151" t="s">
        <v>56</v>
      </c>
      <c r="C45" s="25">
        <v>0</v>
      </c>
      <c r="D45" s="9"/>
      <c r="O45" s="6"/>
      <c r="P45" s="6"/>
      <c r="Q45" s="9"/>
      <c r="R45" s="9"/>
      <c r="S45" s="9"/>
      <c r="T45" s="9"/>
      <c r="U45" s="9"/>
      <c r="V45" s="9"/>
      <c r="W45" s="9"/>
      <c r="X45" s="9"/>
      <c r="Y45" s="9"/>
      <c r="Z45" s="9"/>
      <c r="AA45" s="9"/>
      <c r="AB45" s="9"/>
      <c r="AC45" s="9"/>
      <c r="AD45" s="9"/>
      <c r="AE45" s="9"/>
      <c r="AF45" s="9"/>
      <c r="AG45" s="9"/>
      <c r="AH45" s="9"/>
      <c r="AI45" s="9"/>
      <c r="AJ45" s="9"/>
      <c r="AK45" s="9"/>
      <c r="AL45" s="9"/>
      <c r="AM45" s="9"/>
      <c r="AN45" s="9"/>
      <c r="AO45" s="9"/>
      <c r="AP45" s="9"/>
    </row>
    <row r="46" spans="1:42" x14ac:dyDescent="0.3">
      <c r="A46" s="41">
        <v>14</v>
      </c>
      <c r="B46" s="151" t="s">
        <v>57</v>
      </c>
      <c r="C46" s="25">
        <v>0</v>
      </c>
      <c r="D46" s="9"/>
      <c r="O46" s="6"/>
      <c r="P46" s="6"/>
      <c r="Q46" s="9"/>
      <c r="R46" s="9"/>
      <c r="S46" s="9"/>
      <c r="T46" s="9"/>
      <c r="U46" s="9"/>
      <c r="V46" s="9"/>
      <c r="W46" s="9"/>
      <c r="X46" s="9"/>
      <c r="Y46" s="9"/>
      <c r="Z46" s="9"/>
      <c r="AA46" s="9"/>
      <c r="AB46" s="9"/>
      <c r="AC46" s="9"/>
      <c r="AD46" s="9"/>
      <c r="AE46" s="9"/>
      <c r="AF46" s="9"/>
      <c r="AG46" s="9"/>
      <c r="AH46" s="9"/>
      <c r="AI46" s="9"/>
      <c r="AJ46" s="9"/>
      <c r="AK46" s="9"/>
      <c r="AL46" s="9"/>
      <c r="AM46" s="9"/>
      <c r="AN46" s="9"/>
      <c r="AO46" s="9"/>
      <c r="AP46" s="9"/>
    </row>
    <row r="47" spans="1:42" ht="44.25" customHeight="1" x14ac:dyDescent="0.4">
      <c r="A47" s="41">
        <v>15</v>
      </c>
      <c r="B47" s="151" t="s">
        <v>58</v>
      </c>
      <c r="C47" s="25">
        <v>0</v>
      </c>
      <c r="D47" s="9"/>
      <c r="O47" s="6"/>
      <c r="P47" s="50" t="s">
        <v>102</v>
      </c>
      <c r="Q47" s="51"/>
      <c r="R47" s="51"/>
      <c r="S47" s="51"/>
      <c r="T47" s="51"/>
      <c r="U47" s="51"/>
      <c r="V47" s="51"/>
      <c r="W47" s="51"/>
      <c r="X47" s="51"/>
      <c r="Y47" s="51"/>
      <c r="Z47" s="51"/>
      <c r="AA47" s="51"/>
      <c r="AB47" s="51"/>
      <c r="AC47" s="51"/>
      <c r="AD47" s="51"/>
      <c r="AE47" s="51"/>
      <c r="AF47" s="51"/>
      <c r="AG47" s="51"/>
      <c r="AH47" s="51"/>
      <c r="AI47" s="51"/>
      <c r="AJ47" s="52"/>
      <c r="AK47" s="7"/>
      <c r="AL47" s="9"/>
      <c r="AM47" s="9"/>
      <c r="AN47" s="9"/>
      <c r="AO47" s="9"/>
      <c r="AP47" s="9"/>
    </row>
    <row r="48" spans="1:42" ht="58.2" x14ac:dyDescent="0.35">
      <c r="A48" s="41">
        <v>16</v>
      </c>
      <c r="B48" s="151" t="s">
        <v>59</v>
      </c>
      <c r="C48" s="25">
        <v>0</v>
      </c>
      <c r="D48" s="9"/>
      <c r="E48" s="442" t="s">
        <v>27</v>
      </c>
      <c r="F48" s="43"/>
      <c r="G48" s="47"/>
      <c r="H48" s="14"/>
      <c r="I48" s="30"/>
      <c r="J48" s="31"/>
      <c r="K48" s="6"/>
      <c r="L48" s="6"/>
      <c r="M48" s="6"/>
      <c r="N48" s="6"/>
      <c r="O48" s="6"/>
      <c r="P48" s="91" t="s">
        <v>13</v>
      </c>
      <c r="Q48" s="95" t="str">
        <f>'Key project Info'!$B$33</f>
        <v>Primary natural forest (non-exploited)</v>
      </c>
      <c r="R48" s="95" t="str">
        <f>'Key project Info'!$B$34</f>
        <v>Secondary natural forest (exploited)</v>
      </c>
      <c r="S48" s="95" t="str">
        <f>'Key project Info'!$B$35</f>
        <v>Agriculture after charcoal</v>
      </c>
      <c r="T48" s="95" t="str">
        <f>'Key project Info'!$B$36</f>
        <v xml:space="preserve">Agriculture </v>
      </c>
      <c r="U48" s="95" t="str">
        <f>'Key project Info'!$B$37</f>
        <v>Sustainable logging of primary forests</v>
      </c>
      <c r="V48" s="95" t="str">
        <f>'Key project Info'!$B$38</f>
        <v>Land use e</v>
      </c>
      <c r="W48" s="95" t="str">
        <f>'Key project Info'!$B$39</f>
        <v>Land use g</v>
      </c>
      <c r="X48" s="95" t="str">
        <f>'Key project Info'!$B$40</f>
        <v>Land use h</v>
      </c>
      <c r="Y48" s="95" t="str">
        <f>'Key project Info'!$B$41</f>
        <v>Land use i</v>
      </c>
      <c r="Z48" s="95" t="str">
        <f>'Key project Info'!$B$42</f>
        <v>Land use j</v>
      </c>
      <c r="AA48" s="95" t="str">
        <f>'Key project Info'!$B$43</f>
        <v>Land use k</v>
      </c>
      <c r="AB48" s="95" t="str">
        <f>'Key project Info'!$B$44</f>
        <v>Land use l</v>
      </c>
      <c r="AC48" s="95" t="str">
        <f>'Key project Info'!$B$45</f>
        <v>Land use m</v>
      </c>
      <c r="AD48" s="95" t="str">
        <f>'Key project Info'!$B$46</f>
        <v>Land use n</v>
      </c>
      <c r="AE48" s="95" t="str">
        <f>'Key project Info'!$B$47</f>
        <v>Land use o</v>
      </c>
      <c r="AF48" s="95" t="str">
        <f>'Key project Info'!$B$48</f>
        <v>Land use p</v>
      </c>
      <c r="AG48" s="95" t="str">
        <f>'Key project Info'!$B$49</f>
        <v>Land use q</v>
      </c>
      <c r="AH48" s="95" t="str">
        <f>'Key project Info'!$B$50</f>
        <v>Land use r</v>
      </c>
      <c r="AI48" s="95" t="str">
        <f>'Key project Info'!$B$51</f>
        <v>Land use s</v>
      </c>
      <c r="AJ48" s="96" t="str">
        <f>'Key project Info'!$B$52</f>
        <v>Land use XXXXXXX</v>
      </c>
      <c r="AK48" s="246" t="s">
        <v>95</v>
      </c>
      <c r="AL48" s="247" t="s">
        <v>137</v>
      </c>
      <c r="AM48" s="9"/>
      <c r="AN48" s="9"/>
      <c r="AO48" s="9"/>
      <c r="AP48" s="9"/>
    </row>
    <row r="49" spans="1:42" x14ac:dyDescent="0.3">
      <c r="A49" s="41">
        <v>17</v>
      </c>
      <c r="B49" s="151" t="s">
        <v>60</v>
      </c>
      <c r="C49" s="25">
        <v>0</v>
      </c>
      <c r="D49" s="9"/>
      <c r="E49" s="421"/>
      <c r="F49" s="423"/>
      <c r="G49" s="422"/>
      <c r="H49" s="425"/>
      <c r="I49" s="425"/>
      <c r="J49" s="425"/>
      <c r="K49" s="425"/>
      <c r="L49" s="425"/>
      <c r="M49" s="425"/>
      <c r="N49" s="425"/>
      <c r="O49" s="6"/>
      <c r="P49" s="94" t="str">
        <f>$B33</f>
        <v>Primary natural forest (non-exploited)</v>
      </c>
      <c r="Q49" s="217">
        <v>20000</v>
      </c>
      <c r="R49" s="218"/>
      <c r="S49" s="218">
        <v>5000</v>
      </c>
      <c r="T49" s="218">
        <v>5000</v>
      </c>
      <c r="U49" s="219">
        <v>70000</v>
      </c>
      <c r="V49" s="218"/>
      <c r="W49" s="218"/>
      <c r="X49" s="218"/>
      <c r="Y49" s="218"/>
      <c r="Z49" s="218"/>
      <c r="AA49" s="218"/>
      <c r="AB49" s="218"/>
      <c r="AC49" s="218"/>
      <c r="AD49" s="218"/>
      <c r="AE49" s="218"/>
      <c r="AF49" s="218"/>
      <c r="AG49" s="218"/>
      <c r="AH49" s="218"/>
      <c r="AI49" s="219"/>
      <c r="AJ49" s="219"/>
      <c r="AK49" s="97">
        <f t="shared" ref="AK49:AK67" si="7">SUM(Q49:AJ49)</f>
        <v>100000</v>
      </c>
      <c r="AL49" s="99">
        <f>$C33</f>
        <v>100000</v>
      </c>
      <c r="AM49" s="9"/>
      <c r="AN49" s="9"/>
      <c r="AO49" s="9"/>
      <c r="AP49" s="9"/>
    </row>
    <row r="50" spans="1:42" ht="18" x14ac:dyDescent="0.35">
      <c r="A50" s="41">
        <v>18</v>
      </c>
      <c r="B50" s="151" t="s">
        <v>61</v>
      </c>
      <c r="C50" s="25">
        <v>0</v>
      </c>
      <c r="D50" s="9"/>
      <c r="E50" s="434"/>
      <c r="F50" s="435"/>
      <c r="G50" s="436"/>
      <c r="H50" s="437"/>
      <c r="I50" s="437"/>
      <c r="J50" s="425"/>
      <c r="K50" s="425"/>
      <c r="L50" s="425"/>
      <c r="M50" s="425"/>
      <c r="N50" s="425"/>
      <c r="O50" s="6"/>
      <c r="P50" s="94" t="str">
        <f t="shared" ref="P50:P68" si="8">$B34</f>
        <v>Secondary natural forest (exploited)</v>
      </c>
      <c r="Q50" s="219"/>
      <c r="R50" s="220">
        <v>20000</v>
      </c>
      <c r="S50" s="218"/>
      <c r="T50" s="218"/>
      <c r="U50" s="218"/>
      <c r="V50" s="218"/>
      <c r="W50" s="218"/>
      <c r="X50" s="218"/>
      <c r="Y50" s="218"/>
      <c r="Z50" s="218"/>
      <c r="AA50" s="218"/>
      <c r="AB50" s="218"/>
      <c r="AC50" s="218"/>
      <c r="AD50" s="218"/>
      <c r="AE50" s="218"/>
      <c r="AF50" s="218"/>
      <c r="AG50" s="218"/>
      <c r="AH50" s="218"/>
      <c r="AI50" s="219"/>
      <c r="AJ50" s="219"/>
      <c r="AK50" s="97">
        <f t="shared" si="7"/>
        <v>20000</v>
      </c>
      <c r="AL50" s="99">
        <f t="shared" ref="AL50:AL68" si="9">$C34</f>
        <v>20000</v>
      </c>
      <c r="AM50" s="9"/>
      <c r="AN50" s="9"/>
      <c r="AO50" s="9"/>
      <c r="AP50" s="9"/>
    </row>
    <row r="51" spans="1:42" ht="18" x14ac:dyDescent="0.35">
      <c r="A51" s="41">
        <v>19</v>
      </c>
      <c r="B51" s="151" t="s">
        <v>62</v>
      </c>
      <c r="C51" s="25">
        <v>0</v>
      </c>
      <c r="D51" s="9"/>
      <c r="E51" s="438" t="s">
        <v>18</v>
      </c>
      <c r="F51" s="439"/>
      <c r="G51" s="436"/>
      <c r="H51" s="440" t="s">
        <v>5</v>
      </c>
      <c r="I51" s="441"/>
      <c r="J51" s="424"/>
      <c r="K51" s="423"/>
      <c r="L51" s="423"/>
      <c r="M51" s="423"/>
      <c r="N51" s="423"/>
      <c r="O51" s="6"/>
      <c r="P51" s="94" t="str">
        <f t="shared" si="8"/>
        <v>Agriculture after charcoal</v>
      </c>
      <c r="Q51" s="219"/>
      <c r="R51" s="218"/>
      <c r="S51" s="220"/>
      <c r="T51" s="218"/>
      <c r="U51" s="218"/>
      <c r="V51" s="218"/>
      <c r="W51" s="218"/>
      <c r="X51" s="218"/>
      <c r="Y51" s="218"/>
      <c r="Z51" s="218"/>
      <c r="AA51" s="218"/>
      <c r="AB51" s="218"/>
      <c r="AC51" s="218"/>
      <c r="AD51" s="218"/>
      <c r="AE51" s="218"/>
      <c r="AF51" s="218"/>
      <c r="AG51" s="218"/>
      <c r="AH51" s="218"/>
      <c r="AI51" s="219"/>
      <c r="AJ51" s="219"/>
      <c r="AK51" s="97">
        <f t="shared" si="7"/>
        <v>0</v>
      </c>
      <c r="AL51" s="99">
        <f t="shared" si="9"/>
        <v>0</v>
      </c>
      <c r="AM51" s="9"/>
      <c r="AN51" s="9"/>
      <c r="AO51" s="9"/>
      <c r="AP51" s="9"/>
    </row>
    <row r="52" spans="1:42" ht="18" x14ac:dyDescent="0.35">
      <c r="A52" s="41">
        <v>20</v>
      </c>
      <c r="B52" s="151" t="s">
        <v>35</v>
      </c>
      <c r="C52" s="25">
        <v>0</v>
      </c>
      <c r="D52" s="9"/>
      <c r="E52" s="434"/>
      <c r="F52" s="440"/>
      <c r="G52" s="436"/>
      <c r="H52" s="437"/>
      <c r="I52" s="435"/>
      <c r="J52" s="423"/>
      <c r="K52" s="423"/>
      <c r="L52" s="423"/>
      <c r="M52" s="425"/>
      <c r="N52" s="423"/>
      <c r="O52" s="6"/>
      <c r="P52" s="94" t="str">
        <f t="shared" si="8"/>
        <v xml:space="preserve">Agriculture </v>
      </c>
      <c r="Q52" s="219"/>
      <c r="R52" s="218"/>
      <c r="S52" s="218"/>
      <c r="T52" s="220">
        <v>5000</v>
      </c>
      <c r="U52" s="218"/>
      <c r="V52" s="218"/>
      <c r="W52" s="218"/>
      <c r="X52" s="218"/>
      <c r="Y52" s="218"/>
      <c r="Z52" s="218"/>
      <c r="AA52" s="218"/>
      <c r="AB52" s="218"/>
      <c r="AC52" s="218"/>
      <c r="AD52" s="218"/>
      <c r="AE52" s="218"/>
      <c r="AF52" s="218"/>
      <c r="AG52" s="218"/>
      <c r="AH52" s="218"/>
      <c r="AI52" s="219"/>
      <c r="AJ52" s="219"/>
      <c r="AK52" s="97">
        <f t="shared" si="7"/>
        <v>5000</v>
      </c>
      <c r="AL52" s="99">
        <f t="shared" si="9"/>
        <v>5000</v>
      </c>
      <c r="AM52" s="9"/>
      <c r="AN52" s="9"/>
      <c r="AO52" s="9"/>
      <c r="AP52" s="9"/>
    </row>
    <row r="53" spans="1:42" ht="43.2" x14ac:dyDescent="0.3">
      <c r="A53" s="41"/>
      <c r="B53" s="42" t="s">
        <v>32</v>
      </c>
      <c r="C53" s="4">
        <f>SUM(C33:C52)</f>
        <v>125000</v>
      </c>
      <c r="D53" s="9"/>
      <c r="E53" s="148" t="s">
        <v>19</v>
      </c>
      <c r="F53" s="38" t="s">
        <v>20</v>
      </c>
      <c r="G53" s="216" t="s">
        <v>38</v>
      </c>
      <c r="H53" s="38" t="s">
        <v>9</v>
      </c>
      <c r="I53" s="39" t="s">
        <v>26</v>
      </c>
      <c r="J53" s="38" t="s">
        <v>25</v>
      </c>
      <c r="K53" s="38" t="s">
        <v>24</v>
      </c>
      <c r="L53" s="38" t="s">
        <v>10</v>
      </c>
      <c r="M53" s="39" t="s">
        <v>23</v>
      </c>
      <c r="N53" s="38" t="s">
        <v>22</v>
      </c>
      <c r="O53" s="6"/>
      <c r="P53" s="94" t="str">
        <f t="shared" si="8"/>
        <v>Sustainable logging of primary forests</v>
      </c>
      <c r="Q53" s="219"/>
      <c r="R53" s="218"/>
      <c r="S53" s="218"/>
      <c r="T53" s="218"/>
      <c r="U53" s="220"/>
      <c r="V53" s="218"/>
      <c r="W53" s="218"/>
      <c r="X53" s="218"/>
      <c r="Y53" s="218"/>
      <c r="Z53" s="218"/>
      <c r="AA53" s="218"/>
      <c r="AB53" s="218"/>
      <c r="AC53" s="218"/>
      <c r="AD53" s="218"/>
      <c r="AE53" s="218"/>
      <c r="AF53" s="218"/>
      <c r="AG53" s="218"/>
      <c r="AH53" s="218"/>
      <c r="AI53" s="219"/>
      <c r="AJ53" s="219"/>
      <c r="AK53" s="97">
        <f t="shared" si="7"/>
        <v>0</v>
      </c>
      <c r="AL53" s="99">
        <f t="shared" si="9"/>
        <v>0</v>
      </c>
      <c r="AM53" s="9"/>
      <c r="AN53" s="9"/>
      <c r="AO53" s="9"/>
      <c r="AP53" s="9"/>
    </row>
    <row r="54" spans="1:42" x14ac:dyDescent="0.3">
      <c r="A54" s="9"/>
      <c r="B54" s="9"/>
      <c r="C54" s="9"/>
      <c r="D54" s="9"/>
      <c r="E54" s="100">
        <v>1</v>
      </c>
      <c r="F54" s="169" t="str">
        <f t="shared" ref="F54:F73" si="10">$B33</f>
        <v>Primary natural forest (non-exploited)</v>
      </c>
      <c r="G54" s="155">
        <v>20000</v>
      </c>
      <c r="H54" s="156">
        <v>350</v>
      </c>
      <c r="I54" s="157">
        <v>50</v>
      </c>
      <c r="J54" s="158">
        <v>0</v>
      </c>
      <c r="K54" s="158">
        <v>0</v>
      </c>
      <c r="L54" s="159">
        <v>0</v>
      </c>
      <c r="M54" s="164">
        <f>SUM(H54:L54)</f>
        <v>400</v>
      </c>
      <c r="N54" s="161">
        <f>M54/3.666</f>
        <v>109.11074740861974</v>
      </c>
      <c r="O54" s="6"/>
      <c r="P54" s="94" t="str">
        <f t="shared" si="8"/>
        <v>Land use e</v>
      </c>
      <c r="Q54" s="219"/>
      <c r="R54" s="218"/>
      <c r="S54" s="218"/>
      <c r="T54" s="218"/>
      <c r="U54" s="218"/>
      <c r="V54" s="220"/>
      <c r="W54" s="218"/>
      <c r="X54" s="218"/>
      <c r="Y54" s="218"/>
      <c r="Z54" s="218"/>
      <c r="AA54" s="218"/>
      <c r="AB54" s="218"/>
      <c r="AC54" s="218"/>
      <c r="AD54" s="218"/>
      <c r="AE54" s="218"/>
      <c r="AF54" s="218"/>
      <c r="AG54" s="218"/>
      <c r="AH54" s="218"/>
      <c r="AI54" s="219"/>
      <c r="AJ54" s="219"/>
      <c r="AK54" s="97">
        <f t="shared" si="7"/>
        <v>0</v>
      </c>
      <c r="AL54" s="99">
        <f t="shared" si="9"/>
        <v>0</v>
      </c>
      <c r="AM54" s="9"/>
      <c r="AN54" s="9"/>
      <c r="AO54" s="9"/>
      <c r="AP54" s="9"/>
    </row>
    <row r="55" spans="1:42" x14ac:dyDescent="0.3">
      <c r="A55" s="9"/>
      <c r="B55" s="9"/>
      <c r="C55" s="9"/>
      <c r="D55" s="9"/>
      <c r="E55" s="100">
        <v>2</v>
      </c>
      <c r="F55" s="169" t="str">
        <f t="shared" si="10"/>
        <v>Secondary natural forest (exploited)</v>
      </c>
      <c r="G55" s="155">
        <v>20000</v>
      </c>
      <c r="H55" s="156">
        <v>250</v>
      </c>
      <c r="I55" s="157">
        <v>30</v>
      </c>
      <c r="J55" s="158">
        <v>0</v>
      </c>
      <c r="K55" s="158">
        <v>0</v>
      </c>
      <c r="L55" s="158">
        <v>0</v>
      </c>
      <c r="M55" s="164">
        <f>SUM(H55:L55)</f>
        <v>280</v>
      </c>
      <c r="N55" s="161">
        <f t="shared" ref="N55:N73" si="11">M55/3.666</f>
        <v>76.377523186033827</v>
      </c>
      <c r="O55" s="6"/>
      <c r="P55" s="94" t="str">
        <f t="shared" si="8"/>
        <v>Land use g</v>
      </c>
      <c r="Q55" s="219"/>
      <c r="R55" s="218"/>
      <c r="S55" s="218"/>
      <c r="T55" s="218"/>
      <c r="U55" s="218"/>
      <c r="V55" s="218"/>
      <c r="W55" s="220"/>
      <c r="X55" s="218"/>
      <c r="Y55" s="218"/>
      <c r="Z55" s="218"/>
      <c r="AA55" s="218"/>
      <c r="AB55" s="218"/>
      <c r="AC55" s="218"/>
      <c r="AD55" s="218"/>
      <c r="AE55" s="218"/>
      <c r="AF55" s="218"/>
      <c r="AG55" s="218"/>
      <c r="AH55" s="218"/>
      <c r="AI55" s="219"/>
      <c r="AJ55" s="219"/>
      <c r="AK55" s="97">
        <f t="shared" si="7"/>
        <v>0</v>
      </c>
      <c r="AL55" s="99">
        <f t="shared" si="9"/>
        <v>0</v>
      </c>
      <c r="AM55" s="9"/>
      <c r="AN55" s="9"/>
      <c r="AO55" s="9"/>
      <c r="AP55" s="9"/>
    </row>
    <row r="56" spans="1:42" x14ac:dyDescent="0.3">
      <c r="A56" s="9"/>
      <c r="B56" s="9"/>
      <c r="C56" s="9"/>
      <c r="D56" s="9"/>
      <c r="E56" s="100">
        <v>3</v>
      </c>
      <c r="F56" s="169" t="str">
        <f t="shared" si="10"/>
        <v>Agriculture after charcoal</v>
      </c>
      <c r="G56" s="155">
        <v>5000</v>
      </c>
      <c r="H56" s="156">
        <v>30</v>
      </c>
      <c r="I56" s="157">
        <v>10</v>
      </c>
      <c r="J56" s="158">
        <v>0</v>
      </c>
      <c r="K56" s="158">
        <v>0</v>
      </c>
      <c r="L56" s="158">
        <v>0</v>
      </c>
      <c r="M56" s="164">
        <f>SUM(H56:L56)</f>
        <v>40</v>
      </c>
      <c r="N56" s="161">
        <f t="shared" si="11"/>
        <v>10.911074740861975</v>
      </c>
      <c r="O56" s="6"/>
      <c r="P56" s="94" t="str">
        <f t="shared" si="8"/>
        <v>Land use h</v>
      </c>
      <c r="Q56" s="219"/>
      <c r="R56" s="218"/>
      <c r="S56" s="218"/>
      <c r="T56" s="218"/>
      <c r="U56" s="218"/>
      <c r="V56" s="218"/>
      <c r="W56" s="218"/>
      <c r="X56" s="220"/>
      <c r="Y56" s="218"/>
      <c r="Z56" s="218"/>
      <c r="AA56" s="218"/>
      <c r="AB56" s="218"/>
      <c r="AC56" s="218"/>
      <c r="AD56" s="218"/>
      <c r="AE56" s="218"/>
      <c r="AF56" s="218"/>
      <c r="AG56" s="218"/>
      <c r="AH56" s="218"/>
      <c r="AI56" s="219"/>
      <c r="AJ56" s="219"/>
      <c r="AK56" s="97">
        <f t="shared" si="7"/>
        <v>0</v>
      </c>
      <c r="AL56" s="99">
        <f t="shared" si="9"/>
        <v>0</v>
      </c>
      <c r="AM56" s="9"/>
      <c r="AN56" s="9"/>
      <c r="AO56" s="9"/>
      <c r="AP56" s="9"/>
    </row>
    <row r="57" spans="1:42" x14ac:dyDescent="0.3">
      <c r="A57" s="9"/>
      <c r="B57" s="9"/>
      <c r="C57" s="9"/>
      <c r="D57" s="9"/>
      <c r="E57" s="100">
        <v>4</v>
      </c>
      <c r="F57" s="169" t="str">
        <f t="shared" si="10"/>
        <v xml:space="preserve">Agriculture </v>
      </c>
      <c r="G57" s="155">
        <v>10000</v>
      </c>
      <c r="H57" s="156">
        <v>30</v>
      </c>
      <c r="I57" s="157">
        <v>10</v>
      </c>
      <c r="J57" s="157">
        <v>0</v>
      </c>
      <c r="K57" s="157">
        <v>0</v>
      </c>
      <c r="L57" s="157">
        <v>0</v>
      </c>
      <c r="M57" s="164">
        <f>SUM(H57:L57)</f>
        <v>40</v>
      </c>
      <c r="N57" s="161">
        <f t="shared" si="11"/>
        <v>10.911074740861975</v>
      </c>
      <c r="O57" s="6"/>
      <c r="P57" s="94" t="str">
        <f t="shared" si="8"/>
        <v>Land use i</v>
      </c>
      <c r="Q57" s="219"/>
      <c r="R57" s="218"/>
      <c r="S57" s="218"/>
      <c r="T57" s="218"/>
      <c r="U57" s="218"/>
      <c r="V57" s="218"/>
      <c r="W57" s="218"/>
      <c r="X57" s="218"/>
      <c r="Y57" s="220"/>
      <c r="Z57" s="218"/>
      <c r="AA57" s="218"/>
      <c r="AB57" s="218"/>
      <c r="AC57" s="218"/>
      <c r="AD57" s="218"/>
      <c r="AE57" s="218"/>
      <c r="AF57" s="218"/>
      <c r="AG57" s="218"/>
      <c r="AH57" s="218"/>
      <c r="AI57" s="219"/>
      <c r="AJ57" s="219"/>
      <c r="AK57" s="97">
        <f t="shared" si="7"/>
        <v>0</v>
      </c>
      <c r="AL57" s="99">
        <f t="shared" si="9"/>
        <v>0</v>
      </c>
      <c r="AM57" s="9"/>
      <c r="AN57" s="9"/>
      <c r="AO57" s="9"/>
      <c r="AP57" s="9"/>
    </row>
    <row r="58" spans="1:42" x14ac:dyDescent="0.3">
      <c r="A58" s="9"/>
      <c r="B58" s="9"/>
      <c r="C58" s="9"/>
      <c r="D58" s="9"/>
      <c r="E58" s="100">
        <v>5</v>
      </c>
      <c r="F58" s="169" t="str">
        <f t="shared" si="10"/>
        <v>Sustainable logging of primary forests</v>
      </c>
      <c r="G58" s="155">
        <v>70000</v>
      </c>
      <c r="H58" s="157">
        <v>340</v>
      </c>
      <c r="I58" s="157">
        <v>25</v>
      </c>
      <c r="J58" s="158">
        <v>0</v>
      </c>
      <c r="K58" s="162">
        <v>0</v>
      </c>
      <c r="L58" s="157">
        <v>0</v>
      </c>
      <c r="M58" s="164">
        <f>SUM(H58:L58)</f>
        <v>365</v>
      </c>
      <c r="N58" s="161">
        <f t="shared" si="11"/>
        <v>99.563557010365528</v>
      </c>
      <c r="O58" s="6"/>
      <c r="P58" s="94" t="str">
        <f t="shared" si="8"/>
        <v>Land use j</v>
      </c>
      <c r="Q58" s="219"/>
      <c r="R58" s="218"/>
      <c r="S58" s="218"/>
      <c r="T58" s="218"/>
      <c r="U58" s="218"/>
      <c r="V58" s="218"/>
      <c r="W58" s="218"/>
      <c r="X58" s="218"/>
      <c r="Y58" s="218"/>
      <c r="Z58" s="220"/>
      <c r="AA58" s="218"/>
      <c r="AB58" s="218"/>
      <c r="AC58" s="218"/>
      <c r="AD58" s="218"/>
      <c r="AE58" s="218"/>
      <c r="AF58" s="218"/>
      <c r="AG58" s="218"/>
      <c r="AH58" s="218"/>
      <c r="AI58" s="219"/>
      <c r="AJ58" s="219"/>
      <c r="AK58" s="97">
        <f t="shared" si="7"/>
        <v>0</v>
      </c>
      <c r="AL58" s="99">
        <f t="shared" si="9"/>
        <v>0</v>
      </c>
      <c r="AM58" s="9"/>
      <c r="AN58" s="9"/>
      <c r="AO58" s="9"/>
      <c r="AP58" s="9"/>
    </row>
    <row r="59" spans="1:42" x14ac:dyDescent="0.3">
      <c r="A59" s="9"/>
      <c r="B59" s="9"/>
      <c r="C59" s="9"/>
      <c r="D59" s="9"/>
      <c r="E59" s="100">
        <v>6</v>
      </c>
      <c r="F59" s="169" t="str">
        <f t="shared" si="10"/>
        <v>Land use e</v>
      </c>
      <c r="G59" s="155">
        <v>0</v>
      </c>
      <c r="H59" s="166"/>
      <c r="I59" s="166"/>
      <c r="J59" s="167"/>
      <c r="K59" s="166"/>
      <c r="L59" s="166"/>
      <c r="M59" s="160">
        <f t="shared" ref="M59:M73" si="12">SUM(H59:L59)</f>
        <v>0</v>
      </c>
      <c r="N59" s="161">
        <f t="shared" si="11"/>
        <v>0</v>
      </c>
      <c r="O59" s="6"/>
      <c r="P59" s="94" t="str">
        <f t="shared" si="8"/>
        <v>Land use k</v>
      </c>
      <c r="Q59" s="219"/>
      <c r="R59" s="218"/>
      <c r="S59" s="218"/>
      <c r="T59" s="218"/>
      <c r="U59" s="218"/>
      <c r="V59" s="218"/>
      <c r="W59" s="218"/>
      <c r="X59" s="218"/>
      <c r="Y59" s="218"/>
      <c r="Z59" s="218"/>
      <c r="AA59" s="220"/>
      <c r="AB59" s="218"/>
      <c r="AC59" s="218"/>
      <c r="AD59" s="218"/>
      <c r="AE59" s="218"/>
      <c r="AF59" s="218"/>
      <c r="AG59" s="218"/>
      <c r="AH59" s="218"/>
      <c r="AI59" s="219"/>
      <c r="AJ59" s="219"/>
      <c r="AK59" s="97">
        <f t="shared" si="7"/>
        <v>0</v>
      </c>
      <c r="AL59" s="99">
        <f t="shared" si="9"/>
        <v>0</v>
      </c>
      <c r="AM59" s="9"/>
      <c r="AN59" s="9"/>
      <c r="AO59" s="9"/>
      <c r="AP59" s="9"/>
    </row>
    <row r="60" spans="1:42" x14ac:dyDescent="0.3">
      <c r="A60" s="9"/>
      <c r="B60" s="9"/>
      <c r="C60" s="9"/>
      <c r="D60" s="9"/>
      <c r="E60" s="100">
        <v>7</v>
      </c>
      <c r="F60" s="169" t="str">
        <f t="shared" si="10"/>
        <v>Land use g</v>
      </c>
      <c r="G60" s="155">
        <v>0</v>
      </c>
      <c r="H60" s="166"/>
      <c r="I60" s="166"/>
      <c r="J60" s="167"/>
      <c r="K60" s="166"/>
      <c r="L60" s="166"/>
      <c r="M60" s="160">
        <f t="shared" si="12"/>
        <v>0</v>
      </c>
      <c r="N60" s="161">
        <f t="shared" si="11"/>
        <v>0</v>
      </c>
      <c r="O60" s="6"/>
      <c r="P60" s="94" t="str">
        <f t="shared" si="8"/>
        <v>Land use l</v>
      </c>
      <c r="Q60" s="219"/>
      <c r="R60" s="218"/>
      <c r="S60" s="218"/>
      <c r="T60" s="218"/>
      <c r="U60" s="218"/>
      <c r="V60" s="218"/>
      <c r="W60" s="218"/>
      <c r="X60" s="218"/>
      <c r="Y60" s="218"/>
      <c r="Z60" s="218"/>
      <c r="AA60" s="218"/>
      <c r="AB60" s="220"/>
      <c r="AC60" s="218"/>
      <c r="AD60" s="218"/>
      <c r="AE60" s="218"/>
      <c r="AF60" s="218"/>
      <c r="AG60" s="218"/>
      <c r="AH60" s="218"/>
      <c r="AI60" s="219"/>
      <c r="AJ60" s="219"/>
      <c r="AK60" s="97">
        <f t="shared" si="7"/>
        <v>0</v>
      </c>
      <c r="AL60" s="99">
        <f t="shared" si="9"/>
        <v>0</v>
      </c>
      <c r="AM60" s="9"/>
      <c r="AN60" s="9"/>
      <c r="AO60" s="9"/>
      <c r="AP60" s="9"/>
    </row>
    <row r="61" spans="1:42" x14ac:dyDescent="0.3">
      <c r="A61" s="9"/>
      <c r="B61" s="9"/>
      <c r="C61" s="9"/>
      <c r="D61" s="9"/>
      <c r="E61" s="100">
        <v>8</v>
      </c>
      <c r="F61" s="169" t="str">
        <f t="shared" si="10"/>
        <v>Land use h</v>
      </c>
      <c r="G61" s="155">
        <v>0</v>
      </c>
      <c r="H61" s="166"/>
      <c r="I61" s="166"/>
      <c r="J61" s="167"/>
      <c r="K61" s="166"/>
      <c r="L61" s="166"/>
      <c r="M61" s="160">
        <f t="shared" si="12"/>
        <v>0</v>
      </c>
      <c r="N61" s="161">
        <f t="shared" si="11"/>
        <v>0</v>
      </c>
      <c r="O61" s="6"/>
      <c r="P61" s="94" t="str">
        <f t="shared" si="8"/>
        <v>Land use m</v>
      </c>
      <c r="Q61" s="219"/>
      <c r="R61" s="218"/>
      <c r="S61" s="218"/>
      <c r="T61" s="218"/>
      <c r="U61" s="218"/>
      <c r="V61" s="218"/>
      <c r="W61" s="218"/>
      <c r="X61" s="218"/>
      <c r="Y61" s="218"/>
      <c r="Z61" s="218"/>
      <c r="AA61" s="218"/>
      <c r="AB61" s="218"/>
      <c r="AC61" s="220"/>
      <c r="AD61" s="218"/>
      <c r="AE61" s="218"/>
      <c r="AF61" s="218"/>
      <c r="AG61" s="218"/>
      <c r="AH61" s="218"/>
      <c r="AI61" s="219"/>
      <c r="AJ61" s="219"/>
      <c r="AK61" s="97">
        <f t="shared" si="7"/>
        <v>0</v>
      </c>
      <c r="AL61" s="99">
        <f t="shared" si="9"/>
        <v>0</v>
      </c>
      <c r="AM61" s="9"/>
      <c r="AN61" s="9"/>
      <c r="AO61" s="9"/>
      <c r="AP61" s="9"/>
    </row>
    <row r="62" spans="1:42" x14ac:dyDescent="0.3">
      <c r="A62" s="9"/>
      <c r="B62" s="9"/>
      <c r="C62" s="9"/>
      <c r="D62" s="9"/>
      <c r="E62" s="100">
        <v>9</v>
      </c>
      <c r="F62" s="169" t="str">
        <f t="shared" si="10"/>
        <v>Land use i</v>
      </c>
      <c r="G62" s="155">
        <v>0</v>
      </c>
      <c r="H62" s="166"/>
      <c r="I62" s="166"/>
      <c r="J62" s="167"/>
      <c r="K62" s="166"/>
      <c r="L62" s="166"/>
      <c r="M62" s="160">
        <f t="shared" si="12"/>
        <v>0</v>
      </c>
      <c r="N62" s="161">
        <f t="shared" si="11"/>
        <v>0</v>
      </c>
      <c r="O62" s="6"/>
      <c r="P62" s="94" t="str">
        <f t="shared" si="8"/>
        <v>Land use n</v>
      </c>
      <c r="Q62" s="219"/>
      <c r="R62" s="218"/>
      <c r="S62" s="218"/>
      <c r="T62" s="218"/>
      <c r="U62" s="218"/>
      <c r="V62" s="218"/>
      <c r="W62" s="218"/>
      <c r="X62" s="218"/>
      <c r="Y62" s="218"/>
      <c r="Z62" s="218"/>
      <c r="AA62" s="218"/>
      <c r="AB62" s="218"/>
      <c r="AC62" s="218"/>
      <c r="AD62" s="220"/>
      <c r="AE62" s="218"/>
      <c r="AF62" s="218"/>
      <c r="AG62" s="218"/>
      <c r="AH62" s="218"/>
      <c r="AI62" s="219"/>
      <c r="AJ62" s="219"/>
      <c r="AK62" s="97">
        <f t="shared" si="7"/>
        <v>0</v>
      </c>
      <c r="AL62" s="99">
        <f t="shared" si="9"/>
        <v>0</v>
      </c>
      <c r="AM62" s="9"/>
      <c r="AN62" s="9"/>
      <c r="AO62" s="9"/>
      <c r="AP62" s="9"/>
    </row>
    <row r="63" spans="1:42" x14ac:dyDescent="0.3">
      <c r="A63" s="6"/>
      <c r="B63" s="27"/>
      <c r="C63" s="37"/>
      <c r="D63" s="9"/>
      <c r="E63" s="100">
        <v>10</v>
      </c>
      <c r="F63" s="169" t="str">
        <f t="shared" si="10"/>
        <v>Land use j</v>
      </c>
      <c r="G63" s="155">
        <v>0</v>
      </c>
      <c r="H63" s="168"/>
      <c r="I63" s="166"/>
      <c r="J63" s="166"/>
      <c r="K63" s="166"/>
      <c r="L63" s="166"/>
      <c r="M63" s="160">
        <f t="shared" si="12"/>
        <v>0</v>
      </c>
      <c r="N63" s="161">
        <f t="shared" si="11"/>
        <v>0</v>
      </c>
      <c r="O63" s="6"/>
      <c r="P63" s="94" t="str">
        <f t="shared" si="8"/>
        <v>Land use o</v>
      </c>
      <c r="Q63" s="219"/>
      <c r="R63" s="218"/>
      <c r="S63" s="218"/>
      <c r="T63" s="218"/>
      <c r="U63" s="218"/>
      <c r="V63" s="218"/>
      <c r="W63" s="218"/>
      <c r="X63" s="218"/>
      <c r="Y63" s="218"/>
      <c r="Z63" s="218"/>
      <c r="AA63" s="218"/>
      <c r="AB63" s="218"/>
      <c r="AC63" s="218"/>
      <c r="AD63" s="218"/>
      <c r="AE63" s="220"/>
      <c r="AF63" s="218"/>
      <c r="AG63" s="218"/>
      <c r="AH63" s="218"/>
      <c r="AI63" s="219"/>
      <c r="AJ63" s="219"/>
      <c r="AK63" s="97">
        <f t="shared" si="7"/>
        <v>0</v>
      </c>
      <c r="AL63" s="99">
        <f t="shared" si="9"/>
        <v>0</v>
      </c>
      <c r="AM63" s="9"/>
      <c r="AN63" s="9"/>
      <c r="AO63" s="9"/>
      <c r="AP63" s="9"/>
    </row>
    <row r="64" spans="1:42" x14ac:dyDescent="0.3">
      <c r="A64" s="6"/>
      <c r="B64" s="27"/>
      <c r="C64" s="37"/>
      <c r="D64" s="9"/>
      <c r="E64" s="100">
        <v>11</v>
      </c>
      <c r="F64" s="169" t="str">
        <f t="shared" si="10"/>
        <v>Land use k</v>
      </c>
      <c r="G64" s="155">
        <v>0</v>
      </c>
      <c r="H64" s="168"/>
      <c r="I64" s="166"/>
      <c r="J64" s="166"/>
      <c r="K64" s="166"/>
      <c r="L64" s="166"/>
      <c r="M64" s="160">
        <f t="shared" si="12"/>
        <v>0</v>
      </c>
      <c r="N64" s="161">
        <f t="shared" si="11"/>
        <v>0</v>
      </c>
      <c r="O64" s="6"/>
      <c r="P64" s="94" t="str">
        <f t="shared" si="8"/>
        <v>Land use p</v>
      </c>
      <c r="Q64" s="219"/>
      <c r="R64" s="218"/>
      <c r="S64" s="218"/>
      <c r="T64" s="218"/>
      <c r="U64" s="218"/>
      <c r="V64" s="218"/>
      <c r="W64" s="218"/>
      <c r="X64" s="218"/>
      <c r="Y64" s="218"/>
      <c r="Z64" s="218"/>
      <c r="AA64" s="218"/>
      <c r="AB64" s="218"/>
      <c r="AC64" s="218"/>
      <c r="AD64" s="218"/>
      <c r="AE64" s="218"/>
      <c r="AF64" s="220"/>
      <c r="AG64" s="218"/>
      <c r="AH64" s="218"/>
      <c r="AI64" s="219"/>
      <c r="AJ64" s="219"/>
      <c r="AK64" s="97">
        <f t="shared" si="7"/>
        <v>0</v>
      </c>
      <c r="AL64" s="99">
        <f t="shared" si="9"/>
        <v>0</v>
      </c>
      <c r="AM64" s="9"/>
      <c r="AN64" s="9"/>
      <c r="AO64" s="9"/>
      <c r="AP64" s="9"/>
    </row>
    <row r="65" spans="1:42" x14ac:dyDescent="0.3">
      <c r="A65" s="6"/>
      <c r="B65" s="27"/>
      <c r="C65" s="37"/>
      <c r="D65" s="9"/>
      <c r="E65" s="100">
        <v>12</v>
      </c>
      <c r="F65" s="169" t="str">
        <f t="shared" si="10"/>
        <v>Land use l</v>
      </c>
      <c r="G65" s="155">
        <v>0</v>
      </c>
      <c r="H65" s="168"/>
      <c r="I65" s="166" t="s">
        <v>15</v>
      </c>
      <c r="J65" s="166"/>
      <c r="K65" s="166"/>
      <c r="L65" s="166"/>
      <c r="M65" s="160">
        <f t="shared" si="12"/>
        <v>0</v>
      </c>
      <c r="N65" s="161">
        <f t="shared" si="11"/>
        <v>0</v>
      </c>
      <c r="O65" s="6"/>
      <c r="P65" s="94" t="str">
        <f t="shared" si="8"/>
        <v>Land use q</v>
      </c>
      <c r="Q65" s="219"/>
      <c r="R65" s="218"/>
      <c r="S65" s="218"/>
      <c r="T65" s="218"/>
      <c r="U65" s="218"/>
      <c r="V65" s="218"/>
      <c r="W65" s="218"/>
      <c r="X65" s="218"/>
      <c r="Y65" s="218"/>
      <c r="Z65" s="218"/>
      <c r="AA65" s="218"/>
      <c r="AB65" s="218"/>
      <c r="AC65" s="218"/>
      <c r="AD65" s="218"/>
      <c r="AE65" s="218"/>
      <c r="AF65" s="218"/>
      <c r="AG65" s="220"/>
      <c r="AH65" s="218"/>
      <c r="AI65" s="219"/>
      <c r="AJ65" s="219"/>
      <c r="AK65" s="97">
        <f t="shared" si="7"/>
        <v>0</v>
      </c>
      <c r="AL65" s="99">
        <f t="shared" si="9"/>
        <v>0</v>
      </c>
      <c r="AM65" s="9"/>
      <c r="AN65" s="9"/>
      <c r="AO65" s="9"/>
      <c r="AP65" s="9"/>
    </row>
    <row r="66" spans="1:42" x14ac:dyDescent="0.3">
      <c r="A66" s="6"/>
      <c r="B66" s="27"/>
      <c r="C66" s="37"/>
      <c r="D66" s="9"/>
      <c r="E66" s="100">
        <v>13</v>
      </c>
      <c r="F66" s="169" t="str">
        <f t="shared" si="10"/>
        <v>Land use m</v>
      </c>
      <c r="G66" s="155">
        <v>0</v>
      </c>
      <c r="H66" s="168"/>
      <c r="I66" s="166"/>
      <c r="J66" s="166"/>
      <c r="K66" s="166"/>
      <c r="L66" s="166"/>
      <c r="M66" s="160">
        <f t="shared" si="12"/>
        <v>0</v>
      </c>
      <c r="N66" s="161">
        <f t="shared" si="11"/>
        <v>0</v>
      </c>
      <c r="O66" s="6"/>
      <c r="P66" s="94" t="str">
        <f t="shared" si="8"/>
        <v>Land use r</v>
      </c>
      <c r="Q66" s="219"/>
      <c r="R66" s="218"/>
      <c r="S66" s="219"/>
      <c r="T66" s="219"/>
      <c r="U66" s="219"/>
      <c r="V66" s="219"/>
      <c r="W66" s="219"/>
      <c r="X66" s="219"/>
      <c r="Y66" s="219"/>
      <c r="Z66" s="219"/>
      <c r="AA66" s="219"/>
      <c r="AB66" s="219"/>
      <c r="AC66" s="219"/>
      <c r="AD66" s="219"/>
      <c r="AE66" s="219"/>
      <c r="AF66" s="219"/>
      <c r="AG66" s="219"/>
      <c r="AH66" s="217"/>
      <c r="AI66" s="219"/>
      <c r="AJ66" s="219"/>
      <c r="AK66" s="97">
        <f t="shared" si="7"/>
        <v>0</v>
      </c>
      <c r="AL66" s="99">
        <f t="shared" si="9"/>
        <v>0</v>
      </c>
      <c r="AM66" s="9"/>
      <c r="AN66" s="9"/>
      <c r="AO66" s="9"/>
      <c r="AP66" s="9"/>
    </row>
    <row r="67" spans="1:42" x14ac:dyDescent="0.3">
      <c r="A67" s="6"/>
      <c r="B67" s="27"/>
      <c r="C67" s="37"/>
      <c r="D67" s="9"/>
      <c r="E67" s="100">
        <v>14</v>
      </c>
      <c r="F67" s="169" t="str">
        <f t="shared" si="10"/>
        <v>Land use n</v>
      </c>
      <c r="G67" s="155">
        <v>0</v>
      </c>
      <c r="H67" s="168"/>
      <c r="I67" s="166"/>
      <c r="J67" s="166"/>
      <c r="K67" s="166"/>
      <c r="L67" s="166"/>
      <c r="M67" s="160">
        <f t="shared" si="12"/>
        <v>0</v>
      </c>
      <c r="N67" s="161">
        <f t="shared" si="11"/>
        <v>0</v>
      </c>
      <c r="O67" s="6"/>
      <c r="P67" s="94" t="str">
        <f t="shared" si="8"/>
        <v>Land use s</v>
      </c>
      <c r="Q67" s="219"/>
      <c r="R67" s="218"/>
      <c r="S67" s="219"/>
      <c r="T67" s="219"/>
      <c r="U67" s="219"/>
      <c r="V67" s="219"/>
      <c r="W67" s="219"/>
      <c r="X67" s="219"/>
      <c r="Y67" s="219"/>
      <c r="Z67" s="219"/>
      <c r="AA67" s="219"/>
      <c r="AB67" s="219"/>
      <c r="AC67" s="219"/>
      <c r="AD67" s="219"/>
      <c r="AE67" s="219"/>
      <c r="AF67" s="219"/>
      <c r="AG67" s="219"/>
      <c r="AH67" s="219"/>
      <c r="AI67" s="217"/>
      <c r="AJ67" s="219"/>
      <c r="AK67" s="97">
        <f t="shared" si="7"/>
        <v>0</v>
      </c>
      <c r="AL67" s="99">
        <f t="shared" si="9"/>
        <v>0</v>
      </c>
      <c r="AM67" s="9"/>
      <c r="AN67" s="9"/>
      <c r="AO67" s="9"/>
      <c r="AP67" s="9"/>
    </row>
    <row r="68" spans="1:42" x14ac:dyDescent="0.3">
      <c r="A68" s="6"/>
      <c r="B68" s="27"/>
      <c r="C68" s="37"/>
      <c r="D68" s="9"/>
      <c r="E68" s="100">
        <v>15</v>
      </c>
      <c r="F68" s="169" t="str">
        <f t="shared" si="10"/>
        <v>Land use o</v>
      </c>
      <c r="G68" s="155">
        <v>0</v>
      </c>
      <c r="H68" s="168"/>
      <c r="I68" s="166"/>
      <c r="J68" s="166"/>
      <c r="K68" s="166"/>
      <c r="L68" s="166"/>
      <c r="M68" s="160">
        <f t="shared" si="12"/>
        <v>0</v>
      </c>
      <c r="N68" s="161">
        <f t="shared" si="11"/>
        <v>0</v>
      </c>
      <c r="O68" s="6"/>
      <c r="P68" s="94" t="str">
        <f t="shared" si="8"/>
        <v>Land use XXXXXXX</v>
      </c>
      <c r="Q68" s="221"/>
      <c r="R68" s="222"/>
      <c r="S68" s="221"/>
      <c r="T68" s="221"/>
      <c r="U68" s="221"/>
      <c r="V68" s="221"/>
      <c r="W68" s="221"/>
      <c r="X68" s="221"/>
      <c r="Y68" s="221"/>
      <c r="Z68" s="221"/>
      <c r="AA68" s="221"/>
      <c r="AB68" s="221"/>
      <c r="AC68" s="221"/>
      <c r="AD68" s="221"/>
      <c r="AE68" s="221"/>
      <c r="AF68" s="221"/>
      <c r="AG68" s="221"/>
      <c r="AH68" s="221"/>
      <c r="AI68" s="221"/>
      <c r="AJ68" s="223"/>
      <c r="AK68" s="97">
        <f>SUM(Q68:AJ68)</f>
        <v>0</v>
      </c>
      <c r="AL68" s="99">
        <f t="shared" si="9"/>
        <v>0</v>
      </c>
      <c r="AM68" s="9"/>
      <c r="AN68" s="9"/>
      <c r="AO68" s="9"/>
      <c r="AP68" s="9"/>
    </row>
    <row r="69" spans="1:42" x14ac:dyDescent="0.3">
      <c r="A69" s="6"/>
      <c r="B69" s="14"/>
      <c r="C69" s="37"/>
      <c r="D69" s="9"/>
      <c r="E69" s="100">
        <v>16</v>
      </c>
      <c r="F69" s="169" t="str">
        <f t="shared" si="10"/>
        <v>Land use p</v>
      </c>
      <c r="G69" s="155">
        <v>0</v>
      </c>
      <c r="H69" s="168"/>
      <c r="I69" s="166"/>
      <c r="J69" s="166"/>
      <c r="K69" s="166"/>
      <c r="L69" s="166"/>
      <c r="M69" s="160">
        <f t="shared" si="12"/>
        <v>0</v>
      </c>
      <c r="N69" s="161">
        <f t="shared" si="11"/>
        <v>0</v>
      </c>
      <c r="O69" s="6"/>
      <c r="P69" s="175" t="s">
        <v>94</v>
      </c>
      <c r="Q69" s="15">
        <f t="shared" ref="Q69:AL69" si="13">SUM(Q49:Q68)</f>
        <v>20000</v>
      </c>
      <c r="R69" s="15">
        <f t="shared" si="13"/>
        <v>20000</v>
      </c>
      <c r="S69" s="15">
        <f t="shared" si="13"/>
        <v>5000</v>
      </c>
      <c r="T69" s="15">
        <f t="shared" si="13"/>
        <v>10000</v>
      </c>
      <c r="U69" s="15">
        <f t="shared" si="13"/>
        <v>70000</v>
      </c>
      <c r="V69" s="15">
        <f t="shared" si="13"/>
        <v>0</v>
      </c>
      <c r="W69" s="15">
        <f t="shared" si="13"/>
        <v>0</v>
      </c>
      <c r="X69" s="15">
        <f t="shared" si="13"/>
        <v>0</v>
      </c>
      <c r="Y69" s="15">
        <f t="shared" si="13"/>
        <v>0</v>
      </c>
      <c r="Z69" s="15">
        <f t="shared" si="13"/>
        <v>0</v>
      </c>
      <c r="AA69" s="15">
        <f t="shared" si="13"/>
        <v>0</v>
      </c>
      <c r="AB69" s="15">
        <f t="shared" si="13"/>
        <v>0</v>
      </c>
      <c r="AC69" s="15">
        <f t="shared" si="13"/>
        <v>0</v>
      </c>
      <c r="AD69" s="15">
        <f t="shared" si="13"/>
        <v>0</v>
      </c>
      <c r="AE69" s="15">
        <f t="shared" si="13"/>
        <v>0</v>
      </c>
      <c r="AF69" s="15">
        <f t="shared" si="13"/>
        <v>0</v>
      </c>
      <c r="AG69" s="15">
        <f t="shared" si="13"/>
        <v>0</v>
      </c>
      <c r="AH69" s="15">
        <f t="shared" si="13"/>
        <v>0</v>
      </c>
      <c r="AI69" s="15">
        <f t="shared" si="13"/>
        <v>0</v>
      </c>
      <c r="AJ69" s="15">
        <f t="shared" si="13"/>
        <v>0</v>
      </c>
      <c r="AK69" s="97">
        <f t="shared" si="13"/>
        <v>125000</v>
      </c>
      <c r="AL69" s="99">
        <f t="shared" si="13"/>
        <v>125000</v>
      </c>
      <c r="AM69" s="9"/>
      <c r="AN69" s="9"/>
    </row>
    <row r="70" spans="1:42" x14ac:dyDescent="0.3">
      <c r="A70" s="6"/>
      <c r="B70" s="27"/>
      <c r="C70" s="37"/>
      <c r="D70" s="9"/>
      <c r="E70" s="100">
        <v>17</v>
      </c>
      <c r="F70" s="169" t="str">
        <f t="shared" si="10"/>
        <v>Land use q</v>
      </c>
      <c r="G70" s="155">
        <v>0</v>
      </c>
      <c r="H70" s="168"/>
      <c r="I70" s="166"/>
      <c r="J70" s="166"/>
      <c r="K70" s="166"/>
      <c r="L70" s="166"/>
      <c r="M70" s="160">
        <f t="shared" si="12"/>
        <v>0</v>
      </c>
      <c r="N70" s="161">
        <f t="shared" si="11"/>
        <v>0</v>
      </c>
      <c r="O70" s="9"/>
      <c r="P70" s="98" t="s">
        <v>93</v>
      </c>
      <c r="Q70" s="173">
        <f>$G54</f>
        <v>20000</v>
      </c>
      <c r="R70" s="173">
        <f>$G55</f>
        <v>20000</v>
      </c>
      <c r="S70" s="173">
        <f>$G56</f>
        <v>5000</v>
      </c>
      <c r="T70" s="173">
        <f>$G57</f>
        <v>10000</v>
      </c>
      <c r="U70" s="173">
        <f>$G58</f>
        <v>70000</v>
      </c>
      <c r="V70" s="173">
        <f>$G59</f>
        <v>0</v>
      </c>
      <c r="W70" s="173">
        <f>$G60</f>
        <v>0</v>
      </c>
      <c r="X70" s="173">
        <f>$G61</f>
        <v>0</v>
      </c>
      <c r="Y70" s="173">
        <f>$G62</f>
        <v>0</v>
      </c>
      <c r="Z70" s="173">
        <f>$G63</f>
        <v>0</v>
      </c>
      <c r="AA70" s="173">
        <f>$G64</f>
        <v>0</v>
      </c>
      <c r="AB70" s="173">
        <f>$G65</f>
        <v>0</v>
      </c>
      <c r="AC70" s="173">
        <f>$G66</f>
        <v>0</v>
      </c>
      <c r="AD70" s="173">
        <f>$G67</f>
        <v>0</v>
      </c>
      <c r="AE70" s="173">
        <f>$G68</f>
        <v>0</v>
      </c>
      <c r="AF70" s="173">
        <f>$G69</f>
        <v>0</v>
      </c>
      <c r="AG70" s="173">
        <f>$G70</f>
        <v>0</v>
      </c>
      <c r="AH70" s="173">
        <f>$G71</f>
        <v>0</v>
      </c>
      <c r="AI70" s="173">
        <f>$G72</f>
        <v>0</v>
      </c>
      <c r="AJ70" s="173">
        <f>$G73</f>
        <v>0</v>
      </c>
      <c r="AK70" s="9"/>
      <c r="AL70" s="9"/>
      <c r="AM70" s="9"/>
      <c r="AN70" s="9"/>
    </row>
    <row r="71" spans="1:42" x14ac:dyDescent="0.3">
      <c r="A71" s="6"/>
      <c r="B71" s="27"/>
      <c r="C71" s="37"/>
      <c r="D71" s="9"/>
      <c r="E71" s="100">
        <v>18</v>
      </c>
      <c r="F71" s="169" t="str">
        <f t="shared" si="10"/>
        <v>Land use r</v>
      </c>
      <c r="G71" s="155">
        <v>0</v>
      </c>
      <c r="H71" s="168"/>
      <c r="I71" s="166"/>
      <c r="J71" s="166"/>
      <c r="K71" s="166"/>
      <c r="L71" s="166"/>
      <c r="M71" s="160">
        <f t="shared" si="12"/>
        <v>0</v>
      </c>
      <c r="N71" s="161">
        <f t="shared" si="11"/>
        <v>0</v>
      </c>
      <c r="O71" s="9"/>
      <c r="P71" s="9"/>
      <c r="Q71" s="9"/>
      <c r="R71" s="9"/>
      <c r="S71" s="9"/>
      <c r="T71" s="9"/>
      <c r="U71" s="9"/>
      <c r="V71" s="9"/>
      <c r="W71" s="9"/>
      <c r="X71" s="9"/>
      <c r="Y71" s="9"/>
      <c r="Z71" s="9"/>
      <c r="AA71" s="9"/>
      <c r="AB71" s="9"/>
      <c r="AC71" s="9"/>
      <c r="AD71" s="9"/>
      <c r="AE71" s="9"/>
      <c r="AF71" s="9"/>
      <c r="AG71" s="9"/>
      <c r="AH71" s="9"/>
      <c r="AI71" s="9"/>
      <c r="AJ71" s="9"/>
      <c r="AK71" s="9"/>
      <c r="AL71" s="9"/>
      <c r="AM71" s="9"/>
      <c r="AN71" s="9"/>
    </row>
    <row r="72" spans="1:42" x14ac:dyDescent="0.3">
      <c r="A72" s="6"/>
      <c r="B72" s="8"/>
      <c r="C72" s="8"/>
      <c r="D72" s="9"/>
      <c r="E72" s="100">
        <v>19</v>
      </c>
      <c r="F72" s="169" t="str">
        <f t="shared" si="10"/>
        <v>Land use s</v>
      </c>
      <c r="G72" s="155">
        <v>0</v>
      </c>
      <c r="H72" s="167"/>
      <c r="I72" s="166"/>
      <c r="J72" s="166"/>
      <c r="K72" s="166"/>
      <c r="L72" s="166"/>
      <c r="M72" s="160">
        <f t="shared" si="12"/>
        <v>0</v>
      </c>
      <c r="N72" s="161">
        <f t="shared" si="11"/>
        <v>0</v>
      </c>
      <c r="O72" s="9"/>
      <c r="P72" s="9"/>
      <c r="Q72" s="9"/>
      <c r="R72" s="9"/>
      <c r="S72" s="9"/>
      <c r="T72" s="9"/>
      <c r="U72" s="9"/>
      <c r="V72" s="9"/>
      <c r="W72" s="9"/>
      <c r="X72" s="9"/>
      <c r="Y72" s="9"/>
      <c r="Z72" s="9"/>
      <c r="AA72" s="9"/>
      <c r="AB72" s="9"/>
      <c r="AC72" s="9"/>
      <c r="AD72" s="9"/>
      <c r="AE72" s="9"/>
      <c r="AF72" s="9"/>
      <c r="AG72" s="9"/>
      <c r="AH72" s="9"/>
      <c r="AI72" s="9"/>
      <c r="AJ72" s="9"/>
      <c r="AK72" s="9"/>
      <c r="AL72" s="9"/>
      <c r="AM72" s="9"/>
      <c r="AN72" s="9"/>
    </row>
    <row r="73" spans="1:42" x14ac:dyDescent="0.3">
      <c r="A73" s="9"/>
      <c r="B73" s="9"/>
      <c r="C73" s="9"/>
      <c r="D73" s="9"/>
      <c r="E73" s="100">
        <v>20</v>
      </c>
      <c r="F73" s="169" t="str">
        <f t="shared" si="10"/>
        <v>Land use XXXXXXX</v>
      </c>
      <c r="G73" s="155">
        <v>0</v>
      </c>
      <c r="H73" s="167"/>
      <c r="I73" s="166"/>
      <c r="J73" s="166"/>
      <c r="K73" s="166"/>
      <c r="L73" s="166"/>
      <c r="M73" s="160">
        <f t="shared" si="12"/>
        <v>0</v>
      </c>
      <c r="N73" s="161">
        <f t="shared" si="11"/>
        <v>0</v>
      </c>
      <c r="O73" s="9"/>
      <c r="P73" s="9"/>
      <c r="Q73" s="9"/>
      <c r="R73" s="9"/>
      <c r="S73" s="9"/>
      <c r="T73" s="9"/>
      <c r="U73" s="9"/>
      <c r="V73" s="9"/>
      <c r="W73" s="9"/>
      <c r="X73" s="9"/>
      <c r="Y73" s="9"/>
      <c r="Z73" s="9"/>
      <c r="AA73" s="9"/>
      <c r="AB73" s="9"/>
      <c r="AC73" s="9"/>
      <c r="AD73" s="9"/>
      <c r="AE73" s="9"/>
      <c r="AF73" s="9"/>
      <c r="AG73" s="9"/>
      <c r="AH73" s="9"/>
      <c r="AI73" s="9"/>
      <c r="AJ73" s="9"/>
      <c r="AK73" s="9"/>
      <c r="AL73" s="9"/>
      <c r="AM73" s="9"/>
      <c r="AN73" s="9"/>
    </row>
    <row r="74" spans="1:42" x14ac:dyDescent="0.3">
      <c r="A74" s="9"/>
      <c r="B74" s="9"/>
      <c r="C74" s="9"/>
      <c r="D74" s="9"/>
      <c r="E74" s="154"/>
      <c r="F74" s="46" t="s">
        <v>32</v>
      </c>
      <c r="G74" s="49">
        <f>IF(SUM(G54:G73)=C53,SUM(G54:G73),"Inconsitent areas")</f>
        <v>125000</v>
      </c>
      <c r="H74" s="6"/>
      <c r="I74" s="6"/>
      <c r="J74" s="6"/>
      <c r="K74" s="6"/>
      <c r="L74" s="6"/>
      <c r="M74" s="6"/>
      <c r="N74" s="6"/>
      <c r="O74" s="9"/>
      <c r="P74" s="9"/>
      <c r="Q74" s="9"/>
      <c r="R74" s="9"/>
      <c r="S74" s="9"/>
      <c r="T74" s="9"/>
      <c r="U74" s="9"/>
      <c r="V74" s="9"/>
      <c r="W74" s="9"/>
      <c r="X74" s="9"/>
      <c r="Y74" s="9"/>
      <c r="Z74" s="9"/>
      <c r="AA74" s="9"/>
      <c r="AB74" s="9"/>
      <c r="AC74" s="9"/>
      <c r="AD74" s="9"/>
      <c r="AE74" s="9"/>
      <c r="AF74" s="9"/>
      <c r="AG74" s="9"/>
      <c r="AH74" s="9"/>
      <c r="AI74" s="9"/>
      <c r="AJ74" s="9"/>
      <c r="AK74" s="9"/>
      <c r="AL74" s="9"/>
      <c r="AM74" s="9"/>
      <c r="AN74" s="9"/>
    </row>
    <row r="75" spans="1:42" x14ac:dyDescent="0.3">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row>
    <row r="76" spans="1:42" x14ac:dyDescent="0.3">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row>
    <row r="77" spans="1:42" x14ac:dyDescent="0.3">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row>
    <row r="78" spans="1:42" x14ac:dyDescent="0.3">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row>
    <row r="79" spans="1:42" x14ac:dyDescent="0.3">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row>
    <row r="80" spans="1:42" x14ac:dyDescent="0.3">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row>
    <row r="81" spans="1:40" x14ac:dyDescent="0.3">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row>
    <row r="82" spans="1:40" x14ac:dyDescent="0.3">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row>
    <row r="83" spans="1:40" x14ac:dyDescent="0.3">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row>
    <row r="84" spans="1:40" x14ac:dyDescent="0.3">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row>
    <row r="85" spans="1:40" x14ac:dyDescent="0.3">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row>
    <row r="86" spans="1:40" x14ac:dyDescent="0.3">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row>
    <row r="87" spans="1:40" x14ac:dyDescent="0.3">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row>
    <row r="88" spans="1:40" x14ac:dyDescent="0.3">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row>
    <row r="89" spans="1:40" x14ac:dyDescent="0.3">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row>
    <row r="90" spans="1:40" x14ac:dyDescent="0.3">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row>
    <row r="91" spans="1:40" x14ac:dyDescent="0.3">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row>
    <row r="92" spans="1:40" x14ac:dyDescent="0.3">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row>
    <row r="93" spans="1:40" x14ac:dyDescent="0.3">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row>
    <row r="94" spans="1:40" x14ac:dyDescent="0.3">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row>
    <row r="95" spans="1:40" x14ac:dyDescent="0.3">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row>
    <row r="96" spans="1:40" x14ac:dyDescent="0.3">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row>
    <row r="97" spans="1:40" x14ac:dyDescent="0.3">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row>
    <row r="98" spans="1:40" x14ac:dyDescent="0.3">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row>
    <row r="99" spans="1:40" x14ac:dyDescent="0.3">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row>
    <row r="100" spans="1:40" x14ac:dyDescent="0.3">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row>
    <row r="101" spans="1:40" x14ac:dyDescent="0.3">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row>
    <row r="102" spans="1:40" x14ac:dyDescent="0.3">
      <c r="D102" s="9"/>
      <c r="E102" s="9"/>
      <c r="F102" s="9"/>
      <c r="G102" s="9"/>
      <c r="H102" s="9"/>
      <c r="I102" s="9"/>
      <c r="J102" s="9"/>
      <c r="K102" s="9"/>
      <c r="L102" s="9"/>
      <c r="M102" s="9"/>
      <c r="N102" s="9"/>
      <c r="O102" s="9"/>
      <c r="P102" s="9"/>
      <c r="Q102" s="9"/>
      <c r="R102" s="9"/>
      <c r="S102" s="9"/>
      <c r="T102" s="9"/>
      <c r="U102" s="9"/>
    </row>
  </sheetData>
  <conditionalFormatting sqref="G40">
    <cfRule type="containsText" dxfId="67" priority="2" operator="containsText" text="Inconsitent area">
      <formula>NOT(ISERROR(SEARCH("Inconsitent area",G40)))</formula>
    </cfRule>
  </conditionalFormatting>
  <conditionalFormatting sqref="G74">
    <cfRule type="containsText" dxfId="66" priority="1" operator="containsText" text="Inconsitent area">
      <formula>NOT(ISERROR(SEARCH("Inconsitent area",G74)))</formula>
    </cfRule>
  </conditionalFormatting>
  <pageMargins left="0.7" right="0.7" top="0.78740157499999996" bottom="0.78740157499999996" header="0.3" footer="0.3"/>
  <pageSetup paperSize="9" orientation="portrait" horizontalDpi="90" verticalDpi="90" r:id="rId1"/>
  <ignoredErrors>
    <ignoredError sqref="M20:M39"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86"/>
  <sheetViews>
    <sheetView zoomScale="60" zoomScaleNormal="60" workbookViewId="0">
      <selection activeCell="C40" sqref="C40:E40"/>
    </sheetView>
  </sheetViews>
  <sheetFormatPr defaultColWidth="11.44140625" defaultRowHeight="13.8" x14ac:dyDescent="0.25"/>
  <cols>
    <col min="1" max="1" width="74.88671875" style="250" customWidth="1"/>
    <col min="2" max="21" width="20.5546875" style="250" customWidth="1"/>
    <col min="22" max="16384" width="11.44140625" style="250"/>
  </cols>
  <sheetData>
    <row r="1" spans="1:25" x14ac:dyDescent="0.25">
      <c r="A1" s="249"/>
      <c r="B1" s="249"/>
      <c r="C1" s="249"/>
      <c r="D1" s="249"/>
      <c r="E1" s="249"/>
      <c r="F1" s="249"/>
      <c r="G1" s="249"/>
      <c r="H1" s="249"/>
      <c r="I1" s="249"/>
      <c r="J1" s="249"/>
      <c r="K1" s="249"/>
      <c r="L1" s="249"/>
      <c r="M1" s="249"/>
      <c r="N1" s="249"/>
      <c r="O1" s="249"/>
      <c r="P1" s="249"/>
      <c r="Q1" s="249"/>
      <c r="R1" s="249"/>
      <c r="S1" s="249"/>
      <c r="T1" s="249"/>
      <c r="U1" s="249"/>
      <c r="V1" s="249"/>
      <c r="W1" s="249"/>
      <c r="X1" s="249"/>
      <c r="Y1" s="249"/>
    </row>
    <row r="2" spans="1:25" ht="24.6" x14ac:dyDescent="0.4">
      <c r="A2" s="399" t="s">
        <v>159</v>
      </c>
      <c r="B2" s="399"/>
      <c r="C2" s="399"/>
      <c r="D2" s="399"/>
      <c r="E2" s="399"/>
      <c r="F2" s="399"/>
      <c r="G2" s="399"/>
      <c r="H2" s="400"/>
      <c r="I2" s="399" t="str">
        <f>Intro!$B$2</f>
        <v>Version 1.2.: 12.12.2014</v>
      </c>
      <c r="J2" s="400"/>
      <c r="K2" s="400"/>
      <c r="L2" s="400"/>
      <c r="M2" s="400"/>
      <c r="N2" s="400"/>
      <c r="O2" s="400"/>
      <c r="P2" s="400"/>
      <c r="Q2" s="399"/>
      <c r="R2" s="399"/>
      <c r="S2" s="399"/>
      <c r="T2" s="399"/>
      <c r="U2" s="399"/>
      <c r="V2" s="251"/>
      <c r="W2" s="251"/>
      <c r="X2" s="252"/>
      <c r="Y2" s="252"/>
    </row>
    <row r="3" spans="1:25" x14ac:dyDescent="0.25">
      <c r="A3" s="249"/>
      <c r="B3" s="249"/>
      <c r="C3" s="249"/>
      <c r="D3" s="249"/>
      <c r="E3" s="249"/>
      <c r="F3" s="249"/>
      <c r="G3" s="249"/>
      <c r="H3" s="249"/>
      <c r="I3" s="249"/>
      <c r="J3" s="249"/>
      <c r="K3" s="249"/>
      <c r="L3" s="249"/>
      <c r="M3" s="249"/>
      <c r="N3" s="249"/>
      <c r="O3" s="249"/>
      <c r="P3" s="249"/>
      <c r="Q3" s="249"/>
      <c r="R3" s="249"/>
      <c r="S3" s="249"/>
      <c r="T3" s="249"/>
      <c r="U3" s="249"/>
      <c r="V3" s="249"/>
      <c r="W3" s="249"/>
      <c r="X3" s="249"/>
      <c r="Y3" s="249"/>
    </row>
    <row r="4" spans="1:25" ht="14.4" thickBot="1" x14ac:dyDescent="0.3">
      <c r="A4" s="249"/>
      <c r="B4" s="249"/>
      <c r="C4" s="249"/>
      <c r="D4" s="249"/>
      <c r="E4" s="249"/>
      <c r="F4" s="249"/>
      <c r="G4" s="249"/>
      <c r="H4" s="249"/>
      <c r="I4" s="249"/>
      <c r="J4" s="249"/>
      <c r="K4" s="249"/>
      <c r="L4" s="249"/>
      <c r="M4" s="249"/>
      <c r="N4" s="249"/>
      <c r="O4" s="249"/>
      <c r="P4" s="249"/>
      <c r="Q4" s="249"/>
      <c r="R4" s="249"/>
      <c r="S4" s="249"/>
      <c r="T4" s="249"/>
      <c r="U4" s="249"/>
      <c r="V4" s="249"/>
      <c r="W4" s="249"/>
      <c r="X4" s="249"/>
      <c r="Y4" s="249"/>
    </row>
    <row r="5" spans="1:25" ht="17.399999999999999" x14ac:dyDescent="0.3">
      <c r="A5" s="443" t="s">
        <v>63</v>
      </c>
      <c r="B5" s="128">
        <f>SUM(B40:U59)</f>
        <v>-8400000</v>
      </c>
      <c r="C5" s="249"/>
      <c r="D5" s="249"/>
      <c r="E5" s="249"/>
      <c r="F5" s="249"/>
      <c r="G5" s="249"/>
      <c r="H5" s="249"/>
      <c r="I5" s="249"/>
      <c r="J5" s="249"/>
      <c r="K5" s="249"/>
      <c r="L5" s="249"/>
      <c r="M5" s="249"/>
      <c r="N5" s="249"/>
      <c r="O5" s="249"/>
      <c r="P5" s="249"/>
      <c r="Q5" s="249"/>
      <c r="R5" s="249"/>
      <c r="S5" s="249"/>
      <c r="T5" s="249"/>
      <c r="U5" s="249"/>
      <c r="V5" s="249"/>
      <c r="W5" s="249"/>
      <c r="X5" s="249"/>
      <c r="Y5" s="249"/>
    </row>
    <row r="6" spans="1:25" ht="17.399999999999999" x14ac:dyDescent="0.3">
      <c r="A6" s="444" t="s">
        <v>140</v>
      </c>
      <c r="B6" s="446">
        <f>SUM(B91:U110)</f>
        <v>-6050000</v>
      </c>
      <c r="C6" s="249"/>
      <c r="D6" s="249"/>
      <c r="E6" s="249"/>
      <c r="F6" s="249"/>
      <c r="G6" s="249"/>
      <c r="H6" s="249"/>
      <c r="I6" s="249"/>
      <c r="J6" s="249"/>
      <c r="K6" s="249"/>
      <c r="L6" s="249"/>
      <c r="M6" s="249"/>
      <c r="N6" s="249"/>
      <c r="O6" s="249"/>
      <c r="P6" s="249"/>
      <c r="Q6" s="249"/>
      <c r="R6" s="249"/>
      <c r="S6" s="249"/>
      <c r="T6" s="249"/>
      <c r="U6" s="249"/>
      <c r="V6" s="249"/>
      <c r="W6" s="249"/>
      <c r="X6" s="249"/>
      <c r="Y6" s="249"/>
    </row>
    <row r="7" spans="1:25" ht="34.799999999999997" x14ac:dyDescent="0.3">
      <c r="A7" s="444" t="s">
        <v>134</v>
      </c>
      <c r="B7" s="446">
        <f>-(B5-B6)</f>
        <v>2350000</v>
      </c>
      <c r="C7" s="249"/>
      <c r="D7" s="249"/>
      <c r="E7" s="249"/>
      <c r="F7" s="249"/>
      <c r="G7" s="249"/>
      <c r="H7" s="249"/>
      <c r="I7" s="249"/>
      <c r="J7" s="249"/>
      <c r="K7" s="249"/>
      <c r="L7" s="249"/>
      <c r="M7" s="249"/>
      <c r="N7" s="249"/>
      <c r="O7" s="249"/>
      <c r="P7" s="249"/>
      <c r="Q7" s="249"/>
      <c r="R7" s="249"/>
      <c r="S7" s="249"/>
      <c r="T7" s="249"/>
      <c r="U7" s="249"/>
      <c r="V7" s="249"/>
      <c r="W7" s="249"/>
      <c r="X7" s="249"/>
      <c r="Y7" s="249"/>
    </row>
    <row r="8" spans="1:25" ht="35.4" thickBot="1" x14ac:dyDescent="0.35">
      <c r="A8" s="445" t="s">
        <v>138</v>
      </c>
      <c r="B8" s="447">
        <f>B7/'Key project Info'!$B$6</f>
        <v>117500</v>
      </c>
      <c r="C8" s="249"/>
      <c r="D8" s="249"/>
      <c r="E8" s="249"/>
      <c r="F8" s="249"/>
      <c r="G8" s="249"/>
      <c r="H8" s="249"/>
      <c r="I8" s="249"/>
      <c r="J8" s="249"/>
      <c r="K8" s="249"/>
      <c r="L8" s="249"/>
      <c r="M8" s="249"/>
      <c r="N8" s="249"/>
      <c r="O8" s="249"/>
      <c r="P8" s="249"/>
      <c r="Q8" s="249"/>
      <c r="R8" s="249"/>
      <c r="S8" s="249"/>
      <c r="T8" s="249"/>
      <c r="U8" s="249"/>
      <c r="V8" s="249"/>
      <c r="W8" s="249"/>
      <c r="X8" s="249"/>
      <c r="Y8" s="249"/>
    </row>
    <row r="9" spans="1:25" ht="17.399999999999999" x14ac:dyDescent="0.3">
      <c r="A9" s="253"/>
      <c r="B9" s="253"/>
      <c r="C9" s="249"/>
      <c r="D9" s="249"/>
      <c r="E9" s="249"/>
      <c r="F9" s="249"/>
      <c r="G9" s="249"/>
      <c r="H9" s="249"/>
      <c r="I9" s="249"/>
      <c r="J9" s="249"/>
      <c r="K9" s="249"/>
      <c r="L9" s="249"/>
      <c r="M9" s="249"/>
      <c r="N9" s="249"/>
      <c r="O9" s="249"/>
      <c r="P9" s="249"/>
      <c r="Q9" s="249"/>
      <c r="R9" s="249"/>
      <c r="S9" s="249"/>
      <c r="T9" s="249"/>
      <c r="U9" s="249"/>
      <c r="V9" s="249"/>
      <c r="W9" s="249"/>
      <c r="X9" s="249"/>
      <c r="Y9" s="249"/>
    </row>
    <row r="10" spans="1:25" x14ac:dyDescent="0.25">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row>
    <row r="11" spans="1:25" x14ac:dyDescent="0.25">
      <c r="A11" s="69"/>
      <c r="B11" s="69"/>
      <c r="C11" s="69"/>
      <c r="D11" s="249"/>
      <c r="E11" s="182"/>
      <c r="F11" s="182"/>
      <c r="G11" s="182"/>
      <c r="H11" s="182"/>
      <c r="I11" s="182"/>
      <c r="J11" s="182"/>
      <c r="K11" s="182"/>
      <c r="L11" s="182"/>
      <c r="M11" s="182"/>
      <c r="N11" s="182"/>
      <c r="O11" s="182"/>
      <c r="P11" s="182"/>
      <c r="Q11" s="182"/>
      <c r="R11" s="182"/>
      <c r="S11" s="182"/>
      <c r="T11" s="182"/>
      <c r="U11" s="182"/>
      <c r="V11" s="182"/>
      <c r="W11" s="69"/>
      <c r="X11" s="69"/>
      <c r="Y11" s="69"/>
    </row>
    <row r="12" spans="1:25" ht="22.8" x14ac:dyDescent="0.4">
      <c r="A12" s="254" t="s">
        <v>28</v>
      </c>
      <c r="B12" s="254"/>
      <c r="C12" s="255"/>
      <c r="D12" s="254"/>
      <c r="E12" s="254"/>
      <c r="F12" s="254"/>
      <c r="G12" s="254"/>
      <c r="H12" s="254"/>
      <c r="I12" s="254"/>
      <c r="J12" s="254"/>
      <c r="K12" s="254"/>
      <c r="L12" s="254"/>
      <c r="M12" s="254"/>
      <c r="N12" s="254"/>
      <c r="O12" s="254"/>
      <c r="P12" s="254"/>
      <c r="Q12" s="254"/>
      <c r="R12" s="254"/>
      <c r="S12" s="254"/>
      <c r="T12" s="254"/>
      <c r="U12" s="254"/>
      <c r="V12" s="249"/>
      <c r="W12" s="249"/>
      <c r="X12" s="249"/>
      <c r="Y12" s="249"/>
    </row>
    <row r="13" spans="1:25" s="258" customFormat="1" ht="22.8" x14ac:dyDescent="0.4">
      <c r="A13" s="256"/>
      <c r="B13" s="256"/>
      <c r="C13" s="257"/>
      <c r="D13" s="256"/>
      <c r="E13" s="256"/>
      <c r="F13" s="256"/>
      <c r="G13" s="256"/>
      <c r="H13" s="256"/>
      <c r="I13" s="256"/>
      <c r="J13" s="256"/>
      <c r="K13" s="256"/>
      <c r="L13" s="256"/>
      <c r="M13" s="256"/>
      <c r="N13" s="256"/>
      <c r="O13" s="256"/>
      <c r="P13" s="256"/>
      <c r="Q13" s="256"/>
      <c r="R13" s="256"/>
      <c r="S13" s="256"/>
      <c r="T13" s="256"/>
      <c r="U13" s="256"/>
      <c r="V13" s="249"/>
      <c r="W13" s="249"/>
      <c r="X13" s="249"/>
      <c r="Y13" s="249"/>
    </row>
    <row r="14" spans="1:25" ht="21" x14ac:dyDescent="0.4">
      <c r="A14" s="259" t="s">
        <v>139</v>
      </c>
      <c r="B14" s="260"/>
      <c r="C14" s="260"/>
      <c r="D14" s="260"/>
      <c r="E14" s="260"/>
      <c r="F14" s="260"/>
      <c r="G14" s="260"/>
      <c r="H14" s="260"/>
      <c r="I14" s="260"/>
      <c r="J14" s="260"/>
      <c r="K14" s="260"/>
      <c r="L14" s="260"/>
      <c r="M14" s="260"/>
      <c r="N14" s="260"/>
      <c r="O14" s="260"/>
      <c r="P14" s="260"/>
      <c r="Q14" s="260"/>
      <c r="R14" s="260"/>
      <c r="S14" s="260"/>
      <c r="T14" s="260"/>
      <c r="U14" s="260"/>
      <c r="V14" s="261"/>
      <c r="W14" s="261"/>
      <c r="X14" s="261"/>
      <c r="Y14" s="261"/>
    </row>
    <row r="15" spans="1:25" ht="41.4" x14ac:dyDescent="0.25">
      <c r="A15" s="262" t="s">
        <v>12</v>
      </c>
      <c r="B15" s="263" t="str">
        <f>'Key project Info'!$B$33</f>
        <v>Primary natural forest (non-exploited)</v>
      </c>
      <c r="C15" s="263" t="str">
        <f>'Key project Info'!$B$34</f>
        <v>Secondary natural forest (exploited)</v>
      </c>
      <c r="D15" s="263" t="str">
        <f>'Key project Info'!$B$35</f>
        <v>Agriculture after charcoal</v>
      </c>
      <c r="E15" s="263" t="str">
        <f>'Key project Info'!$B$36</f>
        <v xml:space="preserve">Agriculture </v>
      </c>
      <c r="F15" s="263" t="str">
        <f>'Key project Info'!$B$37</f>
        <v>Sustainable logging of primary forests</v>
      </c>
      <c r="G15" s="263" t="str">
        <f>'Key project Info'!$B$38</f>
        <v>Land use e</v>
      </c>
      <c r="H15" s="263" t="str">
        <f>'Key project Info'!$B$39</f>
        <v>Land use g</v>
      </c>
      <c r="I15" s="263" t="str">
        <f>'Key project Info'!$B$40</f>
        <v>Land use h</v>
      </c>
      <c r="J15" s="263" t="str">
        <f>'Key project Info'!$B$41</f>
        <v>Land use i</v>
      </c>
      <c r="K15" s="263" t="str">
        <f>'Key project Info'!$B$42</f>
        <v>Land use j</v>
      </c>
      <c r="L15" s="263" t="str">
        <f>'Key project Info'!$B$43</f>
        <v>Land use k</v>
      </c>
      <c r="M15" s="263" t="str">
        <f>'Key project Info'!$B$44</f>
        <v>Land use l</v>
      </c>
      <c r="N15" s="263" t="str">
        <f>'Key project Info'!$B$45</f>
        <v>Land use m</v>
      </c>
      <c r="O15" s="263" t="str">
        <f>'Key project Info'!$B$46</f>
        <v>Land use n</v>
      </c>
      <c r="P15" s="263" t="str">
        <f>'Key project Info'!$B$47</f>
        <v>Land use o</v>
      </c>
      <c r="Q15" s="263" t="str">
        <f>'Key project Info'!$B$48</f>
        <v>Land use p</v>
      </c>
      <c r="R15" s="263" t="str">
        <f>'Key project Info'!$B$49</f>
        <v>Land use q</v>
      </c>
      <c r="S15" s="263" t="str">
        <f>'Key project Info'!$B$50</f>
        <v>Land use r</v>
      </c>
      <c r="T15" s="263" t="str">
        <f>'Key project Info'!$B$51</f>
        <v>Land use s</v>
      </c>
      <c r="U15" s="263" t="str">
        <f>'Key project Info'!$B$52</f>
        <v>Land use XXXXXXX</v>
      </c>
      <c r="V15" s="264"/>
      <c r="W15" s="265"/>
      <c r="X15" s="265"/>
      <c r="Y15" s="265"/>
    </row>
    <row r="16" spans="1:25" x14ac:dyDescent="0.25">
      <c r="A16" s="266" t="str">
        <f>'Key project Info'!$B33</f>
        <v>Primary natural forest (non-exploited)</v>
      </c>
      <c r="B16" s="320"/>
      <c r="C16" s="319">
        <f>IF('Key project Info'!$R20&gt;0,'Key project Info'!$M$21-'Key project Info'!$M20,0)</f>
        <v>-120</v>
      </c>
      <c r="D16" s="319">
        <f>IF('Key project Info'!$S20&gt;0,'Key project Info'!$M$22-'Key project Info'!$M20,0)</f>
        <v>-360</v>
      </c>
      <c r="E16" s="319">
        <f>IF('Key project Info'!$T20&gt;0,'Key project Info'!$M$23-'Key project Info'!$M20,0)</f>
        <v>-360</v>
      </c>
      <c r="F16" s="319">
        <f>IF('Key project Info'!$U20&gt;0,'Key project Info'!$M$24-'Key project Info'!$M20,0)</f>
        <v>0</v>
      </c>
      <c r="G16" s="319">
        <f>IF('Key project Info'!$V20&gt;0,'Key project Info'!$M$25-'Key project Info'!$M20,0)</f>
        <v>0</v>
      </c>
      <c r="H16" s="319">
        <f>IF('Key project Info'!$W20&gt;0,'Key project Info'!$M$26-'Key project Info'!$M20,0)</f>
        <v>0</v>
      </c>
      <c r="I16" s="319">
        <f>IF('Key project Info'!$X20&gt;0,'Key project Info'!$M$27-'Key project Info'!$M20,0)</f>
        <v>0</v>
      </c>
      <c r="J16" s="319">
        <f>IF('Key project Info'!$Y20&gt;0,'Key project Info'!$M$28-'Key project Info'!$M20,0)</f>
        <v>0</v>
      </c>
      <c r="K16" s="319">
        <f>IF('Key project Info'!$Z20&gt;0,'Key project Info'!$M$29-'Key project Info'!$M20,0)</f>
        <v>0</v>
      </c>
      <c r="L16" s="319">
        <f>IF('Key project Info'!$AA20&gt;0,'Key project Info'!$M$30-'Key project Info'!$M20,0)</f>
        <v>0</v>
      </c>
      <c r="M16" s="319">
        <f>IF('Key project Info'!$AB20&gt;0,'Key project Info'!$M$31-'Key project Info'!$M20,0)</f>
        <v>0</v>
      </c>
      <c r="N16" s="319">
        <f>IF('Key project Info'!$AC20&gt;0,'Key project Info'!$M$32-'Key project Info'!$M20,0)</f>
        <v>0</v>
      </c>
      <c r="O16" s="319">
        <f>IF('Key project Info'!$AD20&gt;0,'Key project Info'!$M$33-'Key project Info'!$M20,0)</f>
        <v>0</v>
      </c>
      <c r="P16" s="319">
        <f>IF('Key project Info'!$AE20&gt;0,'Key project Info'!$M$34-'Key project Info'!$M20,0)</f>
        <v>0</v>
      </c>
      <c r="Q16" s="319">
        <f>IF('Key project Info'!$AF20&gt;0,'Key project Info'!$M$35-'Key project Info'!$M20,0)</f>
        <v>0</v>
      </c>
      <c r="R16" s="319">
        <f>IF('Key project Info'!$AG20&gt;0,'Key project Info'!$M$36-'Key project Info'!$M20,0)</f>
        <v>0</v>
      </c>
      <c r="S16" s="319">
        <f>IF('Key project Info'!$AH20&gt;0,'Key project Info'!$M$37-'Key project Info'!$M20,0)</f>
        <v>0</v>
      </c>
      <c r="T16" s="319">
        <f>IF('Key project Info'!$AI20&gt;0,'Key project Info'!$M$38-'Key project Info'!$M20,0)</f>
        <v>0</v>
      </c>
      <c r="U16" s="319">
        <f>IF('Key project Info'!$AJ20&gt;0,'Key project Info'!$M$39-'Key project Info'!$M20,0)</f>
        <v>0</v>
      </c>
      <c r="V16" s="249"/>
      <c r="W16" s="249"/>
      <c r="X16" s="249"/>
      <c r="Y16" s="249"/>
    </row>
    <row r="17" spans="1:25" x14ac:dyDescent="0.25">
      <c r="A17" s="266" t="str">
        <f>'Key project Info'!$B34</f>
        <v>Secondary natural forest (exploited)</v>
      </c>
      <c r="B17" s="319">
        <f>IF('Key project Info'!$Q21&gt;0,'Key project Info'!$M$20-'Key project Info'!$M21,0)</f>
        <v>0</v>
      </c>
      <c r="C17" s="320"/>
      <c r="D17" s="319">
        <f>IF('Key project Info'!$S21&gt;0,'Key project Info'!$M$22-'Key project Info'!$M21,0)</f>
        <v>0</v>
      </c>
      <c r="E17" s="319">
        <f>IF('Key project Info'!$T21&gt;0,'Key project Info'!$M$23-'Key project Info'!$M21,0)</f>
        <v>0</v>
      </c>
      <c r="F17" s="319">
        <f>IF('Key project Info'!$U21&gt;0,'Key project Info'!$M$24-'Key project Info'!$M21,0)</f>
        <v>0</v>
      </c>
      <c r="G17" s="319">
        <f>IF('Key project Info'!$V21&gt;0,'Key project Info'!$M$25-'Key project Info'!$M21,0)</f>
        <v>0</v>
      </c>
      <c r="H17" s="319">
        <f>IF('Key project Info'!$W21&gt;0,'Key project Info'!$M$26-'Key project Info'!$M21,0)</f>
        <v>0</v>
      </c>
      <c r="I17" s="319">
        <f>IF('Key project Info'!$X21&gt;0,'Key project Info'!$M$27-'Key project Info'!$M21,0)</f>
        <v>0</v>
      </c>
      <c r="J17" s="319">
        <f>IF('Key project Info'!$Y21&gt;0,'Key project Info'!$M$28-'Key project Info'!$M21,0)</f>
        <v>0</v>
      </c>
      <c r="K17" s="319">
        <f>IF('Key project Info'!$Z21&gt;0,'Key project Info'!$M$29-'Key project Info'!$M21,0)</f>
        <v>0</v>
      </c>
      <c r="L17" s="319">
        <f>IF('Key project Info'!$AA21&gt;0,'Key project Info'!$M$30-'Key project Info'!$M21,0)</f>
        <v>0</v>
      </c>
      <c r="M17" s="319">
        <f>IF('Key project Info'!$AB21&gt;0,'Key project Info'!$M$31-'Key project Info'!$M21,0)</f>
        <v>0</v>
      </c>
      <c r="N17" s="319">
        <f>IF('Key project Info'!$AC21&gt;0,'Key project Info'!$M$32-'Key project Info'!$M21,0)</f>
        <v>0</v>
      </c>
      <c r="O17" s="319">
        <f>IF('Key project Info'!$AD21&gt;0,'Key project Info'!$M$33-'Key project Info'!$M21,0)</f>
        <v>0</v>
      </c>
      <c r="P17" s="319">
        <f>IF('Key project Info'!$AE21&gt;0,'Key project Info'!$M$34-'Key project Info'!$M21,0)</f>
        <v>0</v>
      </c>
      <c r="Q17" s="319">
        <f>IF('Key project Info'!$AF21&gt;0,'Key project Info'!$M$35-'Key project Info'!$M21,0)</f>
        <v>0</v>
      </c>
      <c r="R17" s="319">
        <f>IF('Key project Info'!$AG21&gt;0,'Key project Info'!$M$36-'Key project Info'!$M21,0)</f>
        <v>0</v>
      </c>
      <c r="S17" s="319">
        <f>IF('Key project Info'!$AH21&gt;0,'Key project Info'!$M$37-'Key project Info'!$M21,0)</f>
        <v>0</v>
      </c>
      <c r="T17" s="319">
        <f>IF('Key project Info'!$AI21&gt;0,'Key project Info'!$M$38-'Key project Info'!$M21,0)</f>
        <v>0</v>
      </c>
      <c r="U17" s="319">
        <f>IF('Key project Info'!$AJ21&gt;0,'Key project Info'!$M$39-'Key project Info'!$M21,0)</f>
        <v>0</v>
      </c>
      <c r="V17" s="249"/>
      <c r="W17" s="249"/>
      <c r="X17" s="249"/>
      <c r="Y17" s="249"/>
    </row>
    <row r="18" spans="1:25" x14ac:dyDescent="0.25">
      <c r="A18" s="266" t="str">
        <f>'Key project Info'!$B35</f>
        <v>Agriculture after charcoal</v>
      </c>
      <c r="B18" s="319">
        <f>IF('Key project Info'!$Q22&gt;0,'Key project Info'!$M$20-'Key project Info'!$M22,0)</f>
        <v>0</v>
      </c>
      <c r="C18" s="319">
        <f>IF('Key project Info'!$R22&gt;0,'Key project Info'!$M$21-'Key project Info'!$M22,0)</f>
        <v>0</v>
      </c>
      <c r="D18" s="320"/>
      <c r="E18" s="319">
        <f>IF('Key project Info'!$T22&gt;0,'Key project Info'!$M$23-'Key project Info'!$M22,0)</f>
        <v>0</v>
      </c>
      <c r="F18" s="319">
        <f>IF('Key project Info'!$U22&gt;0,'Key project Info'!$M$24-'Key project Info'!$M22,0)</f>
        <v>0</v>
      </c>
      <c r="G18" s="319">
        <f>IF('Key project Info'!$V22&gt;0,'Key project Info'!$M$25-'Key project Info'!$M22,0)</f>
        <v>0</v>
      </c>
      <c r="H18" s="319">
        <f>IF('Key project Info'!$W22&gt;0,'Key project Info'!$M$26-'Key project Info'!$M22,0)</f>
        <v>0</v>
      </c>
      <c r="I18" s="319">
        <f>IF('Key project Info'!$X22&gt;0,'Key project Info'!$M$27-'Key project Info'!$M22,0)</f>
        <v>0</v>
      </c>
      <c r="J18" s="319">
        <f>IF('Key project Info'!$Y22&gt;0,'Key project Info'!$M$28-'Key project Info'!$M22,0)</f>
        <v>0</v>
      </c>
      <c r="K18" s="319">
        <f>IF('Key project Info'!$Z22&gt;0,'Key project Info'!$M$29-'Key project Info'!$M22,0)</f>
        <v>0</v>
      </c>
      <c r="L18" s="319">
        <f>IF('Key project Info'!$AA22&gt;0,'Key project Info'!$M$30-'Key project Info'!$M22,0)</f>
        <v>0</v>
      </c>
      <c r="M18" s="319">
        <f>IF('Key project Info'!$AB22&gt;0,'Key project Info'!$M$31-'Key project Info'!$M22,0)</f>
        <v>0</v>
      </c>
      <c r="N18" s="319">
        <f>IF('Key project Info'!$AC22&gt;0,'Key project Info'!$M$32-'Key project Info'!$M22,0)</f>
        <v>0</v>
      </c>
      <c r="O18" s="319">
        <f>IF('Key project Info'!$AD22&gt;0,'Key project Info'!$M$33-'Key project Info'!$M22,0)</f>
        <v>0</v>
      </c>
      <c r="P18" s="319">
        <f>IF('Key project Info'!$AE22&gt;0,'Key project Info'!$M$34-'Key project Info'!$M22,0)</f>
        <v>0</v>
      </c>
      <c r="Q18" s="319">
        <f>IF('Key project Info'!$AF22&gt;0,'Key project Info'!$M$35-'Key project Info'!$M22,0)</f>
        <v>0</v>
      </c>
      <c r="R18" s="319">
        <f>IF('Key project Info'!$AG22&gt;0,'Key project Info'!$M$36-'Key project Info'!$M22,0)</f>
        <v>0</v>
      </c>
      <c r="S18" s="319">
        <f>IF('Key project Info'!$AH22&gt;0,'Key project Info'!$M$37-'Key project Info'!$M22,0)</f>
        <v>0</v>
      </c>
      <c r="T18" s="319">
        <f>IF('Key project Info'!$AI22&gt;0,'Key project Info'!$M$38-'Key project Info'!$M22,0)</f>
        <v>0</v>
      </c>
      <c r="U18" s="319">
        <f>IF('Key project Info'!$AJ22&gt;0,'Key project Info'!$M$39-'Key project Info'!$M22,0)</f>
        <v>0</v>
      </c>
      <c r="V18" s="249"/>
      <c r="W18" s="249"/>
      <c r="X18" s="249"/>
      <c r="Y18" s="249"/>
    </row>
    <row r="19" spans="1:25" x14ac:dyDescent="0.25">
      <c r="A19" s="266" t="str">
        <f>'Key project Info'!$B36</f>
        <v xml:space="preserve">Agriculture </v>
      </c>
      <c r="B19" s="319">
        <f>IF('Key project Info'!$Q23&gt;0,'Key project Info'!$M$20-'Key project Info'!$M23,0)</f>
        <v>0</v>
      </c>
      <c r="C19" s="319">
        <f>IF('Key project Info'!$R23&gt;0,'Key project Info'!$M$21-'Key project Info'!$M23,0)</f>
        <v>0</v>
      </c>
      <c r="D19" s="319">
        <f>IF('Key project Info'!$S23&gt;0,'Key project Info'!$M$22-'Key project Info'!$M23,0)</f>
        <v>0</v>
      </c>
      <c r="E19" s="320"/>
      <c r="F19" s="319">
        <f>IF('Key project Info'!$U23&gt;0,'Key project Info'!$M$24-'Key project Info'!$M23,0)</f>
        <v>0</v>
      </c>
      <c r="G19" s="319">
        <f>IF('Key project Info'!$V23&gt;0,'Key project Info'!$M$25-'Key project Info'!$M23,0)</f>
        <v>0</v>
      </c>
      <c r="H19" s="319">
        <f>IF('Key project Info'!$W23&gt;0,'Key project Info'!$M$26-'Key project Info'!$M23,0)</f>
        <v>0</v>
      </c>
      <c r="I19" s="319">
        <f>IF('Key project Info'!$X23&gt;0,'Key project Info'!$M$27-'Key project Info'!$M23,0)</f>
        <v>0</v>
      </c>
      <c r="J19" s="319">
        <f>IF('Key project Info'!$Y23&gt;0,'Key project Info'!$M$28-'Key project Info'!$M23,0)</f>
        <v>0</v>
      </c>
      <c r="K19" s="319">
        <f>IF('Key project Info'!$Z23&gt;0,'Key project Info'!$M$29-'Key project Info'!$M23,0)</f>
        <v>0</v>
      </c>
      <c r="L19" s="319">
        <f>IF('Key project Info'!$AA23&gt;0,'Key project Info'!$M$30-'Key project Info'!$M23,0)</f>
        <v>0</v>
      </c>
      <c r="M19" s="319">
        <f>IF('Key project Info'!$AB23&gt;0,'Key project Info'!$M$31-'Key project Info'!$M23,0)</f>
        <v>0</v>
      </c>
      <c r="N19" s="319">
        <f>IF('Key project Info'!$AC23&gt;0,'Key project Info'!$M$32-'Key project Info'!$M23,0)</f>
        <v>0</v>
      </c>
      <c r="O19" s="319">
        <f>IF('Key project Info'!$AD23&gt;0,'Key project Info'!$M$33-'Key project Info'!$M23,0)</f>
        <v>0</v>
      </c>
      <c r="P19" s="319">
        <f>IF('Key project Info'!$AE23&gt;0,'Key project Info'!$M$34-'Key project Info'!$M23,0)</f>
        <v>0</v>
      </c>
      <c r="Q19" s="319">
        <f>IF('Key project Info'!$AF23&gt;0,'Key project Info'!$M$35-'Key project Info'!$M23,0)</f>
        <v>0</v>
      </c>
      <c r="R19" s="319">
        <f>IF('Key project Info'!$AG23&gt;0,'Key project Info'!$M$36-'Key project Info'!$M23,0)</f>
        <v>0</v>
      </c>
      <c r="S19" s="319">
        <f>IF('Key project Info'!$AH23&gt;0,'Key project Info'!$M$37-'Key project Info'!$M23,0)</f>
        <v>0</v>
      </c>
      <c r="T19" s="319">
        <f>IF('Key project Info'!$AI23&gt;0,'Key project Info'!$M$38-'Key project Info'!$M23,0)</f>
        <v>0</v>
      </c>
      <c r="U19" s="319">
        <f>IF('Key project Info'!$AJ23&gt;0,'Key project Info'!$M$39-'Key project Info'!$M23,0)</f>
        <v>0</v>
      </c>
      <c r="V19" s="249"/>
      <c r="W19" s="249"/>
      <c r="X19" s="249"/>
      <c r="Y19" s="249"/>
    </row>
    <row r="20" spans="1:25" x14ac:dyDescent="0.25">
      <c r="A20" s="266" t="str">
        <f>'Key project Info'!$B37</f>
        <v>Sustainable logging of primary forests</v>
      </c>
      <c r="B20" s="319">
        <f>IF('Key project Info'!$Q24&gt;0,'Key project Info'!$M$20-'Key project Info'!$M24,0)</f>
        <v>0</v>
      </c>
      <c r="C20" s="319">
        <f>IF('Key project Info'!$R24&gt;0,'Key project Info'!$M$21-'Key project Info'!$M24,0)</f>
        <v>0</v>
      </c>
      <c r="D20" s="319">
        <f>IF('Key project Info'!$S24&gt;0,'Key project Info'!$M$22-'Key project Info'!$M24,0)</f>
        <v>0</v>
      </c>
      <c r="E20" s="319">
        <f>IF('Key project Info'!$T24&gt;0,'Key project Info'!$M$23-'Key project Info'!$M24,0)</f>
        <v>0</v>
      </c>
      <c r="F20" s="320"/>
      <c r="G20" s="319">
        <f>IF('Key project Info'!$V24&gt;0,'Key project Info'!$M$25-'Key project Info'!$M24,0)</f>
        <v>0</v>
      </c>
      <c r="H20" s="319">
        <f>IF('Key project Info'!$W24&gt;0,'Key project Info'!$M$26-'Key project Info'!$M24,0)</f>
        <v>0</v>
      </c>
      <c r="I20" s="319">
        <f>IF('Key project Info'!$X24&gt;0,'Key project Info'!$M$27-'Key project Info'!$M24,0)</f>
        <v>0</v>
      </c>
      <c r="J20" s="319">
        <f>IF('Key project Info'!$Y24&gt;0,'Key project Info'!$M$28-'Key project Info'!$M24,0)</f>
        <v>0</v>
      </c>
      <c r="K20" s="319">
        <f>IF('Key project Info'!$Z24&gt;0,'Key project Info'!$M$29-'Key project Info'!$M24,0)</f>
        <v>0</v>
      </c>
      <c r="L20" s="319">
        <f>IF('Key project Info'!$AA24&gt;0,'Key project Info'!$M$30-'Key project Info'!$M24,0)</f>
        <v>0</v>
      </c>
      <c r="M20" s="319">
        <f>IF('Key project Info'!$AB24&gt;0,'Key project Info'!$M$31-'Key project Info'!$M24,0)</f>
        <v>0</v>
      </c>
      <c r="N20" s="319">
        <f>IF('Key project Info'!$AC24&gt;0,'Key project Info'!$M$32-'Key project Info'!$M24,0)</f>
        <v>0</v>
      </c>
      <c r="O20" s="319">
        <f>IF('Key project Info'!$AD24&gt;0,'Key project Info'!$M$33-'Key project Info'!$M24,0)</f>
        <v>0</v>
      </c>
      <c r="P20" s="319">
        <f>IF('Key project Info'!$AE24&gt;0,'Key project Info'!$M$34-'Key project Info'!$M24,0)</f>
        <v>0</v>
      </c>
      <c r="Q20" s="319">
        <f>IF('Key project Info'!$AF24&gt;0,'Key project Info'!$M$35-'Key project Info'!$M24,0)</f>
        <v>0</v>
      </c>
      <c r="R20" s="319">
        <f>IF('Key project Info'!$AG24&gt;0,'Key project Info'!$M$36-'Key project Info'!$M24,0)</f>
        <v>0</v>
      </c>
      <c r="S20" s="319">
        <f>IF('Key project Info'!$AH24&gt;0,'Key project Info'!$M$37-'Key project Info'!$M24,0)</f>
        <v>0</v>
      </c>
      <c r="T20" s="319">
        <f>IF('Key project Info'!$AI24&gt;0,'Key project Info'!$M$38-'Key project Info'!$M24,0)</f>
        <v>0</v>
      </c>
      <c r="U20" s="319">
        <f>IF('Key project Info'!$AJ24&gt;0,'Key project Info'!$M$39-'Key project Info'!$M24,0)</f>
        <v>0</v>
      </c>
      <c r="V20" s="249"/>
      <c r="W20" s="249"/>
      <c r="X20" s="249"/>
      <c r="Y20" s="249"/>
    </row>
    <row r="21" spans="1:25" x14ac:dyDescent="0.25">
      <c r="A21" s="266" t="str">
        <f>'Key project Info'!$B38</f>
        <v>Land use e</v>
      </c>
      <c r="B21" s="319">
        <f>IF('Key project Info'!$Q25&gt;0,'Key project Info'!$M$20-'Key project Info'!$M25,0)</f>
        <v>0</v>
      </c>
      <c r="C21" s="319">
        <f>IF('Key project Info'!$R25&gt;0,'Key project Info'!$M$21-'Key project Info'!$M25,0)</f>
        <v>0</v>
      </c>
      <c r="D21" s="319">
        <f>IF('Key project Info'!$S25&gt;0,'Key project Info'!$M$22-'Key project Info'!$M25,0)</f>
        <v>0</v>
      </c>
      <c r="E21" s="319">
        <f>IF('Key project Info'!$T25&gt;0,'Key project Info'!$M$23-'Key project Info'!$M25,0)</f>
        <v>0</v>
      </c>
      <c r="F21" s="319">
        <f>IF('Key project Info'!$U25&gt;0,'Key project Info'!$M$24-'Key project Info'!$M25,0)</f>
        <v>0</v>
      </c>
      <c r="G21" s="320"/>
      <c r="H21" s="319">
        <f>IF('Key project Info'!$W25&gt;0,'Key project Info'!$M$26-'Key project Info'!$M25,0)</f>
        <v>0</v>
      </c>
      <c r="I21" s="319">
        <f>IF('Key project Info'!$X25&gt;0,'Key project Info'!$M$27-'Key project Info'!$M25,0)</f>
        <v>0</v>
      </c>
      <c r="J21" s="319">
        <f>IF('Key project Info'!$Y25&gt;0,'Key project Info'!$M$28-'Key project Info'!$M25,0)</f>
        <v>0</v>
      </c>
      <c r="K21" s="319">
        <f>IF('Key project Info'!$Z25&gt;0,'Key project Info'!$M$29-'Key project Info'!$M25,0)</f>
        <v>0</v>
      </c>
      <c r="L21" s="319">
        <f>IF('Key project Info'!$AA25&gt;0,'Key project Info'!$M$30-'Key project Info'!$M25,0)</f>
        <v>0</v>
      </c>
      <c r="M21" s="319">
        <f>IF('Key project Info'!$AB25&gt;0,'Key project Info'!$M$31-'Key project Info'!$M25,0)</f>
        <v>0</v>
      </c>
      <c r="N21" s="319">
        <f>IF('Key project Info'!$AC25&gt;0,'Key project Info'!$M$32-'Key project Info'!$M25,0)</f>
        <v>0</v>
      </c>
      <c r="O21" s="319">
        <f>IF('Key project Info'!$AD25&gt;0,'Key project Info'!$M$33-'Key project Info'!$M25,0)</f>
        <v>0</v>
      </c>
      <c r="P21" s="319">
        <f>IF('Key project Info'!$AE25&gt;0,'Key project Info'!$M$34-'Key project Info'!$M25,0)</f>
        <v>0</v>
      </c>
      <c r="Q21" s="319">
        <f>IF('Key project Info'!$AF25&gt;0,'Key project Info'!$M$35-'Key project Info'!$M25,0)</f>
        <v>0</v>
      </c>
      <c r="R21" s="319">
        <f>IF('Key project Info'!$AG25&gt;0,'Key project Info'!$M$36-'Key project Info'!$M25,0)</f>
        <v>0</v>
      </c>
      <c r="S21" s="319">
        <f>IF('Key project Info'!$AH25&gt;0,'Key project Info'!$M$37-'Key project Info'!$M25,0)</f>
        <v>0</v>
      </c>
      <c r="T21" s="319">
        <f>IF('Key project Info'!$AI25&gt;0,'Key project Info'!$M$38-'Key project Info'!$M25,0)</f>
        <v>0</v>
      </c>
      <c r="U21" s="319">
        <f>IF('Key project Info'!$AJ25&gt;0,'Key project Info'!$M$39-'Key project Info'!$M25,0)</f>
        <v>0</v>
      </c>
      <c r="V21" s="249"/>
      <c r="W21" s="249"/>
      <c r="X21" s="249"/>
      <c r="Y21" s="249"/>
    </row>
    <row r="22" spans="1:25" x14ac:dyDescent="0.25">
      <c r="A22" s="266" t="str">
        <f>'Key project Info'!$B39</f>
        <v>Land use g</v>
      </c>
      <c r="B22" s="319">
        <f>IF('Key project Info'!$Q26&gt;0,'Key project Info'!$M$20-'Key project Info'!$M26,0)</f>
        <v>0</v>
      </c>
      <c r="C22" s="319">
        <f>IF('Key project Info'!$R26&gt;0,'Key project Info'!$M$21-'Key project Info'!$M26,0)</f>
        <v>0</v>
      </c>
      <c r="D22" s="319">
        <f>IF('Key project Info'!$S26&gt;0,'Key project Info'!$M$22-'Key project Info'!$M26,0)</f>
        <v>0</v>
      </c>
      <c r="E22" s="319">
        <f>IF('Key project Info'!$T26&gt;0,'Key project Info'!$M$23-'Key project Info'!$M26,0)</f>
        <v>0</v>
      </c>
      <c r="F22" s="319">
        <f>IF('Key project Info'!$U26&gt;0,'Key project Info'!$M$24-'Key project Info'!$M26,0)</f>
        <v>0</v>
      </c>
      <c r="G22" s="319">
        <f>IF('Key project Info'!$V26&gt;0,'Key project Info'!$M$25-'Key project Info'!$M26,0)</f>
        <v>0</v>
      </c>
      <c r="H22" s="320"/>
      <c r="I22" s="319">
        <f>IF('Key project Info'!$X26&gt;0,'Key project Info'!$M$27-'Key project Info'!$M26,0)</f>
        <v>0</v>
      </c>
      <c r="J22" s="319">
        <f>IF('Key project Info'!$Y26&gt;0,'Key project Info'!$M$28-'Key project Info'!$M26,0)</f>
        <v>0</v>
      </c>
      <c r="K22" s="319">
        <f>IF('Key project Info'!$Z26&gt;0,'Key project Info'!$M$29-'Key project Info'!$M26,0)</f>
        <v>0</v>
      </c>
      <c r="L22" s="319">
        <f>IF('Key project Info'!$AA26&gt;0,'Key project Info'!$M$30-'Key project Info'!$M26,0)</f>
        <v>0</v>
      </c>
      <c r="M22" s="319">
        <f>IF('Key project Info'!$AB26&gt;0,'Key project Info'!$M$31-'Key project Info'!$M26,0)</f>
        <v>0</v>
      </c>
      <c r="N22" s="319">
        <f>IF('Key project Info'!$AC26&gt;0,'Key project Info'!$M$32-'Key project Info'!$M26,0)</f>
        <v>0</v>
      </c>
      <c r="O22" s="319">
        <f>IF('Key project Info'!$AD26&gt;0,'Key project Info'!$M$33-'Key project Info'!$M26,0)</f>
        <v>0</v>
      </c>
      <c r="P22" s="319">
        <f>IF('Key project Info'!$AE26&gt;0,'Key project Info'!$M$34-'Key project Info'!$M26,0)</f>
        <v>0</v>
      </c>
      <c r="Q22" s="319">
        <f>IF('Key project Info'!$AF26&gt;0,'Key project Info'!$M$35-'Key project Info'!$M26,0)</f>
        <v>0</v>
      </c>
      <c r="R22" s="319">
        <f>IF('Key project Info'!$AG26&gt;0,'Key project Info'!$M$36-'Key project Info'!$M26,0)</f>
        <v>0</v>
      </c>
      <c r="S22" s="319">
        <f>IF('Key project Info'!$AH26&gt;0,'Key project Info'!$M$37-'Key project Info'!$M26,0)</f>
        <v>0</v>
      </c>
      <c r="T22" s="319">
        <f>IF('Key project Info'!$AI26&gt;0,'Key project Info'!$M$38-'Key project Info'!$M26,0)</f>
        <v>0</v>
      </c>
      <c r="U22" s="319">
        <f>IF('Key project Info'!$AJ26&gt;0,'Key project Info'!$M$39-'Key project Info'!$M26,0)</f>
        <v>0</v>
      </c>
      <c r="V22" s="249"/>
      <c r="W22" s="249"/>
      <c r="X22" s="249"/>
      <c r="Y22" s="249"/>
    </row>
    <row r="23" spans="1:25" x14ac:dyDescent="0.25">
      <c r="A23" s="266" t="str">
        <f>'Key project Info'!$B40</f>
        <v>Land use h</v>
      </c>
      <c r="B23" s="319">
        <f>IF('Key project Info'!$Q27&gt;0,'Key project Info'!$M$20-'Key project Info'!$M27,0)</f>
        <v>0</v>
      </c>
      <c r="C23" s="319">
        <f>IF('Key project Info'!$R27&gt;0,'Key project Info'!$M$21-'Key project Info'!$M27,0)</f>
        <v>0</v>
      </c>
      <c r="D23" s="319">
        <f>IF('Key project Info'!$S27&gt;0,'Key project Info'!$M$22-'Key project Info'!$M27,0)</f>
        <v>0</v>
      </c>
      <c r="E23" s="319">
        <f>IF('Key project Info'!$T27&gt;0,'Key project Info'!$M$23-'Key project Info'!$M27,0)</f>
        <v>0</v>
      </c>
      <c r="F23" s="319">
        <f>IF('Key project Info'!$U27&gt;0,'Key project Info'!$M$24-'Key project Info'!$M27,0)</f>
        <v>0</v>
      </c>
      <c r="G23" s="319">
        <f>IF('Key project Info'!$V27&gt;0,'Key project Info'!$M$25-'Key project Info'!$M27,0)</f>
        <v>0</v>
      </c>
      <c r="H23" s="319">
        <f>IF('Key project Info'!$W27&gt;0,'Key project Info'!$M$26-'Key project Info'!$M27,0)</f>
        <v>0</v>
      </c>
      <c r="I23" s="320"/>
      <c r="J23" s="319">
        <f>IF('Key project Info'!$Y27&gt;0,'Key project Info'!$M$28-'Key project Info'!$M27,0)</f>
        <v>0</v>
      </c>
      <c r="K23" s="319">
        <f>IF('Key project Info'!$Z27&gt;0,'Key project Info'!$M$29-'Key project Info'!$M27,0)</f>
        <v>0</v>
      </c>
      <c r="L23" s="319">
        <f>IF('Key project Info'!$AA27&gt;0,'Key project Info'!$M$30-'Key project Info'!$M27,0)</f>
        <v>0</v>
      </c>
      <c r="M23" s="319">
        <f>IF('Key project Info'!$AB27&gt;0,'Key project Info'!$M$31-'Key project Info'!$M27,0)</f>
        <v>0</v>
      </c>
      <c r="N23" s="319">
        <f>IF('Key project Info'!$AC27&gt;0,'Key project Info'!$M$32-'Key project Info'!$M27,0)</f>
        <v>0</v>
      </c>
      <c r="O23" s="319">
        <f>IF('Key project Info'!$AD27&gt;0,'Key project Info'!$M$33-'Key project Info'!$M27,0)</f>
        <v>0</v>
      </c>
      <c r="P23" s="319">
        <f>IF('Key project Info'!$AE27&gt;0,'Key project Info'!$M$34-'Key project Info'!$M27,0)</f>
        <v>0</v>
      </c>
      <c r="Q23" s="319">
        <f>IF('Key project Info'!$AF27&gt;0,'Key project Info'!$M$35-'Key project Info'!$M27,0)</f>
        <v>0</v>
      </c>
      <c r="R23" s="319">
        <f>IF('Key project Info'!$AG27&gt;0,'Key project Info'!$M$36-'Key project Info'!$M27,0)</f>
        <v>0</v>
      </c>
      <c r="S23" s="319">
        <f>IF('Key project Info'!$AH27&gt;0,'Key project Info'!$M$37-'Key project Info'!$M27,0)</f>
        <v>0</v>
      </c>
      <c r="T23" s="319">
        <f>IF('Key project Info'!$AI27&gt;0,'Key project Info'!$M$38-'Key project Info'!$M27,0)</f>
        <v>0</v>
      </c>
      <c r="U23" s="319">
        <f>IF('Key project Info'!$AJ27&gt;0,'Key project Info'!$M$39-'Key project Info'!$M27,0)</f>
        <v>0</v>
      </c>
      <c r="V23" s="249"/>
      <c r="W23" s="249"/>
      <c r="X23" s="249"/>
      <c r="Y23" s="249"/>
    </row>
    <row r="24" spans="1:25" x14ac:dyDescent="0.25">
      <c r="A24" s="266" t="str">
        <f>'Key project Info'!$B41</f>
        <v>Land use i</v>
      </c>
      <c r="B24" s="319">
        <f>IF('Key project Info'!$Q28&gt;0,'Key project Info'!$M$20-'Key project Info'!$M28,0)</f>
        <v>0</v>
      </c>
      <c r="C24" s="319">
        <f>IF('Key project Info'!$R28&gt;0,'Key project Info'!$M$21-'Key project Info'!$M28,0)</f>
        <v>0</v>
      </c>
      <c r="D24" s="319">
        <f>IF('Key project Info'!$S28&gt;0,'Key project Info'!$M$22-'Key project Info'!$M28,0)</f>
        <v>0</v>
      </c>
      <c r="E24" s="319">
        <f>IF('Key project Info'!$T28&gt;0,'Key project Info'!$M$23-'Key project Info'!$M28,0)</f>
        <v>0</v>
      </c>
      <c r="F24" s="319">
        <f>IF('Key project Info'!$U28&gt;0,'Key project Info'!$M$24-'Key project Info'!$M28,0)</f>
        <v>0</v>
      </c>
      <c r="G24" s="319">
        <f>IF('Key project Info'!$V28&gt;0,'Key project Info'!$M$25-'Key project Info'!$M28,0)</f>
        <v>0</v>
      </c>
      <c r="H24" s="319">
        <f>IF('Key project Info'!$W28&gt;0,'Key project Info'!$M$26-'Key project Info'!$M28,0)</f>
        <v>0</v>
      </c>
      <c r="I24" s="319">
        <f>IF('Key project Info'!$X28&gt;0,'Key project Info'!$M$27-'Key project Info'!$M28,0)</f>
        <v>0</v>
      </c>
      <c r="J24" s="320"/>
      <c r="K24" s="319">
        <f>IF('Key project Info'!$Z28&gt;0,'Key project Info'!$M$29-'Key project Info'!$M28,0)</f>
        <v>0</v>
      </c>
      <c r="L24" s="319">
        <f>IF('Key project Info'!$AA28&gt;0,'Key project Info'!$M$30-'Key project Info'!$M28,0)</f>
        <v>0</v>
      </c>
      <c r="M24" s="319">
        <f>IF('Key project Info'!$AB28&gt;0,'Key project Info'!$M$31-'Key project Info'!$M28,0)</f>
        <v>0</v>
      </c>
      <c r="N24" s="319">
        <f>IF('Key project Info'!$AC28&gt;0,'Key project Info'!$M$32-'Key project Info'!$M28,0)</f>
        <v>0</v>
      </c>
      <c r="O24" s="319">
        <f>IF('Key project Info'!$AD28&gt;0,'Key project Info'!$M$33-'Key project Info'!$M28,0)</f>
        <v>0</v>
      </c>
      <c r="P24" s="319">
        <f>IF('Key project Info'!$AE28&gt;0,'Key project Info'!$M$34-'Key project Info'!$M28,0)</f>
        <v>0</v>
      </c>
      <c r="Q24" s="319">
        <f>IF('Key project Info'!$AF28&gt;0,'Key project Info'!$M$35-'Key project Info'!$M28,0)</f>
        <v>0</v>
      </c>
      <c r="R24" s="319">
        <f>IF('Key project Info'!$AG28&gt;0,'Key project Info'!$M$36-'Key project Info'!$M28,0)</f>
        <v>0</v>
      </c>
      <c r="S24" s="319">
        <f>IF('Key project Info'!$AH28&gt;0,'Key project Info'!$M$37-'Key project Info'!$M28,0)</f>
        <v>0</v>
      </c>
      <c r="T24" s="319">
        <f>IF('Key project Info'!$AI28&gt;0,'Key project Info'!$M$38-'Key project Info'!$M28,0)</f>
        <v>0</v>
      </c>
      <c r="U24" s="319">
        <f>IF('Key project Info'!$AJ28&gt;0,'Key project Info'!$M$39-'Key project Info'!$M28,0)</f>
        <v>0</v>
      </c>
      <c r="V24" s="249"/>
      <c r="W24" s="249"/>
      <c r="X24" s="249"/>
      <c r="Y24" s="249"/>
    </row>
    <row r="25" spans="1:25" x14ac:dyDescent="0.25">
      <c r="A25" s="266" t="str">
        <f>'Key project Info'!$B42</f>
        <v>Land use j</v>
      </c>
      <c r="B25" s="319">
        <f>IF('Key project Info'!$Q29&gt;0,'Key project Info'!$M$20-'Key project Info'!$M29,0)</f>
        <v>0</v>
      </c>
      <c r="C25" s="319">
        <f>IF('Key project Info'!$R29&gt;0,'Key project Info'!$M$21-'Key project Info'!$M29,0)</f>
        <v>0</v>
      </c>
      <c r="D25" s="319">
        <f>IF('Key project Info'!$S29&gt;0,'Key project Info'!$M$22-'Key project Info'!$M29,0)</f>
        <v>0</v>
      </c>
      <c r="E25" s="319">
        <f>IF('Key project Info'!$T29&gt;0,'Key project Info'!$M$23-'Key project Info'!$M29,0)</f>
        <v>0</v>
      </c>
      <c r="F25" s="319">
        <f>IF('Key project Info'!$U29&gt;0,'Key project Info'!$M$24-'Key project Info'!$M29,0)</f>
        <v>0</v>
      </c>
      <c r="G25" s="319">
        <f>IF('Key project Info'!$V29&gt;0,'Key project Info'!$M$25-'Key project Info'!$M29,0)</f>
        <v>0</v>
      </c>
      <c r="H25" s="319">
        <f>IF('Key project Info'!$W29&gt;0,'Key project Info'!$M$26-'Key project Info'!$M29,0)</f>
        <v>0</v>
      </c>
      <c r="I25" s="319">
        <f>IF('Key project Info'!$X29&gt;0,'Key project Info'!$M$27-'Key project Info'!$M29,0)</f>
        <v>0</v>
      </c>
      <c r="J25" s="319">
        <f>IF('Key project Info'!$Y29&gt;0,'Key project Info'!$M$28-'Key project Info'!$M29,0)</f>
        <v>0</v>
      </c>
      <c r="K25" s="320"/>
      <c r="L25" s="319">
        <f>IF('Key project Info'!$AA29&gt;0,'Key project Info'!$M$30-'Key project Info'!$M29,0)</f>
        <v>0</v>
      </c>
      <c r="M25" s="319">
        <f>IF('Key project Info'!$AB29&gt;0,'Key project Info'!$M$31-'Key project Info'!$M29,0)</f>
        <v>0</v>
      </c>
      <c r="N25" s="319">
        <f>IF('Key project Info'!$AC29&gt;0,'Key project Info'!$M$32-'Key project Info'!$M29,0)</f>
        <v>0</v>
      </c>
      <c r="O25" s="319">
        <f>IF('Key project Info'!$AD29&gt;0,'Key project Info'!$M$33-'Key project Info'!$M29,0)</f>
        <v>0</v>
      </c>
      <c r="P25" s="319">
        <f>IF('Key project Info'!$AE29&gt;0,'Key project Info'!$M$34-'Key project Info'!$M29,0)</f>
        <v>0</v>
      </c>
      <c r="Q25" s="319">
        <f>IF('Key project Info'!$AF29&gt;0,'Key project Info'!$M$35-'Key project Info'!$M29,0)</f>
        <v>0</v>
      </c>
      <c r="R25" s="319">
        <f>IF('Key project Info'!$AG29&gt;0,'Key project Info'!$M$36-'Key project Info'!$M29,0)</f>
        <v>0</v>
      </c>
      <c r="S25" s="319">
        <f>IF('Key project Info'!$AH29&gt;0,'Key project Info'!$M$37-'Key project Info'!$M29,0)</f>
        <v>0</v>
      </c>
      <c r="T25" s="319">
        <f>IF('Key project Info'!$AI29&gt;0,'Key project Info'!$M$38-'Key project Info'!$M29,0)</f>
        <v>0</v>
      </c>
      <c r="U25" s="319">
        <f>IF('Key project Info'!$AJ29&gt;0,'Key project Info'!$M$39-'Key project Info'!$M29,0)</f>
        <v>0</v>
      </c>
      <c r="V25" s="249"/>
      <c r="W25" s="249"/>
      <c r="X25" s="249"/>
      <c r="Y25" s="249"/>
    </row>
    <row r="26" spans="1:25" x14ac:dyDescent="0.25">
      <c r="A26" s="266" t="str">
        <f>'Key project Info'!$B43</f>
        <v>Land use k</v>
      </c>
      <c r="B26" s="319">
        <f>IF('Key project Info'!$Q30&gt;0,'Key project Info'!$M$20-'Key project Info'!$M30,0)</f>
        <v>0</v>
      </c>
      <c r="C26" s="319">
        <f>IF('Key project Info'!$R30&gt;0,'Key project Info'!$M$21-'Key project Info'!$M30,0)</f>
        <v>0</v>
      </c>
      <c r="D26" s="319">
        <f>IF('Key project Info'!$S30&gt;0,'Key project Info'!$M$22-'Key project Info'!$M30,0)</f>
        <v>0</v>
      </c>
      <c r="E26" s="319">
        <f>IF('Key project Info'!$T30&gt;0,'Key project Info'!$M$23-'Key project Info'!$M30,0)</f>
        <v>0</v>
      </c>
      <c r="F26" s="319">
        <f>IF('Key project Info'!$U30&gt;0,'Key project Info'!$M$24-'Key project Info'!$M30,0)</f>
        <v>0</v>
      </c>
      <c r="G26" s="319">
        <f>IF('Key project Info'!$V30&gt;0,'Key project Info'!$M$25-'Key project Info'!$M30,0)</f>
        <v>0</v>
      </c>
      <c r="H26" s="319">
        <f>IF('Key project Info'!$W30&gt;0,'Key project Info'!$M$26-'Key project Info'!$M30,0)</f>
        <v>0</v>
      </c>
      <c r="I26" s="319">
        <f>IF('Key project Info'!$X30&gt;0,'Key project Info'!$M$27-'Key project Info'!$M30,0)</f>
        <v>0</v>
      </c>
      <c r="J26" s="319">
        <f>IF('Key project Info'!$Y30&gt;0,'Key project Info'!$M$28-'Key project Info'!$M30,0)</f>
        <v>0</v>
      </c>
      <c r="K26" s="319">
        <f>IF('Key project Info'!$Z30&gt;0,'Key project Info'!$M$29-'Key project Info'!$M30,0)</f>
        <v>0</v>
      </c>
      <c r="L26" s="320"/>
      <c r="M26" s="319">
        <f>IF('Key project Info'!$AB30&gt;0,'Key project Info'!$M$31-'Key project Info'!$M30,0)</f>
        <v>0</v>
      </c>
      <c r="N26" s="319">
        <f>IF('Key project Info'!$AC30&gt;0,'Key project Info'!$M$32-'Key project Info'!$M30,0)</f>
        <v>0</v>
      </c>
      <c r="O26" s="319">
        <f>IF('Key project Info'!$AD30&gt;0,'Key project Info'!$M$33-'Key project Info'!$M30,0)</f>
        <v>0</v>
      </c>
      <c r="P26" s="319">
        <f>IF('Key project Info'!$AE30&gt;0,'Key project Info'!$M$34-'Key project Info'!$M30,0)</f>
        <v>0</v>
      </c>
      <c r="Q26" s="319">
        <f>IF('Key project Info'!$AF30&gt;0,'Key project Info'!$M$35-'Key project Info'!$M30,0)</f>
        <v>0</v>
      </c>
      <c r="R26" s="319">
        <f>IF('Key project Info'!$AG30&gt;0,'Key project Info'!$M$36-'Key project Info'!$M30,0)</f>
        <v>0</v>
      </c>
      <c r="S26" s="319">
        <f>IF('Key project Info'!$AH30&gt;0,'Key project Info'!$M$37-'Key project Info'!$M30,0)</f>
        <v>0</v>
      </c>
      <c r="T26" s="319">
        <f>IF('Key project Info'!$AI30&gt;0,'Key project Info'!$M$38-'Key project Info'!$M30,0)</f>
        <v>0</v>
      </c>
      <c r="U26" s="319">
        <f>IF('Key project Info'!$AJ30&gt;0,'Key project Info'!$M$39-'Key project Info'!$M30,0)</f>
        <v>0</v>
      </c>
      <c r="V26" s="249"/>
      <c r="W26" s="249"/>
      <c r="X26" s="249"/>
      <c r="Y26" s="249"/>
    </row>
    <row r="27" spans="1:25" x14ac:dyDescent="0.25">
      <c r="A27" s="266" t="str">
        <f>'Key project Info'!$B44</f>
        <v>Land use l</v>
      </c>
      <c r="B27" s="319">
        <f>IF('Key project Info'!$Q31&gt;0,'Key project Info'!$M$20-'Key project Info'!$M31,0)</f>
        <v>0</v>
      </c>
      <c r="C27" s="319">
        <f>IF('Key project Info'!$R31&gt;0,'Key project Info'!$M$21-'Key project Info'!$M31,0)</f>
        <v>0</v>
      </c>
      <c r="D27" s="319">
        <f>IF('Key project Info'!$S31&gt;0,'Key project Info'!$M$22-'Key project Info'!$M31,0)</f>
        <v>0</v>
      </c>
      <c r="E27" s="319">
        <f>IF('Key project Info'!$T31&gt;0,'Key project Info'!$M$23-'Key project Info'!$M31,0)</f>
        <v>0</v>
      </c>
      <c r="F27" s="319">
        <f>IF('Key project Info'!$U31&gt;0,'Key project Info'!$M$24-'Key project Info'!$M31,0)</f>
        <v>0</v>
      </c>
      <c r="G27" s="319">
        <f>IF('Key project Info'!$V31&gt;0,'Key project Info'!$M$25-'Key project Info'!$M31,0)</f>
        <v>0</v>
      </c>
      <c r="H27" s="319">
        <f>IF('Key project Info'!$W31&gt;0,'Key project Info'!$M$26-'Key project Info'!$M31,0)</f>
        <v>0</v>
      </c>
      <c r="I27" s="319">
        <f>IF('Key project Info'!$X31&gt;0,'Key project Info'!$M$27-'Key project Info'!$M31,0)</f>
        <v>0</v>
      </c>
      <c r="J27" s="319">
        <f>IF('Key project Info'!$Y31&gt;0,'Key project Info'!$M$28-'Key project Info'!$M31,0)</f>
        <v>0</v>
      </c>
      <c r="K27" s="319">
        <f>IF('Key project Info'!$Z31&gt;0,'Key project Info'!$M$29-'Key project Info'!$M31,0)</f>
        <v>0</v>
      </c>
      <c r="L27" s="319">
        <f>IF('Key project Info'!$AA31&gt;0,'Key project Info'!$M$30-'Key project Info'!$M31,0)</f>
        <v>0</v>
      </c>
      <c r="M27" s="320"/>
      <c r="N27" s="319">
        <f>IF('Key project Info'!$AC31&gt;0,'Key project Info'!$M$32-'Key project Info'!$M31,0)</f>
        <v>0</v>
      </c>
      <c r="O27" s="319">
        <f>IF('Key project Info'!$AD31&gt;0,'Key project Info'!$M$33-'Key project Info'!$M31,0)</f>
        <v>0</v>
      </c>
      <c r="P27" s="319">
        <f>IF('Key project Info'!$AE31&gt;0,'Key project Info'!$M$34-'Key project Info'!$M31,0)</f>
        <v>0</v>
      </c>
      <c r="Q27" s="319">
        <f>IF('Key project Info'!$AF31&gt;0,'Key project Info'!$M$35-'Key project Info'!$M31,0)</f>
        <v>0</v>
      </c>
      <c r="R27" s="319">
        <f>IF('Key project Info'!$AG31&gt;0,'Key project Info'!$M$36-'Key project Info'!$M31,0)</f>
        <v>0</v>
      </c>
      <c r="S27" s="319">
        <f>IF('Key project Info'!$AH31&gt;0,'Key project Info'!$M$37-'Key project Info'!$M31,0)</f>
        <v>0</v>
      </c>
      <c r="T27" s="319">
        <f>IF('Key project Info'!$AI31&gt;0,'Key project Info'!$M$38-'Key project Info'!$M31,0)</f>
        <v>0</v>
      </c>
      <c r="U27" s="319">
        <f>IF('Key project Info'!$AJ31&gt;0,'Key project Info'!$M$39-'Key project Info'!$M31,0)</f>
        <v>0</v>
      </c>
      <c r="V27" s="249"/>
      <c r="W27" s="249"/>
      <c r="X27" s="249"/>
      <c r="Y27" s="249"/>
    </row>
    <row r="28" spans="1:25" x14ac:dyDescent="0.25">
      <c r="A28" s="266" t="str">
        <f>'Key project Info'!$B45</f>
        <v>Land use m</v>
      </c>
      <c r="B28" s="319">
        <f>IF('Key project Info'!$Q32&gt;0,'Key project Info'!$M$20-'Key project Info'!$M32,0)</f>
        <v>0</v>
      </c>
      <c r="C28" s="319">
        <f>IF('Key project Info'!$R32&gt;0,'Key project Info'!$M$21-'Key project Info'!$M32,0)</f>
        <v>0</v>
      </c>
      <c r="D28" s="319">
        <f>IF('Key project Info'!$S32&gt;0,'Key project Info'!$M$22-'Key project Info'!$M32,0)</f>
        <v>0</v>
      </c>
      <c r="E28" s="319">
        <f>IF('Key project Info'!$T32&gt;0,'Key project Info'!$M$23-'Key project Info'!$M32,0)</f>
        <v>0</v>
      </c>
      <c r="F28" s="319">
        <f>IF('Key project Info'!$U32&gt;0,'Key project Info'!$M$24-'Key project Info'!$M32,0)</f>
        <v>0</v>
      </c>
      <c r="G28" s="319">
        <f>IF('Key project Info'!$V32&gt;0,'Key project Info'!$M$25-'Key project Info'!$M32,0)</f>
        <v>0</v>
      </c>
      <c r="H28" s="319">
        <f>IF('Key project Info'!$W32&gt;0,'Key project Info'!$M$26-'Key project Info'!$M32,0)</f>
        <v>0</v>
      </c>
      <c r="I28" s="319">
        <f>IF('Key project Info'!$X32&gt;0,'Key project Info'!$M$27-'Key project Info'!$M32,0)</f>
        <v>0</v>
      </c>
      <c r="J28" s="319">
        <f>IF('Key project Info'!$Y32&gt;0,'Key project Info'!$M$28-'Key project Info'!$M32,0)</f>
        <v>0</v>
      </c>
      <c r="K28" s="319">
        <f>IF('Key project Info'!$Z32&gt;0,'Key project Info'!$M$29-'Key project Info'!$M32,0)</f>
        <v>0</v>
      </c>
      <c r="L28" s="319">
        <f>IF('Key project Info'!$AA32&gt;0,'Key project Info'!$M$30-'Key project Info'!$M32,0)</f>
        <v>0</v>
      </c>
      <c r="M28" s="319">
        <f>IF('Key project Info'!$AB32&gt;0,'Key project Info'!$M$31-'Key project Info'!$M32,0)</f>
        <v>0</v>
      </c>
      <c r="N28" s="320"/>
      <c r="O28" s="319">
        <f>IF('Key project Info'!$AD32&gt;0,'Key project Info'!$M$33-'Key project Info'!$M32,0)</f>
        <v>0</v>
      </c>
      <c r="P28" s="319">
        <f>IF('Key project Info'!$AE32&gt;0,'Key project Info'!$M$34-'Key project Info'!$M32,0)</f>
        <v>0</v>
      </c>
      <c r="Q28" s="319">
        <f>IF('Key project Info'!$AF32&gt;0,'Key project Info'!$M$35-'Key project Info'!$M32,0)</f>
        <v>0</v>
      </c>
      <c r="R28" s="319">
        <f>IF('Key project Info'!$AG32&gt;0,'Key project Info'!$M$36-'Key project Info'!$M32,0)</f>
        <v>0</v>
      </c>
      <c r="S28" s="319">
        <f>IF('Key project Info'!$AH32&gt;0,'Key project Info'!$M$37-'Key project Info'!$M32,0)</f>
        <v>0</v>
      </c>
      <c r="T28" s="319">
        <f>IF('Key project Info'!$AI32&gt;0,'Key project Info'!$M$38-'Key project Info'!$M32,0)</f>
        <v>0</v>
      </c>
      <c r="U28" s="319">
        <f>IF('Key project Info'!$AJ32&gt;0,'Key project Info'!$M$39-'Key project Info'!$M32,0)</f>
        <v>0</v>
      </c>
      <c r="V28" s="249"/>
      <c r="W28" s="249"/>
      <c r="X28" s="249"/>
      <c r="Y28" s="249"/>
    </row>
    <row r="29" spans="1:25" x14ac:dyDescent="0.25">
      <c r="A29" s="266" t="str">
        <f>'Key project Info'!$B46</f>
        <v>Land use n</v>
      </c>
      <c r="B29" s="319">
        <f>IF('Key project Info'!$Q33&gt;0,'Key project Info'!$M$20-'Key project Info'!$M33,0)</f>
        <v>0</v>
      </c>
      <c r="C29" s="319">
        <f>IF('Key project Info'!$R33&gt;0,'Key project Info'!$M$21-'Key project Info'!$M33,0)</f>
        <v>0</v>
      </c>
      <c r="D29" s="319">
        <f>IF('Key project Info'!$S33&gt;0,'Key project Info'!$M$22-'Key project Info'!$M33,0)</f>
        <v>0</v>
      </c>
      <c r="E29" s="319">
        <f>IF('Key project Info'!$T33&gt;0,'Key project Info'!$M$23-'Key project Info'!$M33,0)</f>
        <v>0</v>
      </c>
      <c r="F29" s="319">
        <f>IF('Key project Info'!$U33&gt;0,'Key project Info'!$M$24-'Key project Info'!$M33,0)</f>
        <v>0</v>
      </c>
      <c r="G29" s="319">
        <f>IF('Key project Info'!$V33&gt;0,'Key project Info'!$M$25-'Key project Info'!$M33,0)</f>
        <v>0</v>
      </c>
      <c r="H29" s="319">
        <f>IF('Key project Info'!$W33&gt;0,'Key project Info'!$M$26-'Key project Info'!$M33,0)</f>
        <v>0</v>
      </c>
      <c r="I29" s="319">
        <f>IF('Key project Info'!$X33&gt;0,'Key project Info'!$M$27-'Key project Info'!$M33,0)</f>
        <v>0</v>
      </c>
      <c r="J29" s="319">
        <f>IF('Key project Info'!$Y33&gt;0,'Key project Info'!$M$28-'Key project Info'!$M33,0)</f>
        <v>0</v>
      </c>
      <c r="K29" s="319">
        <f>IF('Key project Info'!$Z33&gt;0,'Key project Info'!$M$29-'Key project Info'!$M33,0)</f>
        <v>0</v>
      </c>
      <c r="L29" s="319">
        <f>IF('Key project Info'!$AA33&gt;0,'Key project Info'!$M$30-'Key project Info'!$M33,0)</f>
        <v>0</v>
      </c>
      <c r="M29" s="319">
        <f>IF('Key project Info'!$AB33&gt;0,'Key project Info'!$M$31-'Key project Info'!$M33,0)</f>
        <v>0</v>
      </c>
      <c r="N29" s="319">
        <f>IF('Key project Info'!$AC33&gt;0,'Key project Info'!$M$32-'Key project Info'!$M33,0)</f>
        <v>0</v>
      </c>
      <c r="O29" s="320"/>
      <c r="P29" s="319">
        <f>IF('Key project Info'!$AE33&gt;0,'Key project Info'!$M$34-'Key project Info'!$M33,0)</f>
        <v>0</v>
      </c>
      <c r="Q29" s="319">
        <f>IF('Key project Info'!$AF33&gt;0,'Key project Info'!$M$35-'Key project Info'!$M33,0)</f>
        <v>0</v>
      </c>
      <c r="R29" s="319">
        <f>IF('Key project Info'!$AG33&gt;0,'Key project Info'!$M$36-'Key project Info'!$M33,0)</f>
        <v>0</v>
      </c>
      <c r="S29" s="319">
        <f>IF('Key project Info'!$AH33&gt;0,'Key project Info'!$M$37-'Key project Info'!$M33,0)</f>
        <v>0</v>
      </c>
      <c r="T29" s="319">
        <f>IF('Key project Info'!$AI33&gt;0,'Key project Info'!$M$38-'Key project Info'!$M33,0)</f>
        <v>0</v>
      </c>
      <c r="U29" s="319">
        <f>IF('Key project Info'!$AJ33&gt;0,'Key project Info'!$M$39-'Key project Info'!$M33,0)</f>
        <v>0</v>
      </c>
      <c r="V29" s="249"/>
      <c r="W29" s="249"/>
      <c r="X29" s="249"/>
      <c r="Y29" s="249"/>
    </row>
    <row r="30" spans="1:25" x14ac:dyDescent="0.25">
      <c r="A30" s="266" t="str">
        <f>'Key project Info'!$B47</f>
        <v>Land use o</v>
      </c>
      <c r="B30" s="319">
        <f>IF('Key project Info'!$Q34&gt;0,'Key project Info'!$M$20-'Key project Info'!$M34,0)</f>
        <v>0</v>
      </c>
      <c r="C30" s="319">
        <f>IF('Key project Info'!$R34&gt;0,'Key project Info'!$M$21-'Key project Info'!$M34,0)</f>
        <v>0</v>
      </c>
      <c r="D30" s="319">
        <f>IF('Key project Info'!$S34&gt;0,'Key project Info'!$M$22-'Key project Info'!$M34,0)</f>
        <v>0</v>
      </c>
      <c r="E30" s="319">
        <f>IF('Key project Info'!$T34&gt;0,'Key project Info'!$M$23-'Key project Info'!$M34,0)</f>
        <v>0</v>
      </c>
      <c r="F30" s="319">
        <f>IF('Key project Info'!$U34&gt;0,'Key project Info'!$M$24-'Key project Info'!$M34,0)</f>
        <v>0</v>
      </c>
      <c r="G30" s="319">
        <f>IF('Key project Info'!$V34&gt;0,'Key project Info'!$M$25-'Key project Info'!$M34,0)</f>
        <v>0</v>
      </c>
      <c r="H30" s="319">
        <f>IF('Key project Info'!$W34&gt;0,'Key project Info'!$M$26-'Key project Info'!$M34,0)</f>
        <v>0</v>
      </c>
      <c r="I30" s="319">
        <f>IF('Key project Info'!$X34&gt;0,'Key project Info'!$M$27-'Key project Info'!$M34,0)</f>
        <v>0</v>
      </c>
      <c r="J30" s="319">
        <f>IF('Key project Info'!$Y34&gt;0,'Key project Info'!$M$28-'Key project Info'!$M34,0)</f>
        <v>0</v>
      </c>
      <c r="K30" s="319">
        <f>IF('Key project Info'!$Z34&gt;0,'Key project Info'!$M$29-'Key project Info'!$M34,0)</f>
        <v>0</v>
      </c>
      <c r="L30" s="319">
        <f>IF('Key project Info'!$AA34&gt;0,'Key project Info'!$M$30-'Key project Info'!$M34,0)</f>
        <v>0</v>
      </c>
      <c r="M30" s="319">
        <f>IF('Key project Info'!$AB34&gt;0,'Key project Info'!$M$31-'Key project Info'!$M34,0)</f>
        <v>0</v>
      </c>
      <c r="N30" s="319">
        <f>IF('Key project Info'!$AC34&gt;0,'Key project Info'!$M$32-'Key project Info'!$M34,0)</f>
        <v>0</v>
      </c>
      <c r="O30" s="319">
        <f>IF('Key project Info'!$AD34&gt;0,'Key project Info'!$M$33-'Key project Info'!$M34,0)</f>
        <v>0</v>
      </c>
      <c r="P30" s="320"/>
      <c r="Q30" s="319">
        <f>IF('Key project Info'!$AF34&gt;0,'Key project Info'!$M$35-'Key project Info'!$M34,0)</f>
        <v>0</v>
      </c>
      <c r="R30" s="319">
        <f>IF('Key project Info'!$AG34&gt;0,'Key project Info'!$M$36-'Key project Info'!$M34,0)</f>
        <v>0</v>
      </c>
      <c r="S30" s="319">
        <f>IF('Key project Info'!$AH34&gt;0,'Key project Info'!$M$37-'Key project Info'!$M34,0)</f>
        <v>0</v>
      </c>
      <c r="T30" s="319">
        <f>IF('Key project Info'!$AI34&gt;0,'Key project Info'!$M$38-'Key project Info'!$M34,0)</f>
        <v>0</v>
      </c>
      <c r="U30" s="319">
        <f>IF('Key project Info'!$AJ34&gt;0,'Key project Info'!$M$39-'Key project Info'!$M34,0)</f>
        <v>0</v>
      </c>
      <c r="V30" s="249"/>
      <c r="W30" s="249"/>
      <c r="X30" s="249"/>
      <c r="Y30" s="249"/>
    </row>
    <row r="31" spans="1:25" x14ac:dyDescent="0.25">
      <c r="A31" s="266" t="str">
        <f>'Key project Info'!$B48</f>
        <v>Land use p</v>
      </c>
      <c r="B31" s="319">
        <f>IF('Key project Info'!$Q35&gt;0,'Key project Info'!$M$20-'Key project Info'!$M35,0)</f>
        <v>0</v>
      </c>
      <c r="C31" s="319">
        <f>IF('Key project Info'!$R35&gt;0,'Key project Info'!$M$21-'Key project Info'!$M35,0)</f>
        <v>0</v>
      </c>
      <c r="D31" s="319">
        <f>IF('Key project Info'!$S35&gt;0,'Key project Info'!$M$22-'Key project Info'!$M35,0)</f>
        <v>0</v>
      </c>
      <c r="E31" s="319">
        <f>IF('Key project Info'!$T35&gt;0,'Key project Info'!$M$23-'Key project Info'!$M35,0)</f>
        <v>0</v>
      </c>
      <c r="F31" s="319">
        <f>IF('Key project Info'!$U35&gt;0,'Key project Info'!$M$24-'Key project Info'!$M35,0)</f>
        <v>0</v>
      </c>
      <c r="G31" s="319">
        <f>IF('Key project Info'!$V35&gt;0,'Key project Info'!$M$25-'Key project Info'!$M35,0)</f>
        <v>0</v>
      </c>
      <c r="H31" s="319">
        <f>IF('Key project Info'!$W35&gt;0,'Key project Info'!$M$26-'Key project Info'!$M35,0)</f>
        <v>0</v>
      </c>
      <c r="I31" s="319">
        <f>IF('Key project Info'!$X35&gt;0,'Key project Info'!$M$27-'Key project Info'!$M35,0)</f>
        <v>0</v>
      </c>
      <c r="J31" s="319">
        <f>IF('Key project Info'!$Y35&gt;0,'Key project Info'!$M$28-'Key project Info'!$M35,0)</f>
        <v>0</v>
      </c>
      <c r="K31" s="319">
        <f>IF('Key project Info'!$Z35&gt;0,'Key project Info'!$M$29-'Key project Info'!$M35,0)</f>
        <v>0</v>
      </c>
      <c r="L31" s="319">
        <f>IF('Key project Info'!$AA35&gt;0,'Key project Info'!$M$30-'Key project Info'!$M35,0)</f>
        <v>0</v>
      </c>
      <c r="M31" s="319">
        <f>IF('Key project Info'!$AB35&gt;0,'Key project Info'!$M$31-'Key project Info'!$M35,0)</f>
        <v>0</v>
      </c>
      <c r="N31" s="319">
        <f>IF('Key project Info'!$AC35&gt;0,'Key project Info'!$M$32-'Key project Info'!$M35,0)</f>
        <v>0</v>
      </c>
      <c r="O31" s="319">
        <f>IF('Key project Info'!$AD35&gt;0,'Key project Info'!$M$33-'Key project Info'!$M35,0)</f>
        <v>0</v>
      </c>
      <c r="P31" s="319">
        <f>IF('Key project Info'!$AE35&gt;0,'Key project Info'!$M$34-'Key project Info'!$M35,0)</f>
        <v>0</v>
      </c>
      <c r="Q31" s="320"/>
      <c r="R31" s="319">
        <f>IF('Key project Info'!$AG35&gt;0,'Key project Info'!$M$36-'Key project Info'!$M35,0)</f>
        <v>0</v>
      </c>
      <c r="S31" s="319">
        <f>IF('Key project Info'!$AH35&gt;0,'Key project Info'!$M$37-'Key project Info'!$M35,0)</f>
        <v>0</v>
      </c>
      <c r="T31" s="319">
        <f>IF('Key project Info'!$AI35&gt;0,'Key project Info'!$M$38-'Key project Info'!$M35,0)</f>
        <v>0</v>
      </c>
      <c r="U31" s="319">
        <f>IF('Key project Info'!$AJ35&gt;0,'Key project Info'!$M$39-'Key project Info'!$M35,0)</f>
        <v>0</v>
      </c>
      <c r="V31" s="249"/>
      <c r="W31" s="249"/>
      <c r="X31" s="249"/>
      <c r="Y31" s="249"/>
    </row>
    <row r="32" spans="1:25" x14ac:dyDescent="0.25">
      <c r="A32" s="266" t="str">
        <f>'Key project Info'!$B49</f>
        <v>Land use q</v>
      </c>
      <c r="B32" s="319">
        <f>IF('Key project Info'!$Q36&gt;0,'Key project Info'!$M$20-'Key project Info'!$M36,0)</f>
        <v>0</v>
      </c>
      <c r="C32" s="319">
        <f>IF('Key project Info'!$R36&gt;0,'Key project Info'!$M$21-'Key project Info'!$M36,0)</f>
        <v>0</v>
      </c>
      <c r="D32" s="319">
        <f>IF('Key project Info'!$S36&gt;0,'Key project Info'!$M$22-'Key project Info'!$M36,0)</f>
        <v>0</v>
      </c>
      <c r="E32" s="319">
        <f>IF('Key project Info'!$T36&gt;0,'Key project Info'!$M$23-'Key project Info'!$M36,0)</f>
        <v>0</v>
      </c>
      <c r="F32" s="319">
        <f>IF('Key project Info'!$U36&gt;0,'Key project Info'!$M$24-'Key project Info'!$M36,0)</f>
        <v>0</v>
      </c>
      <c r="G32" s="319">
        <f>IF('Key project Info'!$V36&gt;0,'Key project Info'!$M$25-'Key project Info'!$M36,0)</f>
        <v>0</v>
      </c>
      <c r="H32" s="319">
        <f>IF('Key project Info'!$W36&gt;0,'Key project Info'!$M$26-'Key project Info'!$M36,0)</f>
        <v>0</v>
      </c>
      <c r="I32" s="319">
        <f>IF('Key project Info'!$X36&gt;0,'Key project Info'!$M$27-'Key project Info'!$M36,0)</f>
        <v>0</v>
      </c>
      <c r="J32" s="319">
        <f>IF('Key project Info'!$Y36&gt;0,'Key project Info'!$M$28-'Key project Info'!$M36,0)</f>
        <v>0</v>
      </c>
      <c r="K32" s="319">
        <f>IF('Key project Info'!$Z36&gt;0,'Key project Info'!$M$29-'Key project Info'!$M36,0)</f>
        <v>0</v>
      </c>
      <c r="L32" s="319">
        <f>IF('Key project Info'!$AA36&gt;0,'Key project Info'!$M$30-'Key project Info'!$M36,0)</f>
        <v>0</v>
      </c>
      <c r="M32" s="319">
        <f>IF('Key project Info'!$AB36&gt;0,'Key project Info'!$M$31-'Key project Info'!$M36,0)</f>
        <v>0</v>
      </c>
      <c r="N32" s="319">
        <f>IF('Key project Info'!$AC36&gt;0,'Key project Info'!$M$32-'Key project Info'!$M36,0)</f>
        <v>0</v>
      </c>
      <c r="O32" s="319">
        <f>IF('Key project Info'!$AD36&gt;0,'Key project Info'!$M$33-'Key project Info'!$M36,0)</f>
        <v>0</v>
      </c>
      <c r="P32" s="319">
        <f>IF('Key project Info'!$AE36&gt;0,'Key project Info'!$M$34-'Key project Info'!$M36,0)</f>
        <v>0</v>
      </c>
      <c r="Q32" s="319">
        <f>IF('Key project Info'!$AF36&gt;0,'Key project Info'!$M$35-'Key project Info'!$M36,0)</f>
        <v>0</v>
      </c>
      <c r="R32" s="320"/>
      <c r="S32" s="319">
        <f>IF('Key project Info'!$AH36&gt;0,'Key project Info'!$M$37-'Key project Info'!$M36,0)</f>
        <v>0</v>
      </c>
      <c r="T32" s="319">
        <f>IF('Key project Info'!$AI36&gt;0,'Key project Info'!$M$38-'Key project Info'!$M36,0)</f>
        <v>0</v>
      </c>
      <c r="U32" s="319">
        <f>IF('Key project Info'!$AJ36&gt;0,'Key project Info'!$M$39-'Key project Info'!$M36,0)</f>
        <v>0</v>
      </c>
      <c r="V32" s="249"/>
      <c r="W32" s="249"/>
      <c r="X32" s="249"/>
      <c r="Y32" s="249"/>
    </row>
    <row r="33" spans="1:25" x14ac:dyDescent="0.25">
      <c r="A33" s="266" t="str">
        <f>'Key project Info'!$B50</f>
        <v>Land use r</v>
      </c>
      <c r="B33" s="319">
        <f>IF('Key project Info'!$Q37&gt;0,'Key project Info'!$M$20-'Key project Info'!$M37,0)</f>
        <v>0</v>
      </c>
      <c r="C33" s="319">
        <f>IF('Key project Info'!$R37&gt;0,'Key project Info'!$M$21-'Key project Info'!$M37,0)</f>
        <v>0</v>
      </c>
      <c r="D33" s="319">
        <f>IF('Key project Info'!$S37&gt;0,'Key project Info'!$M$22-'Key project Info'!$M37,0)</f>
        <v>0</v>
      </c>
      <c r="E33" s="319">
        <f>IF('Key project Info'!$T37&gt;0,'Key project Info'!$M$23-'Key project Info'!$M37,0)</f>
        <v>0</v>
      </c>
      <c r="F33" s="319">
        <f>IF('Key project Info'!$U37&gt;0,'Key project Info'!$M$24-'Key project Info'!$M37,0)</f>
        <v>0</v>
      </c>
      <c r="G33" s="319">
        <f>IF('Key project Info'!$V37&gt;0,'Key project Info'!$M$25-'Key project Info'!$M37,0)</f>
        <v>0</v>
      </c>
      <c r="H33" s="319">
        <f>IF('Key project Info'!$W37&gt;0,'Key project Info'!$M$26-'Key project Info'!$M37,0)</f>
        <v>0</v>
      </c>
      <c r="I33" s="319">
        <f>IF('Key project Info'!$X37&gt;0,'Key project Info'!$M$27-'Key project Info'!$M37,0)</f>
        <v>0</v>
      </c>
      <c r="J33" s="319">
        <f>IF('Key project Info'!$Y37&gt;0,'Key project Info'!$M$28-'Key project Info'!$M37,0)</f>
        <v>0</v>
      </c>
      <c r="K33" s="319">
        <f>IF('Key project Info'!$Z37&gt;0,'Key project Info'!$M$29-'Key project Info'!$M37,0)</f>
        <v>0</v>
      </c>
      <c r="L33" s="319">
        <f>IF('Key project Info'!$AA37&gt;0,'Key project Info'!$M$30-'Key project Info'!$M37,0)</f>
        <v>0</v>
      </c>
      <c r="M33" s="319">
        <f>IF('Key project Info'!$AB37&gt;0,'Key project Info'!$M$31-'Key project Info'!$M37,0)</f>
        <v>0</v>
      </c>
      <c r="N33" s="319">
        <f>IF('Key project Info'!$AC37&gt;0,'Key project Info'!$M$32-'Key project Info'!$M37,0)</f>
        <v>0</v>
      </c>
      <c r="O33" s="319">
        <f>IF('Key project Info'!$AD37&gt;0,'Key project Info'!$M$33-'Key project Info'!$M37,0)</f>
        <v>0</v>
      </c>
      <c r="P33" s="319">
        <f>IF('Key project Info'!$AE37&gt;0,'Key project Info'!$M$34-'Key project Info'!$M37,0)</f>
        <v>0</v>
      </c>
      <c r="Q33" s="319">
        <f>IF('Key project Info'!$AF37&gt;0,'Key project Info'!$M$35-'Key project Info'!$M37,0)</f>
        <v>0</v>
      </c>
      <c r="R33" s="319">
        <f>IF('Key project Info'!$AG37&gt;0,'Key project Info'!$M$36-'Key project Info'!$M37,0)</f>
        <v>0</v>
      </c>
      <c r="S33" s="320"/>
      <c r="T33" s="319">
        <f>IF('Key project Info'!$AI37&gt;0,'Key project Info'!$M$38-'Key project Info'!$M37,0)</f>
        <v>0</v>
      </c>
      <c r="U33" s="319">
        <f>IF('Key project Info'!$AJ37&gt;0,'Key project Info'!$M$39-'Key project Info'!$M37,0)</f>
        <v>0</v>
      </c>
      <c r="V33" s="249"/>
      <c r="W33" s="249"/>
      <c r="X33" s="249"/>
      <c r="Y33" s="249"/>
    </row>
    <row r="34" spans="1:25" x14ac:dyDescent="0.25">
      <c r="A34" s="266" t="str">
        <f>'Key project Info'!$B51</f>
        <v>Land use s</v>
      </c>
      <c r="B34" s="319">
        <f>IF('Key project Info'!$Q38&gt;0,'Key project Info'!$M$20-'Key project Info'!$M38,0)</f>
        <v>0</v>
      </c>
      <c r="C34" s="319">
        <f>IF('Key project Info'!$R38&gt;0,'Key project Info'!$M$21-'Key project Info'!$M38,0)</f>
        <v>0</v>
      </c>
      <c r="D34" s="319">
        <f>IF('Key project Info'!$S38&gt;0,'Key project Info'!$M$22-'Key project Info'!$M38,0)</f>
        <v>0</v>
      </c>
      <c r="E34" s="319">
        <f>IF('Key project Info'!$T38&gt;0,'Key project Info'!$M$23-'Key project Info'!$M38,0)</f>
        <v>0</v>
      </c>
      <c r="F34" s="319">
        <f>IF('Key project Info'!$U38&gt;0,'Key project Info'!$M$24-'Key project Info'!$M38,0)</f>
        <v>0</v>
      </c>
      <c r="G34" s="319">
        <f>IF('Key project Info'!$V38&gt;0,'Key project Info'!$M$25-'Key project Info'!$M38,0)</f>
        <v>0</v>
      </c>
      <c r="H34" s="319">
        <f>IF('Key project Info'!$W38&gt;0,'Key project Info'!$M$26-'Key project Info'!$M38,0)</f>
        <v>0</v>
      </c>
      <c r="I34" s="319">
        <f>IF('Key project Info'!$X38&gt;0,'Key project Info'!$M$27-'Key project Info'!$M38,0)</f>
        <v>0</v>
      </c>
      <c r="J34" s="319">
        <f>IF('Key project Info'!$Y38&gt;0,'Key project Info'!$M$28-'Key project Info'!$M38,0)</f>
        <v>0</v>
      </c>
      <c r="K34" s="319">
        <f>IF('Key project Info'!$Z38&gt;0,'Key project Info'!$M$29-'Key project Info'!$M38,0)</f>
        <v>0</v>
      </c>
      <c r="L34" s="319">
        <f>IF('Key project Info'!$AA38&gt;0,'Key project Info'!$M$30-'Key project Info'!$M38,0)</f>
        <v>0</v>
      </c>
      <c r="M34" s="319">
        <f>IF('Key project Info'!$AB38&gt;0,'Key project Info'!$M$31-'Key project Info'!$M38,0)</f>
        <v>0</v>
      </c>
      <c r="N34" s="319">
        <f>IF('Key project Info'!$AC38&gt;0,'Key project Info'!$M$32-'Key project Info'!$M38,0)</f>
        <v>0</v>
      </c>
      <c r="O34" s="319">
        <f>IF('Key project Info'!$AD38&gt;0,'Key project Info'!$M$33-'Key project Info'!$M38,0)</f>
        <v>0</v>
      </c>
      <c r="P34" s="319">
        <f>IF('Key project Info'!$AE38&gt;0,'Key project Info'!$M$34-'Key project Info'!$M38,0)</f>
        <v>0</v>
      </c>
      <c r="Q34" s="319">
        <f>IF('Key project Info'!$AF38&gt;0,'Key project Info'!$M$35-'Key project Info'!$M38,0)</f>
        <v>0</v>
      </c>
      <c r="R34" s="319">
        <f>IF('Key project Info'!$AG38&gt;0,'Key project Info'!$M$36-'Key project Info'!$M38,0)</f>
        <v>0</v>
      </c>
      <c r="S34" s="319">
        <f>IF('Key project Info'!$AH38&gt;0,'Key project Info'!$M$37-'Key project Info'!$M38,0)</f>
        <v>0</v>
      </c>
      <c r="T34" s="320"/>
      <c r="U34" s="319">
        <f>IF('Key project Info'!$AJ38&gt;0,'Key project Info'!$M$39-'Key project Info'!$M38,0)</f>
        <v>0</v>
      </c>
      <c r="V34" s="249"/>
      <c r="W34" s="249"/>
      <c r="X34" s="249"/>
      <c r="Y34" s="249"/>
    </row>
    <row r="35" spans="1:25" x14ac:dyDescent="0.25">
      <c r="A35" s="266" t="str">
        <f>'Key project Info'!$B52</f>
        <v>Land use XXXXXXX</v>
      </c>
      <c r="B35" s="319">
        <f>IF('Key project Info'!$Q39&gt;0,'Key project Info'!$M$20-'Key project Info'!$M39,0)</f>
        <v>0</v>
      </c>
      <c r="C35" s="319">
        <f>IF('Key project Info'!$R39&gt;0,'Key project Info'!$M$21-'Key project Info'!$M39,0)</f>
        <v>0</v>
      </c>
      <c r="D35" s="319">
        <f>IF('Key project Info'!$S39&gt;0,'Key project Info'!$M$22-'Key project Info'!$M39,0)</f>
        <v>0</v>
      </c>
      <c r="E35" s="319">
        <f>IF('Key project Info'!$T39&gt;0,'Key project Info'!$M$23-'Key project Info'!$M39,0)</f>
        <v>0</v>
      </c>
      <c r="F35" s="319">
        <f>IF('Key project Info'!$U39&gt;0,'Key project Info'!$M$24-'Key project Info'!$M39,0)</f>
        <v>0</v>
      </c>
      <c r="G35" s="319">
        <f>IF('Key project Info'!$V39&gt;0,'Key project Info'!$M$25-'Key project Info'!$M39,0)</f>
        <v>0</v>
      </c>
      <c r="H35" s="319">
        <f>IF('Key project Info'!$W39&gt;0,'Key project Info'!$M$26-'Key project Info'!$M39,0)</f>
        <v>0</v>
      </c>
      <c r="I35" s="319">
        <f>IF('Key project Info'!$X39&gt;0,'Key project Info'!$M$27-'Key project Info'!$M39,0)</f>
        <v>0</v>
      </c>
      <c r="J35" s="319">
        <f>IF('Key project Info'!$Y39&gt;0,'Key project Info'!$M$28-'Key project Info'!$M39,0)</f>
        <v>0</v>
      </c>
      <c r="K35" s="319">
        <f>IF('Key project Info'!$Z39&gt;0,'Key project Info'!$M$29-'Key project Info'!$M39,0)</f>
        <v>0</v>
      </c>
      <c r="L35" s="319">
        <f>IF('Key project Info'!$AA39&gt;0,'Key project Info'!$M$30-'Key project Info'!$M39,0)</f>
        <v>0</v>
      </c>
      <c r="M35" s="319">
        <f>IF('Key project Info'!$AB39&gt;0,'Key project Info'!$M$31-'Key project Info'!$M39,0)</f>
        <v>0</v>
      </c>
      <c r="N35" s="319">
        <f>IF('Key project Info'!$AC39&gt;0,'Key project Info'!$M$32-'Key project Info'!$M39,0)</f>
        <v>0</v>
      </c>
      <c r="O35" s="319">
        <f>IF('Key project Info'!$AD39&gt;0,'Key project Info'!$M$33-'Key project Info'!$M39,0)</f>
        <v>0</v>
      </c>
      <c r="P35" s="319">
        <f>IF('Key project Info'!$AE39&gt;0,'Key project Info'!$M$34-'Key project Info'!$M39,0)</f>
        <v>0</v>
      </c>
      <c r="Q35" s="319">
        <f>IF('Key project Info'!$AF39&gt;0,'Key project Info'!$M$35-'Key project Info'!$M39,0)</f>
        <v>0</v>
      </c>
      <c r="R35" s="319">
        <f>IF('Key project Info'!$AG39&gt;0,'Key project Info'!$M$36-'Key project Info'!$M39,0)</f>
        <v>0</v>
      </c>
      <c r="S35" s="319">
        <f>IF('Key project Info'!$AH39&gt;0,'Key project Info'!$M$37-'Key project Info'!$M39,0)</f>
        <v>0</v>
      </c>
      <c r="T35" s="319">
        <f>IF('Key project Info'!$AI39&gt;0,'Key project Info'!$M$38-'Key project Info'!$M39,0)</f>
        <v>0</v>
      </c>
      <c r="U35" s="320"/>
      <c r="V35" s="249"/>
      <c r="W35" s="249"/>
      <c r="X35" s="249"/>
      <c r="Y35" s="249"/>
    </row>
    <row r="36" spans="1:25" x14ac:dyDescent="0.25">
      <c r="A36" s="182"/>
      <c r="B36" s="249"/>
      <c r="C36" s="249"/>
      <c r="D36" s="249"/>
      <c r="E36" s="249"/>
      <c r="F36" s="249"/>
      <c r="G36" s="249"/>
      <c r="H36" s="249"/>
      <c r="I36" s="249"/>
      <c r="J36" s="249"/>
      <c r="K36" s="249"/>
      <c r="L36" s="249"/>
      <c r="M36" s="249"/>
      <c r="N36" s="249"/>
      <c r="O36" s="249"/>
      <c r="P36" s="249"/>
      <c r="Q36" s="249"/>
      <c r="R36" s="249"/>
      <c r="S36" s="249"/>
      <c r="T36" s="249"/>
      <c r="U36" s="249"/>
      <c r="V36" s="249"/>
      <c r="W36" s="249"/>
      <c r="X36" s="249"/>
      <c r="Y36" s="249"/>
    </row>
    <row r="37" spans="1:25" x14ac:dyDescent="0.25">
      <c r="A37" s="182"/>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row>
    <row r="38" spans="1:25" ht="21" x14ac:dyDescent="0.4">
      <c r="A38" s="259" t="s">
        <v>33</v>
      </c>
      <c r="B38" s="267"/>
      <c r="C38" s="267"/>
      <c r="D38" s="267"/>
      <c r="E38" s="267"/>
      <c r="F38" s="267"/>
      <c r="G38" s="267"/>
      <c r="H38" s="267"/>
      <c r="I38" s="267"/>
      <c r="J38" s="267"/>
      <c r="K38" s="267"/>
      <c r="L38" s="267"/>
      <c r="M38" s="267"/>
      <c r="N38" s="267"/>
      <c r="O38" s="267"/>
      <c r="P38" s="267"/>
      <c r="Q38" s="267"/>
      <c r="R38" s="267"/>
      <c r="S38" s="260"/>
      <c r="T38" s="260"/>
      <c r="U38" s="260"/>
      <c r="V38" s="268"/>
      <c r="W38" s="268"/>
      <c r="X38" s="268"/>
      <c r="Y38" s="268"/>
    </row>
    <row r="39" spans="1:25" ht="41.4" x14ac:dyDescent="0.25">
      <c r="A39" s="262" t="s">
        <v>12</v>
      </c>
      <c r="B39" s="263" t="str">
        <f>'Key project Info'!$B$33</f>
        <v>Primary natural forest (non-exploited)</v>
      </c>
      <c r="C39" s="263" t="str">
        <f>'Key project Info'!$B$34</f>
        <v>Secondary natural forest (exploited)</v>
      </c>
      <c r="D39" s="263" t="str">
        <f>'Key project Info'!$B$35</f>
        <v>Agriculture after charcoal</v>
      </c>
      <c r="E39" s="263" t="str">
        <f>'Key project Info'!$B$36</f>
        <v xml:space="preserve">Agriculture </v>
      </c>
      <c r="F39" s="263" t="str">
        <f>'Key project Info'!$B$37</f>
        <v>Sustainable logging of primary forests</v>
      </c>
      <c r="G39" s="263" t="str">
        <f>'Key project Info'!$B$38</f>
        <v>Land use e</v>
      </c>
      <c r="H39" s="263" t="str">
        <f>'Key project Info'!$B$39</f>
        <v>Land use g</v>
      </c>
      <c r="I39" s="263" t="str">
        <f>'Key project Info'!$B$40</f>
        <v>Land use h</v>
      </c>
      <c r="J39" s="263" t="str">
        <f>'Key project Info'!$B$41</f>
        <v>Land use i</v>
      </c>
      <c r="K39" s="263" t="str">
        <f>'Key project Info'!$B$42</f>
        <v>Land use j</v>
      </c>
      <c r="L39" s="263" t="str">
        <f>'Key project Info'!$B$43</f>
        <v>Land use k</v>
      </c>
      <c r="M39" s="263" t="str">
        <f>'Key project Info'!$B$44</f>
        <v>Land use l</v>
      </c>
      <c r="N39" s="263" t="str">
        <f>'Key project Info'!$B$45</f>
        <v>Land use m</v>
      </c>
      <c r="O39" s="263" t="str">
        <f>'Key project Info'!$B$46</f>
        <v>Land use n</v>
      </c>
      <c r="P39" s="263" t="str">
        <f>'Key project Info'!$B$47</f>
        <v>Land use o</v>
      </c>
      <c r="Q39" s="263" t="str">
        <f>'Key project Info'!$B$48</f>
        <v>Land use p</v>
      </c>
      <c r="R39" s="263" t="str">
        <f>'Key project Info'!$B$49</f>
        <v>Land use q</v>
      </c>
      <c r="S39" s="263" t="str">
        <f>'Key project Info'!$B$50</f>
        <v>Land use r</v>
      </c>
      <c r="T39" s="263" t="str">
        <f>'Key project Info'!$B$51</f>
        <v>Land use s</v>
      </c>
      <c r="U39" s="263" t="str">
        <f>'Key project Info'!$B$52</f>
        <v>Land use XXXXXXX</v>
      </c>
      <c r="V39" s="104"/>
      <c r="W39" s="104"/>
      <c r="X39" s="104"/>
      <c r="Y39" s="104"/>
    </row>
    <row r="40" spans="1:25" x14ac:dyDescent="0.25">
      <c r="A40" s="266" t="str">
        <f>'Key project Info'!$B33</f>
        <v>Primary natural forest (non-exploited)</v>
      </c>
      <c r="B40" s="320"/>
      <c r="C40" s="319">
        <f>$C16*'Key project Info'!R20</f>
        <v>-1200000</v>
      </c>
      <c r="D40" s="319">
        <f>D16*'Key project Info'!S20</f>
        <v>-3600000</v>
      </c>
      <c r="E40" s="319">
        <f>E16*'Key project Info'!T20</f>
        <v>-3600000</v>
      </c>
      <c r="F40" s="319">
        <f>F16*'Key project Info'!U20</f>
        <v>0</v>
      </c>
      <c r="G40" s="319">
        <f>G16*'Key project Info'!V20</f>
        <v>0</v>
      </c>
      <c r="H40" s="319">
        <f>H16*'Key project Info'!W20</f>
        <v>0</v>
      </c>
      <c r="I40" s="319">
        <f>I16*'Key project Info'!X20</f>
        <v>0</v>
      </c>
      <c r="J40" s="319">
        <f>J16*'Key project Info'!Y20</f>
        <v>0</v>
      </c>
      <c r="K40" s="319">
        <f>K16*'Key project Info'!Z20</f>
        <v>0</v>
      </c>
      <c r="L40" s="319">
        <f>L16*'Key project Info'!AA20</f>
        <v>0</v>
      </c>
      <c r="M40" s="319">
        <f>M16*'Key project Info'!AB20</f>
        <v>0</v>
      </c>
      <c r="N40" s="319">
        <f>N16*'Key project Info'!AC20</f>
        <v>0</v>
      </c>
      <c r="O40" s="319">
        <f>O16*'Key project Info'!AD20</f>
        <v>0</v>
      </c>
      <c r="P40" s="319">
        <f>P16*'Key project Info'!AE20</f>
        <v>0</v>
      </c>
      <c r="Q40" s="319">
        <f>Q16*'Key project Info'!AF20</f>
        <v>0</v>
      </c>
      <c r="R40" s="319">
        <f>R16*'Key project Info'!AG20</f>
        <v>0</v>
      </c>
      <c r="S40" s="319">
        <f>S16*'Key project Info'!AH20</f>
        <v>0</v>
      </c>
      <c r="T40" s="319">
        <f>T16*'Key project Info'!AI20</f>
        <v>0</v>
      </c>
      <c r="U40" s="319">
        <f>U16*'Key project Info'!AJ20</f>
        <v>0</v>
      </c>
      <c r="V40" s="104"/>
      <c r="W40" s="104"/>
      <c r="X40" s="104"/>
      <c r="Y40" s="104"/>
    </row>
    <row r="41" spans="1:25" x14ac:dyDescent="0.25">
      <c r="A41" s="266" t="str">
        <f>'Key project Info'!$B34</f>
        <v>Secondary natural forest (exploited)</v>
      </c>
      <c r="B41" s="319">
        <f>B17*'Key project Info'!Q21</f>
        <v>0</v>
      </c>
      <c r="C41" s="320"/>
      <c r="D41" s="319">
        <f>D17*'Key project Info'!S21</f>
        <v>0</v>
      </c>
      <c r="E41" s="319">
        <f>E17*'Key project Info'!T21</f>
        <v>0</v>
      </c>
      <c r="F41" s="319">
        <f>F17*'Key project Info'!U21</f>
        <v>0</v>
      </c>
      <c r="G41" s="319">
        <f>G17*'Key project Info'!V21</f>
        <v>0</v>
      </c>
      <c r="H41" s="319">
        <f>H17*'Key project Info'!W21</f>
        <v>0</v>
      </c>
      <c r="I41" s="319">
        <f>I17*'Key project Info'!X21</f>
        <v>0</v>
      </c>
      <c r="J41" s="319">
        <f>J17*'Key project Info'!Y21</f>
        <v>0</v>
      </c>
      <c r="K41" s="319">
        <f>K17*'Key project Info'!Z21</f>
        <v>0</v>
      </c>
      <c r="L41" s="319">
        <f>L17*'Key project Info'!AA21</f>
        <v>0</v>
      </c>
      <c r="M41" s="319">
        <f>M17*'Key project Info'!AB21</f>
        <v>0</v>
      </c>
      <c r="N41" s="319">
        <f>N17*'Key project Info'!AC21</f>
        <v>0</v>
      </c>
      <c r="O41" s="319">
        <f>O17*'Key project Info'!AD21</f>
        <v>0</v>
      </c>
      <c r="P41" s="319">
        <f>P17*'Key project Info'!AE21</f>
        <v>0</v>
      </c>
      <c r="Q41" s="319">
        <f>Q17*'Key project Info'!AF21</f>
        <v>0</v>
      </c>
      <c r="R41" s="319">
        <f>R17*'Key project Info'!AG21</f>
        <v>0</v>
      </c>
      <c r="S41" s="319">
        <f>S17*'Key project Info'!AH21</f>
        <v>0</v>
      </c>
      <c r="T41" s="319">
        <f>T17*'Key project Info'!AI21</f>
        <v>0</v>
      </c>
      <c r="U41" s="319">
        <f>U17*'Key project Info'!AJ21</f>
        <v>0</v>
      </c>
      <c r="V41" s="104"/>
      <c r="W41" s="104"/>
      <c r="X41" s="104"/>
      <c r="Y41" s="104"/>
    </row>
    <row r="42" spans="1:25" x14ac:dyDescent="0.25">
      <c r="A42" s="266" t="str">
        <f>'Key project Info'!$B35</f>
        <v>Agriculture after charcoal</v>
      </c>
      <c r="B42" s="319">
        <f>B18*'Key project Info'!Q22</f>
        <v>0</v>
      </c>
      <c r="C42" s="319">
        <f>$C18*'Key project Info'!R22</f>
        <v>0</v>
      </c>
      <c r="D42" s="320"/>
      <c r="E42" s="319">
        <f>E18*'Key project Info'!T22</f>
        <v>0</v>
      </c>
      <c r="F42" s="319">
        <f>F18*'Key project Info'!U22</f>
        <v>0</v>
      </c>
      <c r="G42" s="319">
        <f>G18*'Key project Info'!V22</f>
        <v>0</v>
      </c>
      <c r="H42" s="319">
        <f>H18*'Key project Info'!W22</f>
        <v>0</v>
      </c>
      <c r="I42" s="319">
        <f>I18*'Key project Info'!X22</f>
        <v>0</v>
      </c>
      <c r="J42" s="319">
        <f>J18*'Key project Info'!Y22</f>
        <v>0</v>
      </c>
      <c r="K42" s="319">
        <f>K18*'Key project Info'!Z22</f>
        <v>0</v>
      </c>
      <c r="L42" s="319">
        <f>L18*'Key project Info'!AA22</f>
        <v>0</v>
      </c>
      <c r="M42" s="319">
        <f>M18*'Key project Info'!AB22</f>
        <v>0</v>
      </c>
      <c r="N42" s="319">
        <f>N18*'Key project Info'!AC22</f>
        <v>0</v>
      </c>
      <c r="O42" s="319">
        <f>O18*'Key project Info'!AD22</f>
        <v>0</v>
      </c>
      <c r="P42" s="319">
        <f>P18*'Key project Info'!AE22</f>
        <v>0</v>
      </c>
      <c r="Q42" s="319">
        <f>Q18*'Key project Info'!AF22</f>
        <v>0</v>
      </c>
      <c r="R42" s="319">
        <f>R18*'Key project Info'!AG22</f>
        <v>0</v>
      </c>
      <c r="S42" s="319">
        <f>S18*'Key project Info'!AH22</f>
        <v>0</v>
      </c>
      <c r="T42" s="319">
        <f>T18*'Key project Info'!AI22</f>
        <v>0</v>
      </c>
      <c r="U42" s="319">
        <f>U18*'Key project Info'!AJ22</f>
        <v>0</v>
      </c>
      <c r="V42" s="249"/>
      <c r="W42" s="249"/>
      <c r="X42" s="249"/>
      <c r="Y42" s="249"/>
    </row>
    <row r="43" spans="1:25" x14ac:dyDescent="0.25">
      <c r="A43" s="266" t="str">
        <f>'Key project Info'!$B36</f>
        <v xml:space="preserve">Agriculture </v>
      </c>
      <c r="B43" s="319">
        <f>B19*'Key project Info'!Q23</f>
        <v>0</v>
      </c>
      <c r="C43" s="319">
        <f>$C19*'Key project Info'!R23</f>
        <v>0</v>
      </c>
      <c r="D43" s="319">
        <f>D19*'Key project Info'!S23</f>
        <v>0</v>
      </c>
      <c r="E43" s="320"/>
      <c r="F43" s="319">
        <f>F19*'Key project Info'!U23</f>
        <v>0</v>
      </c>
      <c r="G43" s="319">
        <f>G19*'Key project Info'!V23</f>
        <v>0</v>
      </c>
      <c r="H43" s="319">
        <f>H19*'Key project Info'!W23</f>
        <v>0</v>
      </c>
      <c r="I43" s="319">
        <f>I19*'Key project Info'!X23</f>
        <v>0</v>
      </c>
      <c r="J43" s="319">
        <f>J19*'Key project Info'!Y23</f>
        <v>0</v>
      </c>
      <c r="K43" s="319">
        <f>K19*'Key project Info'!Z23</f>
        <v>0</v>
      </c>
      <c r="L43" s="319">
        <f>L19*'Key project Info'!AA23</f>
        <v>0</v>
      </c>
      <c r="M43" s="319">
        <f>M19*'Key project Info'!AB23</f>
        <v>0</v>
      </c>
      <c r="N43" s="319">
        <f>N19*'Key project Info'!AC23</f>
        <v>0</v>
      </c>
      <c r="O43" s="319">
        <f>O19*'Key project Info'!AD23</f>
        <v>0</v>
      </c>
      <c r="P43" s="319">
        <f>P19*'Key project Info'!AE23</f>
        <v>0</v>
      </c>
      <c r="Q43" s="319">
        <f>Q19*'Key project Info'!AF23</f>
        <v>0</v>
      </c>
      <c r="R43" s="319">
        <f>R19*'Key project Info'!AG23</f>
        <v>0</v>
      </c>
      <c r="S43" s="319">
        <f>S19*'Key project Info'!AH23</f>
        <v>0</v>
      </c>
      <c r="T43" s="319">
        <f>T19*'Key project Info'!AI23</f>
        <v>0</v>
      </c>
      <c r="U43" s="319">
        <f>U19*'Key project Info'!AJ23</f>
        <v>0</v>
      </c>
      <c r="V43" s="249"/>
      <c r="W43" s="249"/>
      <c r="X43" s="249"/>
      <c r="Y43" s="249"/>
    </row>
    <row r="44" spans="1:25" x14ac:dyDescent="0.25">
      <c r="A44" s="266" t="str">
        <f>'Key project Info'!$B37</f>
        <v>Sustainable logging of primary forests</v>
      </c>
      <c r="B44" s="319">
        <f>B20*'Key project Info'!Q24</f>
        <v>0</v>
      </c>
      <c r="C44" s="319">
        <f>$C20*'Key project Info'!R24</f>
        <v>0</v>
      </c>
      <c r="D44" s="319">
        <f>D20*'Key project Info'!S24</f>
        <v>0</v>
      </c>
      <c r="E44" s="319">
        <f>E20*'Key project Info'!T24</f>
        <v>0</v>
      </c>
      <c r="F44" s="320"/>
      <c r="G44" s="319">
        <f>G20*'Key project Info'!V24</f>
        <v>0</v>
      </c>
      <c r="H44" s="319">
        <f>H20*'Key project Info'!W24</f>
        <v>0</v>
      </c>
      <c r="I44" s="319">
        <f>I20*'Key project Info'!X24</f>
        <v>0</v>
      </c>
      <c r="J44" s="319">
        <f>J20*'Key project Info'!Y24</f>
        <v>0</v>
      </c>
      <c r="K44" s="319">
        <f>K20*'Key project Info'!Z24</f>
        <v>0</v>
      </c>
      <c r="L44" s="319">
        <f>L20*'Key project Info'!AA24</f>
        <v>0</v>
      </c>
      <c r="M44" s="319">
        <f>M20*'Key project Info'!AB24</f>
        <v>0</v>
      </c>
      <c r="N44" s="319">
        <f>N20*'Key project Info'!AC24</f>
        <v>0</v>
      </c>
      <c r="O44" s="319">
        <f>O20*'Key project Info'!AD24</f>
        <v>0</v>
      </c>
      <c r="P44" s="319">
        <f>P20*'Key project Info'!AE24</f>
        <v>0</v>
      </c>
      <c r="Q44" s="319">
        <f>Q20*'Key project Info'!AF24</f>
        <v>0</v>
      </c>
      <c r="R44" s="319">
        <f>R20*'Key project Info'!AG24</f>
        <v>0</v>
      </c>
      <c r="S44" s="319">
        <f>S20*'Key project Info'!AH24</f>
        <v>0</v>
      </c>
      <c r="T44" s="319">
        <f>T20*'Key project Info'!AI24</f>
        <v>0</v>
      </c>
      <c r="U44" s="319">
        <f>U20*'Key project Info'!AJ24</f>
        <v>0</v>
      </c>
      <c r="V44" s="249"/>
      <c r="W44" s="249"/>
      <c r="X44" s="249"/>
      <c r="Y44" s="249"/>
    </row>
    <row r="45" spans="1:25" x14ac:dyDescent="0.25">
      <c r="A45" s="266" t="str">
        <f>'Key project Info'!$B38</f>
        <v>Land use e</v>
      </c>
      <c r="B45" s="319">
        <f>B21*'Key project Info'!Q25</f>
        <v>0</v>
      </c>
      <c r="C45" s="319">
        <f>$C21*'Key project Info'!R25</f>
        <v>0</v>
      </c>
      <c r="D45" s="319">
        <f>D21*'Key project Info'!S25</f>
        <v>0</v>
      </c>
      <c r="E45" s="319">
        <f>E21*'Key project Info'!T25</f>
        <v>0</v>
      </c>
      <c r="F45" s="319">
        <f>F21*'Key project Info'!U25</f>
        <v>0</v>
      </c>
      <c r="G45" s="320"/>
      <c r="H45" s="319">
        <f>H21*'Key project Info'!W25</f>
        <v>0</v>
      </c>
      <c r="I45" s="319">
        <f>I21*'Key project Info'!X25</f>
        <v>0</v>
      </c>
      <c r="J45" s="319">
        <f>J21*'Key project Info'!Y25</f>
        <v>0</v>
      </c>
      <c r="K45" s="319">
        <f>K21*'Key project Info'!Z25</f>
        <v>0</v>
      </c>
      <c r="L45" s="319">
        <f>L21*'Key project Info'!AA25</f>
        <v>0</v>
      </c>
      <c r="M45" s="319">
        <f>M21*'Key project Info'!AB25</f>
        <v>0</v>
      </c>
      <c r="N45" s="319">
        <f>N21*'Key project Info'!AC25</f>
        <v>0</v>
      </c>
      <c r="O45" s="319">
        <f>O21*'Key project Info'!AD25</f>
        <v>0</v>
      </c>
      <c r="P45" s="319">
        <f>P21*'Key project Info'!AE25</f>
        <v>0</v>
      </c>
      <c r="Q45" s="319">
        <f>Q21*'Key project Info'!AF25</f>
        <v>0</v>
      </c>
      <c r="R45" s="319">
        <f>R21*'Key project Info'!AG25</f>
        <v>0</v>
      </c>
      <c r="S45" s="319">
        <f>S21*'Key project Info'!AH25</f>
        <v>0</v>
      </c>
      <c r="T45" s="319">
        <f>T21*'Key project Info'!AI25</f>
        <v>0</v>
      </c>
      <c r="U45" s="319">
        <f>U21*'Key project Info'!AJ25</f>
        <v>0</v>
      </c>
      <c r="V45" s="249"/>
      <c r="W45" s="249"/>
      <c r="X45" s="249"/>
      <c r="Y45" s="249"/>
    </row>
    <row r="46" spans="1:25" x14ac:dyDescent="0.25">
      <c r="A46" s="266" t="str">
        <f>'Key project Info'!$B39</f>
        <v>Land use g</v>
      </c>
      <c r="B46" s="319">
        <f>B22*'Key project Info'!Q26</f>
        <v>0</v>
      </c>
      <c r="C46" s="319">
        <f>$C22*'Key project Info'!R26</f>
        <v>0</v>
      </c>
      <c r="D46" s="319">
        <f>D22*'Key project Info'!S26</f>
        <v>0</v>
      </c>
      <c r="E46" s="319">
        <f>E22*'Key project Info'!T26</f>
        <v>0</v>
      </c>
      <c r="F46" s="319">
        <f>F22*'Key project Info'!U26</f>
        <v>0</v>
      </c>
      <c r="G46" s="319">
        <f>G22*'Key project Info'!V26</f>
        <v>0</v>
      </c>
      <c r="H46" s="320"/>
      <c r="I46" s="319">
        <f>I22*'Key project Info'!X26</f>
        <v>0</v>
      </c>
      <c r="J46" s="319">
        <f>J22*'Key project Info'!Y26</f>
        <v>0</v>
      </c>
      <c r="K46" s="319">
        <f>K22*'Key project Info'!Z26</f>
        <v>0</v>
      </c>
      <c r="L46" s="319">
        <f>L22*'Key project Info'!AA26</f>
        <v>0</v>
      </c>
      <c r="M46" s="319">
        <f>M22*'Key project Info'!AB26</f>
        <v>0</v>
      </c>
      <c r="N46" s="319">
        <f>N22*'Key project Info'!AC26</f>
        <v>0</v>
      </c>
      <c r="O46" s="319">
        <f>O22*'Key project Info'!AD26</f>
        <v>0</v>
      </c>
      <c r="P46" s="319">
        <f>P22*'Key project Info'!AE26</f>
        <v>0</v>
      </c>
      <c r="Q46" s="319">
        <f>Q22*'Key project Info'!AF26</f>
        <v>0</v>
      </c>
      <c r="R46" s="319">
        <f>R22*'Key project Info'!AG26</f>
        <v>0</v>
      </c>
      <c r="S46" s="319">
        <f>S22*'Key project Info'!AH26</f>
        <v>0</v>
      </c>
      <c r="T46" s="319">
        <f>T22*'Key project Info'!AI26</f>
        <v>0</v>
      </c>
      <c r="U46" s="319">
        <f>U22*'Key project Info'!AJ26</f>
        <v>0</v>
      </c>
      <c r="V46" s="249"/>
      <c r="W46" s="249"/>
      <c r="X46" s="249"/>
      <c r="Y46" s="249"/>
    </row>
    <row r="47" spans="1:25" x14ac:dyDescent="0.25">
      <c r="A47" s="266" t="str">
        <f>'Key project Info'!$B40</f>
        <v>Land use h</v>
      </c>
      <c r="B47" s="319">
        <f>B23*'Key project Info'!Q27</f>
        <v>0</v>
      </c>
      <c r="C47" s="319">
        <f>$C23*'Key project Info'!R27</f>
        <v>0</v>
      </c>
      <c r="D47" s="319">
        <f>D23*'Key project Info'!S27</f>
        <v>0</v>
      </c>
      <c r="E47" s="319">
        <f>E23*'Key project Info'!T27</f>
        <v>0</v>
      </c>
      <c r="F47" s="319">
        <f>F23*'Key project Info'!U27</f>
        <v>0</v>
      </c>
      <c r="G47" s="319">
        <f>G23*'Key project Info'!V27</f>
        <v>0</v>
      </c>
      <c r="H47" s="319">
        <f>H23*'Key project Info'!W27</f>
        <v>0</v>
      </c>
      <c r="I47" s="320"/>
      <c r="J47" s="319">
        <f>J23*'Key project Info'!Y27</f>
        <v>0</v>
      </c>
      <c r="K47" s="319">
        <f>K23*'Key project Info'!Z27</f>
        <v>0</v>
      </c>
      <c r="L47" s="319">
        <f>L23*'Key project Info'!AA27</f>
        <v>0</v>
      </c>
      <c r="M47" s="319">
        <f>M23*'Key project Info'!AB27</f>
        <v>0</v>
      </c>
      <c r="N47" s="319">
        <f>N23*'Key project Info'!AC27</f>
        <v>0</v>
      </c>
      <c r="O47" s="319">
        <f>O23*'Key project Info'!AD27</f>
        <v>0</v>
      </c>
      <c r="P47" s="319">
        <f>P23*'Key project Info'!AE27</f>
        <v>0</v>
      </c>
      <c r="Q47" s="319">
        <f>Q23*'Key project Info'!AF27</f>
        <v>0</v>
      </c>
      <c r="R47" s="319">
        <f>R23*'Key project Info'!AG27</f>
        <v>0</v>
      </c>
      <c r="S47" s="319">
        <f>S23*'Key project Info'!AH27</f>
        <v>0</v>
      </c>
      <c r="T47" s="319">
        <f>T23*'Key project Info'!AI27</f>
        <v>0</v>
      </c>
      <c r="U47" s="319">
        <f>U23*'Key project Info'!AJ27</f>
        <v>0</v>
      </c>
      <c r="V47" s="249"/>
      <c r="W47" s="249"/>
      <c r="X47" s="249"/>
      <c r="Y47" s="249"/>
    </row>
    <row r="48" spans="1:25" x14ac:dyDescent="0.25">
      <c r="A48" s="266" t="str">
        <f>'Key project Info'!$B41</f>
        <v>Land use i</v>
      </c>
      <c r="B48" s="319">
        <f>B24*'Key project Info'!Q28</f>
        <v>0</v>
      </c>
      <c r="C48" s="319">
        <f>$C24*'Key project Info'!R28</f>
        <v>0</v>
      </c>
      <c r="D48" s="319">
        <f>D24*'Key project Info'!S28</f>
        <v>0</v>
      </c>
      <c r="E48" s="319">
        <f>E24*'Key project Info'!T28</f>
        <v>0</v>
      </c>
      <c r="F48" s="319">
        <f>F24*'Key project Info'!U28</f>
        <v>0</v>
      </c>
      <c r="G48" s="319">
        <f>G24*'Key project Info'!V28</f>
        <v>0</v>
      </c>
      <c r="H48" s="319">
        <f>H24*'Key project Info'!W28</f>
        <v>0</v>
      </c>
      <c r="I48" s="319">
        <f>I24*'Key project Info'!X28</f>
        <v>0</v>
      </c>
      <c r="J48" s="320"/>
      <c r="K48" s="319">
        <f>K24*'Key project Info'!Z28</f>
        <v>0</v>
      </c>
      <c r="L48" s="319">
        <f>L24*'Key project Info'!AA28</f>
        <v>0</v>
      </c>
      <c r="M48" s="319">
        <f>M24*'Key project Info'!AB28</f>
        <v>0</v>
      </c>
      <c r="N48" s="319">
        <f>N24*'Key project Info'!AC28</f>
        <v>0</v>
      </c>
      <c r="O48" s="319">
        <f>O24*'Key project Info'!AD28</f>
        <v>0</v>
      </c>
      <c r="P48" s="319">
        <f>P24*'Key project Info'!AE28</f>
        <v>0</v>
      </c>
      <c r="Q48" s="319">
        <f>Q24*'Key project Info'!AF28</f>
        <v>0</v>
      </c>
      <c r="R48" s="319">
        <f>R24*'Key project Info'!AG28</f>
        <v>0</v>
      </c>
      <c r="S48" s="319">
        <f>S24*'Key project Info'!AH28</f>
        <v>0</v>
      </c>
      <c r="T48" s="319">
        <f>T24*'Key project Info'!AI28</f>
        <v>0</v>
      </c>
      <c r="U48" s="319">
        <f>U24*'Key project Info'!AJ28</f>
        <v>0</v>
      </c>
      <c r="V48" s="249"/>
      <c r="W48" s="249"/>
      <c r="X48" s="249"/>
      <c r="Y48" s="249"/>
    </row>
    <row r="49" spans="1:25" x14ac:dyDescent="0.25">
      <c r="A49" s="266" t="str">
        <f>'Key project Info'!$B42</f>
        <v>Land use j</v>
      </c>
      <c r="B49" s="319">
        <f>B25*'Key project Info'!Q29</f>
        <v>0</v>
      </c>
      <c r="C49" s="319">
        <f>$C25*'Key project Info'!R29</f>
        <v>0</v>
      </c>
      <c r="D49" s="319">
        <f>D25*'Key project Info'!S29</f>
        <v>0</v>
      </c>
      <c r="E49" s="319">
        <f>E25*'Key project Info'!T29</f>
        <v>0</v>
      </c>
      <c r="F49" s="319">
        <f>F25*'Key project Info'!U29</f>
        <v>0</v>
      </c>
      <c r="G49" s="319">
        <f>G25*'Key project Info'!V29</f>
        <v>0</v>
      </c>
      <c r="H49" s="319">
        <f>H25*'Key project Info'!W29</f>
        <v>0</v>
      </c>
      <c r="I49" s="319">
        <f>I25*'Key project Info'!X29</f>
        <v>0</v>
      </c>
      <c r="J49" s="319">
        <f>J25*'Key project Info'!Y29</f>
        <v>0</v>
      </c>
      <c r="K49" s="320"/>
      <c r="L49" s="319">
        <f>L25*'Key project Info'!AA29</f>
        <v>0</v>
      </c>
      <c r="M49" s="319">
        <f>M25*'Key project Info'!AB29</f>
        <v>0</v>
      </c>
      <c r="N49" s="319">
        <f>N25*'Key project Info'!AC29</f>
        <v>0</v>
      </c>
      <c r="O49" s="319">
        <f>O25*'Key project Info'!AD29</f>
        <v>0</v>
      </c>
      <c r="P49" s="319">
        <f>P25*'Key project Info'!AE29</f>
        <v>0</v>
      </c>
      <c r="Q49" s="319">
        <f>Q25*'Key project Info'!AF29</f>
        <v>0</v>
      </c>
      <c r="R49" s="319">
        <f>R25*'Key project Info'!AG29</f>
        <v>0</v>
      </c>
      <c r="S49" s="319">
        <f>S25*'Key project Info'!AH29</f>
        <v>0</v>
      </c>
      <c r="T49" s="319">
        <f>T25*'Key project Info'!AI29</f>
        <v>0</v>
      </c>
      <c r="U49" s="319">
        <f>U25*'Key project Info'!AJ29</f>
        <v>0</v>
      </c>
      <c r="V49" s="249"/>
      <c r="W49" s="249"/>
      <c r="X49" s="249"/>
      <c r="Y49" s="249"/>
    </row>
    <row r="50" spans="1:25" x14ac:dyDescent="0.25">
      <c r="A50" s="266" t="str">
        <f>'Key project Info'!$B43</f>
        <v>Land use k</v>
      </c>
      <c r="B50" s="319">
        <f>B26*'Key project Info'!Q30</f>
        <v>0</v>
      </c>
      <c r="C50" s="319">
        <f>$C26*'Key project Info'!R30</f>
        <v>0</v>
      </c>
      <c r="D50" s="319">
        <f>D26*'Key project Info'!S30</f>
        <v>0</v>
      </c>
      <c r="E50" s="319">
        <f>E26*'Key project Info'!T30</f>
        <v>0</v>
      </c>
      <c r="F50" s="319">
        <f>F26*'Key project Info'!U30</f>
        <v>0</v>
      </c>
      <c r="G50" s="319">
        <f>G26*'Key project Info'!V30</f>
        <v>0</v>
      </c>
      <c r="H50" s="319">
        <f>H26*'Key project Info'!W30</f>
        <v>0</v>
      </c>
      <c r="I50" s="319">
        <f>I26*'Key project Info'!X30</f>
        <v>0</v>
      </c>
      <c r="J50" s="319">
        <f>J26*'Key project Info'!Y30</f>
        <v>0</v>
      </c>
      <c r="K50" s="319">
        <f>K26*'Key project Info'!Z30</f>
        <v>0</v>
      </c>
      <c r="L50" s="320"/>
      <c r="M50" s="319">
        <f>M26*'Key project Info'!AB30</f>
        <v>0</v>
      </c>
      <c r="N50" s="319">
        <f>N26*'Key project Info'!AC30</f>
        <v>0</v>
      </c>
      <c r="O50" s="319">
        <f>O26*'Key project Info'!AD30</f>
        <v>0</v>
      </c>
      <c r="P50" s="319">
        <f>P26*'Key project Info'!AE30</f>
        <v>0</v>
      </c>
      <c r="Q50" s="319">
        <f>Q26*'Key project Info'!AF30</f>
        <v>0</v>
      </c>
      <c r="R50" s="319">
        <f>R26*'Key project Info'!AG30</f>
        <v>0</v>
      </c>
      <c r="S50" s="319">
        <f>S26*'Key project Info'!AH30</f>
        <v>0</v>
      </c>
      <c r="T50" s="319">
        <f>T26*'Key project Info'!AI30</f>
        <v>0</v>
      </c>
      <c r="U50" s="319">
        <f>U26*'Key project Info'!AJ30</f>
        <v>0</v>
      </c>
      <c r="V50" s="249"/>
      <c r="W50" s="249"/>
      <c r="X50" s="249"/>
      <c r="Y50" s="249"/>
    </row>
    <row r="51" spans="1:25" x14ac:dyDescent="0.25">
      <c r="A51" s="266" t="str">
        <f>'Key project Info'!$B44</f>
        <v>Land use l</v>
      </c>
      <c r="B51" s="319">
        <f>B27*'Key project Info'!Q31</f>
        <v>0</v>
      </c>
      <c r="C51" s="319">
        <f>$C27*'Key project Info'!R31</f>
        <v>0</v>
      </c>
      <c r="D51" s="319">
        <f>D27*'Key project Info'!S31</f>
        <v>0</v>
      </c>
      <c r="E51" s="319">
        <f>E27*'Key project Info'!T31</f>
        <v>0</v>
      </c>
      <c r="F51" s="319">
        <f>F27*'Key project Info'!U31</f>
        <v>0</v>
      </c>
      <c r="G51" s="319">
        <f>G27*'Key project Info'!V31</f>
        <v>0</v>
      </c>
      <c r="H51" s="319">
        <f>H27*'Key project Info'!W31</f>
        <v>0</v>
      </c>
      <c r="I51" s="319">
        <f>I27*'Key project Info'!X31</f>
        <v>0</v>
      </c>
      <c r="J51" s="319">
        <f>J27*'Key project Info'!Y31</f>
        <v>0</v>
      </c>
      <c r="K51" s="319">
        <f>K27*'Key project Info'!Z31</f>
        <v>0</v>
      </c>
      <c r="L51" s="319">
        <f>L27*'Key project Info'!AA31</f>
        <v>0</v>
      </c>
      <c r="M51" s="320"/>
      <c r="N51" s="319">
        <f>N27*'Key project Info'!AC31</f>
        <v>0</v>
      </c>
      <c r="O51" s="319">
        <f>O27*'Key project Info'!AD31</f>
        <v>0</v>
      </c>
      <c r="P51" s="319">
        <f>P27*'Key project Info'!AE31</f>
        <v>0</v>
      </c>
      <c r="Q51" s="319">
        <f>Q27*'Key project Info'!AF31</f>
        <v>0</v>
      </c>
      <c r="R51" s="319">
        <f>R27*'Key project Info'!AG31</f>
        <v>0</v>
      </c>
      <c r="S51" s="319">
        <f>S27*'Key project Info'!AH31</f>
        <v>0</v>
      </c>
      <c r="T51" s="319">
        <f>T27*'Key project Info'!AI31</f>
        <v>0</v>
      </c>
      <c r="U51" s="319">
        <f>U27*'Key project Info'!AJ31</f>
        <v>0</v>
      </c>
      <c r="V51" s="249"/>
      <c r="W51" s="249"/>
      <c r="X51" s="249"/>
      <c r="Y51" s="249"/>
    </row>
    <row r="52" spans="1:25" x14ac:dyDescent="0.25">
      <c r="A52" s="266" t="str">
        <f>'Key project Info'!$B45</f>
        <v>Land use m</v>
      </c>
      <c r="B52" s="319">
        <f>B28*'Key project Info'!Q32</f>
        <v>0</v>
      </c>
      <c r="C52" s="319">
        <f>$C28*'Key project Info'!R32</f>
        <v>0</v>
      </c>
      <c r="D52" s="319">
        <f>D28*'Key project Info'!S32</f>
        <v>0</v>
      </c>
      <c r="E52" s="319">
        <f>E28*'Key project Info'!T32</f>
        <v>0</v>
      </c>
      <c r="F52" s="319">
        <f>F28*'Key project Info'!U32</f>
        <v>0</v>
      </c>
      <c r="G52" s="319">
        <f>G28*'Key project Info'!V32</f>
        <v>0</v>
      </c>
      <c r="H52" s="319">
        <f>H28*'Key project Info'!W32</f>
        <v>0</v>
      </c>
      <c r="I52" s="319">
        <f>I28*'Key project Info'!X32</f>
        <v>0</v>
      </c>
      <c r="J52" s="319">
        <f>J28*'Key project Info'!Y32</f>
        <v>0</v>
      </c>
      <c r="K52" s="319">
        <f>K28*'Key project Info'!Z32</f>
        <v>0</v>
      </c>
      <c r="L52" s="319">
        <f>L28*'Key project Info'!AA32</f>
        <v>0</v>
      </c>
      <c r="M52" s="319">
        <f>M28*'Key project Info'!AB32</f>
        <v>0</v>
      </c>
      <c r="N52" s="320"/>
      <c r="O52" s="319">
        <f>O28*'Key project Info'!AD32</f>
        <v>0</v>
      </c>
      <c r="P52" s="319">
        <f>P28*'Key project Info'!AE32</f>
        <v>0</v>
      </c>
      <c r="Q52" s="319">
        <f>Q28*'Key project Info'!AF32</f>
        <v>0</v>
      </c>
      <c r="R52" s="319">
        <f>R28*'Key project Info'!AG32</f>
        <v>0</v>
      </c>
      <c r="S52" s="319">
        <f>S28*'Key project Info'!AH32</f>
        <v>0</v>
      </c>
      <c r="T52" s="319">
        <f>T28*'Key project Info'!AI32</f>
        <v>0</v>
      </c>
      <c r="U52" s="319">
        <f>U28*'Key project Info'!AJ32</f>
        <v>0</v>
      </c>
      <c r="V52" s="249"/>
      <c r="W52" s="249"/>
      <c r="X52" s="249"/>
      <c r="Y52" s="249"/>
    </row>
    <row r="53" spans="1:25" x14ac:dyDescent="0.25">
      <c r="A53" s="266" t="str">
        <f>'Key project Info'!$B46</f>
        <v>Land use n</v>
      </c>
      <c r="B53" s="319">
        <f>B29*'Key project Info'!Q33</f>
        <v>0</v>
      </c>
      <c r="C53" s="319">
        <f>$C29*'Key project Info'!R33</f>
        <v>0</v>
      </c>
      <c r="D53" s="319">
        <f>D29*'Key project Info'!S33</f>
        <v>0</v>
      </c>
      <c r="E53" s="319">
        <f>E29*'Key project Info'!T33</f>
        <v>0</v>
      </c>
      <c r="F53" s="319">
        <f>F29*'Key project Info'!U33</f>
        <v>0</v>
      </c>
      <c r="G53" s="319">
        <f>G29*'Key project Info'!V33</f>
        <v>0</v>
      </c>
      <c r="H53" s="319">
        <f>H29*'Key project Info'!W33</f>
        <v>0</v>
      </c>
      <c r="I53" s="319">
        <f>I29*'Key project Info'!X33</f>
        <v>0</v>
      </c>
      <c r="J53" s="319">
        <f>J29*'Key project Info'!Y33</f>
        <v>0</v>
      </c>
      <c r="K53" s="319">
        <f>K29*'Key project Info'!Z33</f>
        <v>0</v>
      </c>
      <c r="L53" s="319">
        <f>L29*'Key project Info'!AA33</f>
        <v>0</v>
      </c>
      <c r="M53" s="319">
        <f>M29*'Key project Info'!AB33</f>
        <v>0</v>
      </c>
      <c r="N53" s="319">
        <f>N29*'Key project Info'!AC33</f>
        <v>0</v>
      </c>
      <c r="O53" s="320"/>
      <c r="P53" s="319">
        <f>P29*'Key project Info'!AE33</f>
        <v>0</v>
      </c>
      <c r="Q53" s="319">
        <f>Q29*'Key project Info'!AF33</f>
        <v>0</v>
      </c>
      <c r="R53" s="319">
        <f>R29*'Key project Info'!AG33</f>
        <v>0</v>
      </c>
      <c r="S53" s="319">
        <f>S29*'Key project Info'!AH33</f>
        <v>0</v>
      </c>
      <c r="T53" s="319">
        <f>T29*'Key project Info'!AI33</f>
        <v>0</v>
      </c>
      <c r="U53" s="319">
        <f>U29*'Key project Info'!AJ33</f>
        <v>0</v>
      </c>
      <c r="V53" s="249"/>
      <c r="W53" s="249"/>
      <c r="X53" s="249"/>
      <c r="Y53" s="249"/>
    </row>
    <row r="54" spans="1:25" x14ac:dyDescent="0.25">
      <c r="A54" s="266" t="str">
        <f>'Key project Info'!$B47</f>
        <v>Land use o</v>
      </c>
      <c r="B54" s="319">
        <f>B30*'Key project Info'!Q34</f>
        <v>0</v>
      </c>
      <c r="C54" s="319">
        <f>$C30*'Key project Info'!R34</f>
        <v>0</v>
      </c>
      <c r="D54" s="319">
        <f>D30*'Key project Info'!S34</f>
        <v>0</v>
      </c>
      <c r="E54" s="319">
        <f>E30*'Key project Info'!T34</f>
        <v>0</v>
      </c>
      <c r="F54" s="319">
        <f>F30*'Key project Info'!U34</f>
        <v>0</v>
      </c>
      <c r="G54" s="319">
        <f>G30*'Key project Info'!V34</f>
        <v>0</v>
      </c>
      <c r="H54" s="319">
        <f>H30*'Key project Info'!W34</f>
        <v>0</v>
      </c>
      <c r="I54" s="319">
        <f>I30*'Key project Info'!X34</f>
        <v>0</v>
      </c>
      <c r="J54" s="319">
        <f>J30*'Key project Info'!Y34</f>
        <v>0</v>
      </c>
      <c r="K54" s="319">
        <f>K30*'Key project Info'!Z34</f>
        <v>0</v>
      </c>
      <c r="L54" s="319">
        <f>L30*'Key project Info'!AA34</f>
        <v>0</v>
      </c>
      <c r="M54" s="319">
        <f>M30*'Key project Info'!AB34</f>
        <v>0</v>
      </c>
      <c r="N54" s="319">
        <f>N30*'Key project Info'!AC34</f>
        <v>0</v>
      </c>
      <c r="O54" s="319">
        <f>O30*'Key project Info'!AD34</f>
        <v>0</v>
      </c>
      <c r="P54" s="320"/>
      <c r="Q54" s="319">
        <f>Q30*'Key project Info'!AF34</f>
        <v>0</v>
      </c>
      <c r="R54" s="319">
        <f>R30*'Key project Info'!AG34</f>
        <v>0</v>
      </c>
      <c r="S54" s="319">
        <f>S30*'Key project Info'!AH34</f>
        <v>0</v>
      </c>
      <c r="T54" s="319">
        <f>T30*'Key project Info'!AI34</f>
        <v>0</v>
      </c>
      <c r="U54" s="319">
        <f>U30*'Key project Info'!AJ34</f>
        <v>0</v>
      </c>
      <c r="V54" s="249"/>
      <c r="W54" s="249"/>
      <c r="X54" s="249"/>
      <c r="Y54" s="249"/>
    </row>
    <row r="55" spans="1:25" x14ac:dyDescent="0.25">
      <c r="A55" s="266" t="str">
        <f>'Key project Info'!$B48</f>
        <v>Land use p</v>
      </c>
      <c r="B55" s="319">
        <f>B31*'Key project Info'!Q35</f>
        <v>0</v>
      </c>
      <c r="C55" s="319">
        <f>$C31*'Key project Info'!R35</f>
        <v>0</v>
      </c>
      <c r="D55" s="319">
        <f>D31*'Key project Info'!S35</f>
        <v>0</v>
      </c>
      <c r="E55" s="319">
        <f>E31*'Key project Info'!T35</f>
        <v>0</v>
      </c>
      <c r="F55" s="319">
        <f>F31*'Key project Info'!U35</f>
        <v>0</v>
      </c>
      <c r="G55" s="319">
        <f>G31*'Key project Info'!V35</f>
        <v>0</v>
      </c>
      <c r="H55" s="319">
        <f>H31*'Key project Info'!W35</f>
        <v>0</v>
      </c>
      <c r="I55" s="319">
        <f>I31*'Key project Info'!X35</f>
        <v>0</v>
      </c>
      <c r="J55" s="319">
        <f>J31*'Key project Info'!Y35</f>
        <v>0</v>
      </c>
      <c r="K55" s="319">
        <f>K31*'Key project Info'!Z35</f>
        <v>0</v>
      </c>
      <c r="L55" s="319">
        <f>L31*'Key project Info'!AA35</f>
        <v>0</v>
      </c>
      <c r="M55" s="319">
        <f>M31*'Key project Info'!AB35</f>
        <v>0</v>
      </c>
      <c r="N55" s="319">
        <f>N31*'Key project Info'!AC35</f>
        <v>0</v>
      </c>
      <c r="O55" s="319">
        <f>O31*'Key project Info'!AD35</f>
        <v>0</v>
      </c>
      <c r="P55" s="319">
        <f>P31*'Key project Info'!AE35</f>
        <v>0</v>
      </c>
      <c r="Q55" s="320"/>
      <c r="R55" s="319">
        <f>R31*'Key project Info'!AG35</f>
        <v>0</v>
      </c>
      <c r="S55" s="319">
        <f>S31*'Key project Info'!AH35</f>
        <v>0</v>
      </c>
      <c r="T55" s="319">
        <f>T31*'Key project Info'!AI35</f>
        <v>0</v>
      </c>
      <c r="U55" s="319">
        <f>U31*'Key project Info'!AJ35</f>
        <v>0</v>
      </c>
      <c r="V55" s="249"/>
      <c r="W55" s="249"/>
      <c r="X55" s="249"/>
      <c r="Y55" s="249"/>
    </row>
    <row r="56" spans="1:25" x14ac:dyDescent="0.25">
      <c r="A56" s="266" t="str">
        <f>'Key project Info'!$B49</f>
        <v>Land use q</v>
      </c>
      <c r="B56" s="319">
        <f>B32*'Key project Info'!Q36</f>
        <v>0</v>
      </c>
      <c r="C56" s="319">
        <f>$C32*'Key project Info'!R36</f>
        <v>0</v>
      </c>
      <c r="D56" s="319">
        <f>D32*'Key project Info'!S36</f>
        <v>0</v>
      </c>
      <c r="E56" s="319">
        <f>E32*'Key project Info'!T36</f>
        <v>0</v>
      </c>
      <c r="F56" s="319">
        <f>F32*'Key project Info'!U36</f>
        <v>0</v>
      </c>
      <c r="G56" s="319">
        <f>G32*'Key project Info'!V36</f>
        <v>0</v>
      </c>
      <c r="H56" s="319">
        <f>H32*'Key project Info'!W36</f>
        <v>0</v>
      </c>
      <c r="I56" s="319">
        <f>I32*'Key project Info'!X36</f>
        <v>0</v>
      </c>
      <c r="J56" s="319">
        <f>J32*'Key project Info'!Y36</f>
        <v>0</v>
      </c>
      <c r="K56" s="319">
        <f>K32*'Key project Info'!Z36</f>
        <v>0</v>
      </c>
      <c r="L56" s="319">
        <f>L32*'Key project Info'!AA36</f>
        <v>0</v>
      </c>
      <c r="M56" s="319">
        <f>M32*'Key project Info'!AB36</f>
        <v>0</v>
      </c>
      <c r="N56" s="319">
        <f>N32*'Key project Info'!AC36</f>
        <v>0</v>
      </c>
      <c r="O56" s="319">
        <f>O32*'Key project Info'!AD36</f>
        <v>0</v>
      </c>
      <c r="P56" s="319">
        <f>P32*'Key project Info'!AE36</f>
        <v>0</v>
      </c>
      <c r="Q56" s="319">
        <f>Q32*'Key project Info'!AF36</f>
        <v>0</v>
      </c>
      <c r="R56" s="320"/>
      <c r="S56" s="319">
        <f>S32*'Key project Info'!AH36</f>
        <v>0</v>
      </c>
      <c r="T56" s="319">
        <f>T32*'Key project Info'!AI36</f>
        <v>0</v>
      </c>
      <c r="U56" s="319">
        <f>U32*'Key project Info'!AJ36</f>
        <v>0</v>
      </c>
      <c r="V56" s="249"/>
      <c r="W56" s="249"/>
      <c r="X56" s="249"/>
      <c r="Y56" s="249"/>
    </row>
    <row r="57" spans="1:25" x14ac:dyDescent="0.25">
      <c r="A57" s="266" t="str">
        <f>'Key project Info'!$B50</f>
        <v>Land use r</v>
      </c>
      <c r="B57" s="319">
        <f>B33*'Key project Info'!Q37</f>
        <v>0</v>
      </c>
      <c r="C57" s="319">
        <f>$C33*'Key project Info'!R37</f>
        <v>0</v>
      </c>
      <c r="D57" s="319">
        <f>D33*'Key project Info'!S37</f>
        <v>0</v>
      </c>
      <c r="E57" s="319">
        <f>E33*'Key project Info'!T37</f>
        <v>0</v>
      </c>
      <c r="F57" s="319">
        <f>F33*'Key project Info'!U37</f>
        <v>0</v>
      </c>
      <c r="G57" s="319">
        <f>G33*'Key project Info'!V37</f>
        <v>0</v>
      </c>
      <c r="H57" s="319">
        <f>H33*'Key project Info'!W37</f>
        <v>0</v>
      </c>
      <c r="I57" s="319">
        <f>I33*'Key project Info'!X37</f>
        <v>0</v>
      </c>
      <c r="J57" s="319">
        <f>J33*'Key project Info'!Y37</f>
        <v>0</v>
      </c>
      <c r="K57" s="319">
        <f>K33*'Key project Info'!Z37</f>
        <v>0</v>
      </c>
      <c r="L57" s="319">
        <f>L33*'Key project Info'!AA37</f>
        <v>0</v>
      </c>
      <c r="M57" s="319">
        <f>M33*'Key project Info'!AB37</f>
        <v>0</v>
      </c>
      <c r="N57" s="319">
        <f>N33*'Key project Info'!AC37</f>
        <v>0</v>
      </c>
      <c r="O57" s="319">
        <f>O33*'Key project Info'!AD37</f>
        <v>0</v>
      </c>
      <c r="P57" s="319">
        <f>P33*'Key project Info'!AE37</f>
        <v>0</v>
      </c>
      <c r="Q57" s="319">
        <f>Q33*'Key project Info'!AF37</f>
        <v>0</v>
      </c>
      <c r="R57" s="319">
        <f>R33*'Key project Info'!AG37</f>
        <v>0</v>
      </c>
      <c r="S57" s="320"/>
      <c r="T57" s="319">
        <f>T33*'Key project Info'!AI37</f>
        <v>0</v>
      </c>
      <c r="U57" s="319">
        <f>U33*'Key project Info'!AJ37</f>
        <v>0</v>
      </c>
      <c r="V57" s="249"/>
      <c r="W57" s="249"/>
      <c r="X57" s="249"/>
      <c r="Y57" s="249"/>
    </row>
    <row r="58" spans="1:25" x14ac:dyDescent="0.25">
      <c r="A58" s="266" t="str">
        <f>'Key project Info'!$B51</f>
        <v>Land use s</v>
      </c>
      <c r="B58" s="319">
        <f>B34*'Key project Info'!Q38</f>
        <v>0</v>
      </c>
      <c r="C58" s="319">
        <f>$C34*'Key project Info'!R38</f>
        <v>0</v>
      </c>
      <c r="D58" s="319">
        <f>D34*'Key project Info'!S38</f>
        <v>0</v>
      </c>
      <c r="E58" s="319">
        <f>E34*'Key project Info'!T38</f>
        <v>0</v>
      </c>
      <c r="F58" s="319">
        <f>F34*'Key project Info'!U38</f>
        <v>0</v>
      </c>
      <c r="G58" s="319">
        <f>G34*'Key project Info'!V38</f>
        <v>0</v>
      </c>
      <c r="H58" s="319">
        <f>H34*'Key project Info'!W38</f>
        <v>0</v>
      </c>
      <c r="I58" s="319">
        <f>I34*'Key project Info'!X38</f>
        <v>0</v>
      </c>
      <c r="J58" s="319">
        <f>J34*'Key project Info'!Y38</f>
        <v>0</v>
      </c>
      <c r="K58" s="319">
        <f>K34*'Key project Info'!Z38</f>
        <v>0</v>
      </c>
      <c r="L58" s="319">
        <f>L34*'Key project Info'!AA38</f>
        <v>0</v>
      </c>
      <c r="M58" s="319">
        <f>M34*'Key project Info'!AB38</f>
        <v>0</v>
      </c>
      <c r="N58" s="319">
        <f>N34*'Key project Info'!AC38</f>
        <v>0</v>
      </c>
      <c r="O58" s="319">
        <f>O34*'Key project Info'!AD38</f>
        <v>0</v>
      </c>
      <c r="P58" s="319">
        <f>P34*'Key project Info'!AE38</f>
        <v>0</v>
      </c>
      <c r="Q58" s="319">
        <f>Q34*'Key project Info'!AF38</f>
        <v>0</v>
      </c>
      <c r="R58" s="319">
        <f>R34*'Key project Info'!AG38</f>
        <v>0</v>
      </c>
      <c r="S58" s="319">
        <f>S34*'Key project Info'!AH38</f>
        <v>0</v>
      </c>
      <c r="T58" s="320"/>
      <c r="U58" s="319">
        <f>U34*'Key project Info'!AJ38</f>
        <v>0</v>
      </c>
      <c r="V58" s="249"/>
      <c r="W58" s="249"/>
      <c r="X58" s="249"/>
      <c r="Y58" s="249"/>
    </row>
    <row r="59" spans="1:25" x14ac:dyDescent="0.25">
      <c r="A59" s="266" t="str">
        <f>'Key project Info'!$B52</f>
        <v>Land use XXXXXXX</v>
      </c>
      <c r="B59" s="319">
        <f>B35*'Key project Info'!Q39</f>
        <v>0</v>
      </c>
      <c r="C59" s="319">
        <f>$C35*'Key project Info'!R39</f>
        <v>0</v>
      </c>
      <c r="D59" s="319">
        <f>D35*'Key project Info'!S39</f>
        <v>0</v>
      </c>
      <c r="E59" s="319">
        <f>E35*'Key project Info'!T39</f>
        <v>0</v>
      </c>
      <c r="F59" s="319">
        <f>F35*'Key project Info'!U39</f>
        <v>0</v>
      </c>
      <c r="G59" s="319">
        <f>G35*'Key project Info'!V39</f>
        <v>0</v>
      </c>
      <c r="H59" s="319">
        <f>H35*'Key project Info'!W39</f>
        <v>0</v>
      </c>
      <c r="I59" s="319">
        <f>I35*'Key project Info'!X39</f>
        <v>0</v>
      </c>
      <c r="J59" s="319">
        <f>J35*'Key project Info'!Y39</f>
        <v>0</v>
      </c>
      <c r="K59" s="319">
        <f>K35*'Key project Info'!Z39</f>
        <v>0</v>
      </c>
      <c r="L59" s="319">
        <f>L35*'Key project Info'!AA39</f>
        <v>0</v>
      </c>
      <c r="M59" s="319">
        <f>M35*'Key project Info'!AB39</f>
        <v>0</v>
      </c>
      <c r="N59" s="319">
        <f>N35*'Key project Info'!AC39</f>
        <v>0</v>
      </c>
      <c r="O59" s="319">
        <f>O35*'Key project Info'!AD39</f>
        <v>0</v>
      </c>
      <c r="P59" s="319">
        <f>P35*'Key project Info'!AE39</f>
        <v>0</v>
      </c>
      <c r="Q59" s="319">
        <f>Q35*'Key project Info'!AF39</f>
        <v>0</v>
      </c>
      <c r="R59" s="319">
        <f>R35*'Key project Info'!AG39</f>
        <v>0</v>
      </c>
      <c r="S59" s="319">
        <f>S35*'Key project Info'!AH39</f>
        <v>0</v>
      </c>
      <c r="T59" s="319">
        <f>T35*'Key project Info'!AI39</f>
        <v>0</v>
      </c>
      <c r="U59" s="320"/>
      <c r="V59" s="269"/>
      <c r="W59" s="269"/>
      <c r="X59" s="269"/>
      <c r="Y59" s="269"/>
    </row>
    <row r="60" spans="1:25" x14ac:dyDescent="0.25">
      <c r="A60" s="182"/>
      <c r="B60" s="249"/>
      <c r="C60" s="249"/>
      <c r="D60" s="249"/>
      <c r="E60" s="249"/>
      <c r="F60" s="249"/>
      <c r="G60" s="249"/>
      <c r="H60" s="249"/>
      <c r="I60" s="249"/>
      <c r="J60" s="249"/>
      <c r="K60" s="249"/>
      <c r="L60" s="249"/>
      <c r="M60" s="249"/>
      <c r="N60" s="249"/>
      <c r="O60" s="249"/>
      <c r="P60" s="249"/>
      <c r="Q60" s="249"/>
      <c r="R60" s="249"/>
      <c r="S60" s="249"/>
      <c r="T60" s="249"/>
      <c r="U60" s="249"/>
      <c r="V60" s="269"/>
      <c r="W60" s="269"/>
      <c r="X60" s="269"/>
      <c r="Y60" s="269"/>
    </row>
    <row r="61" spans="1:25" x14ac:dyDescent="0.25">
      <c r="A61" s="249"/>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row>
    <row r="62" spans="1:25" ht="22.8" x14ac:dyDescent="0.4">
      <c r="A62" s="254" t="s">
        <v>50</v>
      </c>
      <c r="B62" s="254"/>
      <c r="C62" s="255"/>
      <c r="D62" s="254"/>
      <c r="E62" s="254"/>
      <c r="F62" s="254"/>
      <c r="G62" s="254"/>
      <c r="H62" s="254"/>
      <c r="I62" s="254"/>
      <c r="J62" s="254"/>
      <c r="K62" s="254"/>
      <c r="L62" s="254"/>
      <c r="M62" s="254"/>
      <c r="N62" s="254"/>
      <c r="O62" s="254"/>
      <c r="P62" s="254"/>
      <c r="Q62" s="254"/>
      <c r="R62" s="254"/>
      <c r="S62" s="254"/>
      <c r="T62" s="254"/>
      <c r="U62" s="254"/>
      <c r="V62" s="249"/>
      <c r="W62" s="249"/>
      <c r="X62" s="249"/>
      <c r="Y62" s="249"/>
    </row>
    <row r="63" spans="1:25" x14ac:dyDescent="0.25">
      <c r="A63" s="249"/>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row>
    <row r="64" spans="1:25" x14ac:dyDescent="0.25">
      <c r="A64" s="249"/>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row>
    <row r="65" spans="1:25" ht="21" x14ac:dyDescent="0.4">
      <c r="A65" s="259" t="s">
        <v>139</v>
      </c>
      <c r="B65" s="260"/>
      <c r="C65" s="260"/>
      <c r="D65" s="260"/>
      <c r="E65" s="260"/>
      <c r="F65" s="260"/>
      <c r="G65" s="260"/>
      <c r="H65" s="260"/>
      <c r="I65" s="260"/>
      <c r="J65" s="260"/>
      <c r="K65" s="260"/>
      <c r="L65" s="260"/>
      <c r="M65" s="260"/>
      <c r="N65" s="260"/>
      <c r="O65" s="260"/>
      <c r="P65" s="260"/>
      <c r="Q65" s="260"/>
      <c r="R65" s="260"/>
      <c r="S65" s="260"/>
      <c r="T65" s="260"/>
      <c r="U65" s="260"/>
      <c r="V65" s="249"/>
      <c r="W65" s="249"/>
      <c r="X65" s="249"/>
      <c r="Y65" s="249"/>
    </row>
    <row r="66" spans="1:25" ht="41.4" x14ac:dyDescent="0.25">
      <c r="A66" s="262" t="s">
        <v>12</v>
      </c>
      <c r="B66" s="263" t="str">
        <f>'Key project Info'!$B$33</f>
        <v>Primary natural forest (non-exploited)</v>
      </c>
      <c r="C66" s="263" t="str">
        <f>'Key project Info'!$B$34</f>
        <v>Secondary natural forest (exploited)</v>
      </c>
      <c r="D66" s="263" t="str">
        <f>'Key project Info'!$B$35</f>
        <v>Agriculture after charcoal</v>
      </c>
      <c r="E66" s="263" t="str">
        <f>'Key project Info'!$B$36</f>
        <v xml:space="preserve">Agriculture </v>
      </c>
      <c r="F66" s="263" t="str">
        <f>'Key project Info'!$B$37</f>
        <v>Sustainable logging of primary forests</v>
      </c>
      <c r="G66" s="263" t="str">
        <f>'Key project Info'!$B$38</f>
        <v>Land use e</v>
      </c>
      <c r="H66" s="263" t="str">
        <f>'Key project Info'!$B$39</f>
        <v>Land use g</v>
      </c>
      <c r="I66" s="263" t="str">
        <f>'Key project Info'!$B$40</f>
        <v>Land use h</v>
      </c>
      <c r="J66" s="263" t="str">
        <f>'Key project Info'!$B$41</f>
        <v>Land use i</v>
      </c>
      <c r="K66" s="263" t="str">
        <f>'Key project Info'!$B$42</f>
        <v>Land use j</v>
      </c>
      <c r="L66" s="263" t="str">
        <f>'Key project Info'!$B$43</f>
        <v>Land use k</v>
      </c>
      <c r="M66" s="263" t="str">
        <f>'Key project Info'!$B$44</f>
        <v>Land use l</v>
      </c>
      <c r="N66" s="263" t="str">
        <f>'Key project Info'!$B$45</f>
        <v>Land use m</v>
      </c>
      <c r="O66" s="263" t="str">
        <f>'Key project Info'!$B$46</f>
        <v>Land use n</v>
      </c>
      <c r="P66" s="263" t="str">
        <f>'Key project Info'!$B$47</f>
        <v>Land use o</v>
      </c>
      <c r="Q66" s="263" t="str">
        <f>'Key project Info'!$B$48</f>
        <v>Land use p</v>
      </c>
      <c r="R66" s="263" t="str">
        <f>'Key project Info'!$B$49</f>
        <v>Land use q</v>
      </c>
      <c r="S66" s="263" t="str">
        <f>'Key project Info'!$B$50</f>
        <v>Land use r</v>
      </c>
      <c r="T66" s="263" t="str">
        <f>'Key project Info'!$B$51</f>
        <v>Land use s</v>
      </c>
      <c r="U66" s="263" t="str">
        <f>'Key project Info'!$B$52</f>
        <v>Land use XXXXXXX</v>
      </c>
      <c r="V66" s="249"/>
      <c r="W66" s="249"/>
      <c r="X66" s="249"/>
      <c r="Y66" s="249"/>
    </row>
    <row r="67" spans="1:25" x14ac:dyDescent="0.25">
      <c r="A67" s="266" t="str">
        <f>'Key project Info'!$B33</f>
        <v>Primary natural forest (non-exploited)</v>
      </c>
      <c r="B67" s="320"/>
      <c r="C67" s="319">
        <f>IF('Key project Info'!$R49&gt;0,'Key project Info'!$M$55-'Key project Info'!$M54,0)</f>
        <v>0</v>
      </c>
      <c r="D67" s="319">
        <f>IF('Key project Info'!$S49&gt;0,'Key project Info'!$M$56-'Key project Info'!$M54,0)</f>
        <v>-360</v>
      </c>
      <c r="E67" s="319">
        <f>IF('Key project Info'!$T49&gt;0,'Key project Info'!$M$57-'Key project Info'!$M54,0)</f>
        <v>-360</v>
      </c>
      <c r="F67" s="319">
        <f>IF('Key project Info'!$U49&gt;0,'Key project Info'!$M$58-'Key project Info'!$M54,0)</f>
        <v>-35</v>
      </c>
      <c r="G67" s="319">
        <f>IF('Key project Info'!$V49&gt;0,'Key project Info'!$M$59-'Key project Info'!$M54,0)</f>
        <v>0</v>
      </c>
      <c r="H67" s="319">
        <f>IF('Key project Info'!$W49&gt;0,'Key project Info'!$M$60-'Key project Info'!$M54,0)</f>
        <v>0</v>
      </c>
      <c r="I67" s="319">
        <f>IF('Key project Info'!$X49&gt;0,'Key project Info'!$M$61-'Key project Info'!$M54,0)</f>
        <v>0</v>
      </c>
      <c r="J67" s="319">
        <f>IF('Key project Info'!$Y49&gt;0,'Key project Info'!$M$62-'Key project Info'!$M54,0)</f>
        <v>0</v>
      </c>
      <c r="K67" s="319">
        <f>IF('Key project Info'!$Z49&gt;0,'Key project Info'!$M$63-'Key project Info'!$M54,0)</f>
        <v>0</v>
      </c>
      <c r="L67" s="319">
        <f>IF('Key project Info'!$AA49&gt;0,'Key project Info'!$M$64-'Key project Info'!$M54,0)</f>
        <v>0</v>
      </c>
      <c r="M67" s="319">
        <f>IF('Key project Info'!$AB49&gt;0,'Key project Info'!$M$65-'Key project Info'!$M54,0)</f>
        <v>0</v>
      </c>
      <c r="N67" s="319">
        <f>IF('Key project Info'!$AC49&gt;0,'Key project Info'!$M$66-'Key project Info'!$M54,0)</f>
        <v>0</v>
      </c>
      <c r="O67" s="319">
        <f>IF('Key project Info'!$AD49&gt;0,'Key project Info'!$M$67-'Key project Info'!$M54,0)</f>
        <v>0</v>
      </c>
      <c r="P67" s="319">
        <f>IF('Key project Info'!$AE49&gt;0,'Key project Info'!$M$68-'Key project Info'!$M54,0)</f>
        <v>0</v>
      </c>
      <c r="Q67" s="319">
        <f>IF('Key project Info'!$AF49&gt;0,'Key project Info'!$M$69-'Key project Info'!$M54,0)</f>
        <v>0</v>
      </c>
      <c r="R67" s="319">
        <f>IF('Key project Info'!$AG49&gt;0,'Key project Info'!$M$70-'Key project Info'!$M54,0)</f>
        <v>0</v>
      </c>
      <c r="S67" s="319">
        <f>IF('Key project Info'!$AH49&gt;0,'Key project Info'!$M$71-'Key project Info'!$M54,0)</f>
        <v>0</v>
      </c>
      <c r="T67" s="319">
        <f>IF('Key project Info'!$AI49&gt;0,'Key project Info'!$M$72-'Key project Info'!$M54,0)</f>
        <v>0</v>
      </c>
      <c r="U67" s="319">
        <f>IF('Key project Info'!$AJ49&gt;0,'Key project Info'!$M$73-'Key project Info'!$M54,0)</f>
        <v>0</v>
      </c>
      <c r="V67" s="249"/>
      <c r="W67" s="249"/>
      <c r="X67" s="249"/>
      <c r="Y67" s="249"/>
    </row>
    <row r="68" spans="1:25" x14ac:dyDescent="0.25">
      <c r="A68" s="266" t="str">
        <f>'Key project Info'!$B34</f>
        <v>Secondary natural forest (exploited)</v>
      </c>
      <c r="B68" s="319">
        <f>IF('Key project Info'!$Q50&gt;0,'Key project Info'!$M$54-'Key project Info'!$M55,0)</f>
        <v>0</v>
      </c>
      <c r="C68" s="320"/>
      <c r="D68" s="319">
        <f>IF('Key project Info'!$S50&gt;0,'Key project Info'!$M$56-'Key project Info'!$M55,0)</f>
        <v>0</v>
      </c>
      <c r="E68" s="319">
        <f>IF('Key project Info'!$T50&gt;0,'Key project Info'!$M$57-'Key project Info'!$M55,0)</f>
        <v>0</v>
      </c>
      <c r="F68" s="319">
        <f>IF('Key project Info'!$U50&gt;0,'Key project Info'!$M$58-'Key project Info'!$M55,0)</f>
        <v>0</v>
      </c>
      <c r="G68" s="319">
        <f>IF('Key project Info'!$V50&gt;0,'Key project Info'!$M$59-'Key project Info'!$M55,0)</f>
        <v>0</v>
      </c>
      <c r="H68" s="319">
        <f>IF('Key project Info'!$W50&gt;0,'Key project Info'!$M$60-'Key project Info'!$M55,0)</f>
        <v>0</v>
      </c>
      <c r="I68" s="319">
        <f>IF('Key project Info'!$X50&gt;0,'Key project Info'!$M$61-'Key project Info'!$M55,0)</f>
        <v>0</v>
      </c>
      <c r="J68" s="319">
        <f>IF('Key project Info'!$Y50&gt;0,'Key project Info'!$M$62-'Key project Info'!$M55,0)</f>
        <v>0</v>
      </c>
      <c r="K68" s="319">
        <f>IF('Key project Info'!$Z50&gt;0,'Key project Info'!$M$63-'Key project Info'!$M55,0)</f>
        <v>0</v>
      </c>
      <c r="L68" s="319">
        <f>IF('Key project Info'!$AA50&gt;0,'Key project Info'!$M$64-'Key project Info'!$M55,0)</f>
        <v>0</v>
      </c>
      <c r="M68" s="319">
        <f>IF('Key project Info'!$AB50&gt;0,'Key project Info'!$M$65-'Key project Info'!$M55,0)</f>
        <v>0</v>
      </c>
      <c r="N68" s="319">
        <f>IF('Key project Info'!$AC50&gt;0,'Key project Info'!$M$66-'Key project Info'!$M55,0)</f>
        <v>0</v>
      </c>
      <c r="O68" s="319">
        <f>IF('Key project Info'!$AD50&gt;0,'Key project Info'!$M$67-'Key project Info'!$M55,0)</f>
        <v>0</v>
      </c>
      <c r="P68" s="319">
        <f>IF('Key project Info'!$AE50&gt;0,'Key project Info'!$M$68-'Key project Info'!$M55,0)</f>
        <v>0</v>
      </c>
      <c r="Q68" s="319">
        <f>IF('Key project Info'!$AF50&gt;0,'Key project Info'!$M$69-'Key project Info'!$M55,0)</f>
        <v>0</v>
      </c>
      <c r="R68" s="319">
        <f>IF('Key project Info'!$AG50&gt;0,'Key project Info'!$M$70-'Key project Info'!$M55,0)</f>
        <v>0</v>
      </c>
      <c r="S68" s="319">
        <f>IF('Key project Info'!$AH50&gt;0,'Key project Info'!$M$71-'Key project Info'!$M55,0)</f>
        <v>0</v>
      </c>
      <c r="T68" s="319">
        <f>IF('Key project Info'!$AI50&gt;0,'Key project Info'!$M$72-'Key project Info'!$M55,0)</f>
        <v>0</v>
      </c>
      <c r="U68" s="319">
        <f>IF('Key project Info'!$AJ50&gt;0,'Key project Info'!$M$73-'Key project Info'!$M55,0)</f>
        <v>0</v>
      </c>
      <c r="V68" s="249"/>
      <c r="W68" s="249"/>
      <c r="X68" s="249"/>
      <c r="Y68" s="249"/>
    </row>
    <row r="69" spans="1:25" x14ac:dyDescent="0.25">
      <c r="A69" s="266" t="str">
        <f>'Key project Info'!$B35</f>
        <v>Agriculture after charcoal</v>
      </c>
      <c r="B69" s="319">
        <f>IF('Key project Info'!$Q51&gt;0,'Key project Info'!$M$54-'Key project Info'!$M56,0)</f>
        <v>0</v>
      </c>
      <c r="C69" s="319">
        <f>IF('Key project Info'!$R51&gt;0,'Key project Info'!$M$55-'Key project Info'!$M56,0)</f>
        <v>0</v>
      </c>
      <c r="D69" s="320"/>
      <c r="E69" s="319">
        <f>IF('Key project Info'!$T51&gt;0,'Key project Info'!$M$57-'Key project Info'!$M56,0)</f>
        <v>0</v>
      </c>
      <c r="F69" s="319">
        <f>IF('Key project Info'!$U51&gt;0,'Key project Info'!$M$58-'Key project Info'!$M56,0)</f>
        <v>0</v>
      </c>
      <c r="G69" s="319">
        <f>IF('Key project Info'!$V51&gt;0,'Key project Info'!$M$59-'Key project Info'!$M56,0)</f>
        <v>0</v>
      </c>
      <c r="H69" s="319">
        <f>IF('Key project Info'!$W51&gt;0,'Key project Info'!$M$60-'Key project Info'!$M56,0)</f>
        <v>0</v>
      </c>
      <c r="I69" s="319">
        <f>IF('Key project Info'!$X51&gt;0,'Key project Info'!$M$61-'Key project Info'!$M56,0)</f>
        <v>0</v>
      </c>
      <c r="J69" s="319">
        <f>IF('Key project Info'!$Y51&gt;0,'Key project Info'!$M$62-'Key project Info'!$M56,0)</f>
        <v>0</v>
      </c>
      <c r="K69" s="319">
        <f>IF('Key project Info'!$Z51&gt;0,'Key project Info'!$M$63-'Key project Info'!$M56,0)</f>
        <v>0</v>
      </c>
      <c r="L69" s="319">
        <f>IF('Key project Info'!$AA51&gt;0,'Key project Info'!$M$64-'Key project Info'!$M56,0)</f>
        <v>0</v>
      </c>
      <c r="M69" s="319">
        <f>IF('Key project Info'!$AB51&gt;0,'Key project Info'!$M$65-'Key project Info'!$M56,0)</f>
        <v>0</v>
      </c>
      <c r="N69" s="319">
        <f>IF('Key project Info'!$AC51&gt;0,'Key project Info'!$M$66-'Key project Info'!$M56,0)</f>
        <v>0</v>
      </c>
      <c r="O69" s="319">
        <f>IF('Key project Info'!$AD51&gt;0,'Key project Info'!$M$67-'Key project Info'!$M56,0)</f>
        <v>0</v>
      </c>
      <c r="P69" s="319">
        <f>IF('Key project Info'!$AE51&gt;0,'Key project Info'!$M$68-'Key project Info'!$M56,0)</f>
        <v>0</v>
      </c>
      <c r="Q69" s="319">
        <f>IF('Key project Info'!$AF51&gt;0,'Key project Info'!$M$69-'Key project Info'!$M56,0)</f>
        <v>0</v>
      </c>
      <c r="R69" s="319">
        <f>IF('Key project Info'!$AG51&gt;0,'Key project Info'!$M$70-'Key project Info'!$M56,0)</f>
        <v>0</v>
      </c>
      <c r="S69" s="319">
        <f>IF('Key project Info'!$AH51&gt;0,'Key project Info'!$M$71-'Key project Info'!$M56,0)</f>
        <v>0</v>
      </c>
      <c r="T69" s="319">
        <f>IF('Key project Info'!$AI51&gt;0,'Key project Info'!$M$72-'Key project Info'!$M56,0)</f>
        <v>0</v>
      </c>
      <c r="U69" s="319">
        <f>IF('Key project Info'!$AJ51&gt;0,'Key project Info'!$M$73-'Key project Info'!$M56,0)</f>
        <v>0</v>
      </c>
      <c r="V69" s="249"/>
      <c r="W69" s="249"/>
      <c r="X69" s="249"/>
      <c r="Y69" s="249"/>
    </row>
    <row r="70" spans="1:25" x14ac:dyDescent="0.25">
      <c r="A70" s="266" t="str">
        <f>'Key project Info'!$B36</f>
        <v xml:space="preserve">Agriculture </v>
      </c>
      <c r="B70" s="319">
        <f>IF('Key project Info'!$Q52&gt;0,'Key project Info'!$M$54-'Key project Info'!$M57,0)</f>
        <v>0</v>
      </c>
      <c r="C70" s="319">
        <f>IF('Key project Info'!$R52&gt;0,'Key project Info'!$M$55-'Key project Info'!$M57,0)</f>
        <v>0</v>
      </c>
      <c r="D70" s="319">
        <f>IF('Key project Info'!$S52&gt;0,'Key project Info'!$M$56-'Key project Info'!$M57,0)</f>
        <v>0</v>
      </c>
      <c r="E70" s="320"/>
      <c r="F70" s="319">
        <f>IF('Key project Info'!$U52&gt;0,'Key project Info'!$M$58-'Key project Info'!$M57,0)</f>
        <v>0</v>
      </c>
      <c r="G70" s="319">
        <f>IF('Key project Info'!$V52&gt;0,'Key project Info'!$M$59-'Key project Info'!$M57,0)</f>
        <v>0</v>
      </c>
      <c r="H70" s="319">
        <f>IF('Key project Info'!$W52&gt;0,'Key project Info'!$M$60-'Key project Info'!$M57,0)</f>
        <v>0</v>
      </c>
      <c r="I70" s="319">
        <f>IF('Key project Info'!$X52&gt;0,'Key project Info'!$M$61-'Key project Info'!$M57,0)</f>
        <v>0</v>
      </c>
      <c r="J70" s="319">
        <f>IF('Key project Info'!$Y52&gt;0,'Key project Info'!$M$62-'Key project Info'!$M57,0)</f>
        <v>0</v>
      </c>
      <c r="K70" s="319">
        <f>IF('Key project Info'!$Z52&gt;0,'Key project Info'!$M$63-'Key project Info'!$M57,0)</f>
        <v>0</v>
      </c>
      <c r="L70" s="319">
        <f>IF('Key project Info'!$AA52&gt;0,'Key project Info'!$M$64-'Key project Info'!$M57,0)</f>
        <v>0</v>
      </c>
      <c r="M70" s="319">
        <f>IF('Key project Info'!$AB52&gt;0,'Key project Info'!$M$65-'Key project Info'!$M57,0)</f>
        <v>0</v>
      </c>
      <c r="N70" s="319">
        <f>IF('Key project Info'!$AC52&gt;0,'Key project Info'!$M$66-'Key project Info'!$M57,0)</f>
        <v>0</v>
      </c>
      <c r="O70" s="319">
        <f>IF('Key project Info'!$AD52&gt;0,'Key project Info'!$M$67-'Key project Info'!$M57,0)</f>
        <v>0</v>
      </c>
      <c r="P70" s="319">
        <f>IF('Key project Info'!$AE52&gt;0,'Key project Info'!$M$68-'Key project Info'!$M57,0)</f>
        <v>0</v>
      </c>
      <c r="Q70" s="319">
        <f>IF('Key project Info'!$AF52&gt;0,'Key project Info'!$M$69-'Key project Info'!$M57,0)</f>
        <v>0</v>
      </c>
      <c r="R70" s="319">
        <f>IF('Key project Info'!$AG52&gt;0,'Key project Info'!$M$70-'Key project Info'!$M57,0)</f>
        <v>0</v>
      </c>
      <c r="S70" s="319">
        <f>IF('Key project Info'!$AH52&gt;0,'Key project Info'!$M$71-'Key project Info'!$M57,0)</f>
        <v>0</v>
      </c>
      <c r="T70" s="319">
        <f>IF('Key project Info'!$AI52&gt;0,'Key project Info'!$M$72-'Key project Info'!$M57,0)</f>
        <v>0</v>
      </c>
      <c r="U70" s="319">
        <f>IF('Key project Info'!$AJ52&gt;0,'Key project Info'!$M$73-'Key project Info'!$M57,0)</f>
        <v>0</v>
      </c>
      <c r="V70" s="249"/>
      <c r="W70" s="249"/>
      <c r="X70" s="249"/>
      <c r="Y70" s="249"/>
    </row>
    <row r="71" spans="1:25" x14ac:dyDescent="0.25">
      <c r="A71" s="266" t="str">
        <f>'Key project Info'!$B37</f>
        <v>Sustainable logging of primary forests</v>
      </c>
      <c r="B71" s="319">
        <f>IF('Key project Info'!$Q53&gt;0,'Key project Info'!$M$54-'Key project Info'!$M58,0)</f>
        <v>0</v>
      </c>
      <c r="C71" s="319">
        <f>IF('Key project Info'!$R53&gt;0,'Key project Info'!$M$55-'Key project Info'!$M58,0)</f>
        <v>0</v>
      </c>
      <c r="D71" s="319">
        <f>IF('Key project Info'!$S53&gt;0,'Key project Info'!$M$56-'Key project Info'!$M58,0)</f>
        <v>0</v>
      </c>
      <c r="E71" s="319">
        <f>IF('Key project Info'!$T53&gt;0,'Key project Info'!$M$57-'Key project Info'!$M58,0)</f>
        <v>0</v>
      </c>
      <c r="F71" s="320"/>
      <c r="G71" s="319">
        <f>IF('Key project Info'!$V53&gt;0,'Key project Info'!$M$59-'Key project Info'!$M58,0)</f>
        <v>0</v>
      </c>
      <c r="H71" s="319">
        <f>IF('Key project Info'!$W53&gt;0,'Key project Info'!$M$60-'Key project Info'!$M58,0)</f>
        <v>0</v>
      </c>
      <c r="I71" s="319">
        <f>IF('Key project Info'!$X53&gt;0,'Key project Info'!$M$61-'Key project Info'!$M58,0)</f>
        <v>0</v>
      </c>
      <c r="J71" s="319">
        <f>IF('Key project Info'!$Y53&gt;0,'Key project Info'!$M$62-'Key project Info'!$M58,0)</f>
        <v>0</v>
      </c>
      <c r="K71" s="319">
        <f>IF('Key project Info'!$Z53&gt;0,'Key project Info'!$M$63-'Key project Info'!$M58,0)</f>
        <v>0</v>
      </c>
      <c r="L71" s="319">
        <f>IF('Key project Info'!$AA53&gt;0,'Key project Info'!$M$64-'Key project Info'!$M58,0)</f>
        <v>0</v>
      </c>
      <c r="M71" s="319">
        <f>IF('Key project Info'!$AB53&gt;0,'Key project Info'!$M$65-'Key project Info'!$M58,0)</f>
        <v>0</v>
      </c>
      <c r="N71" s="319">
        <f>IF('Key project Info'!$AC53&gt;0,'Key project Info'!$M$66-'Key project Info'!$M58,0)</f>
        <v>0</v>
      </c>
      <c r="O71" s="319">
        <f>IF('Key project Info'!$AD53&gt;0,'Key project Info'!$M$67-'Key project Info'!$M58,0)</f>
        <v>0</v>
      </c>
      <c r="P71" s="319">
        <f>IF('Key project Info'!$AE53&gt;0,'Key project Info'!$M$68-'Key project Info'!$M58,0)</f>
        <v>0</v>
      </c>
      <c r="Q71" s="319">
        <f>IF('Key project Info'!$AF53&gt;0,'Key project Info'!$M$69-'Key project Info'!$M58,0)</f>
        <v>0</v>
      </c>
      <c r="R71" s="319">
        <f>IF('Key project Info'!$AG53&gt;0,'Key project Info'!$M$70-'Key project Info'!$M58,0)</f>
        <v>0</v>
      </c>
      <c r="S71" s="319">
        <f>IF('Key project Info'!$AH53&gt;0,'Key project Info'!$M$71-'Key project Info'!$M58,0)</f>
        <v>0</v>
      </c>
      <c r="T71" s="319">
        <f>IF('Key project Info'!$AI53&gt;0,'Key project Info'!$M$72-'Key project Info'!$M58,0)</f>
        <v>0</v>
      </c>
      <c r="U71" s="319">
        <f>IF('Key project Info'!$AJ53&gt;0,'Key project Info'!$M$73-'Key project Info'!$M58,0)</f>
        <v>0</v>
      </c>
      <c r="V71" s="249"/>
      <c r="W71" s="249"/>
      <c r="X71" s="249"/>
      <c r="Y71" s="249"/>
    </row>
    <row r="72" spans="1:25" x14ac:dyDescent="0.25">
      <c r="A72" s="266" t="str">
        <f>'Key project Info'!$B38</f>
        <v>Land use e</v>
      </c>
      <c r="B72" s="319">
        <f>IF('Key project Info'!$Q54&gt;0,'Key project Info'!$M$54-'Key project Info'!$M59,0)</f>
        <v>0</v>
      </c>
      <c r="C72" s="319">
        <f>IF('Key project Info'!$R54&gt;0,'Key project Info'!$M$55-'Key project Info'!$M59,0)</f>
        <v>0</v>
      </c>
      <c r="D72" s="319">
        <f>IF('Key project Info'!$S54&gt;0,'Key project Info'!$M$56-'Key project Info'!$M59,0)</f>
        <v>0</v>
      </c>
      <c r="E72" s="319">
        <f>IF('Key project Info'!$T54&gt;0,'Key project Info'!$M$57-'Key project Info'!$M59,0)</f>
        <v>0</v>
      </c>
      <c r="F72" s="319">
        <f>IF('Key project Info'!$U54&gt;0,'Key project Info'!$M$58-'Key project Info'!$M59,0)</f>
        <v>0</v>
      </c>
      <c r="G72" s="320"/>
      <c r="H72" s="319">
        <f>IF('Key project Info'!$W54&gt;0,'Key project Info'!$M$60-'Key project Info'!$M59,0)</f>
        <v>0</v>
      </c>
      <c r="I72" s="319">
        <f>IF('Key project Info'!$X54&gt;0,'Key project Info'!$M$61-'Key project Info'!$M59,0)</f>
        <v>0</v>
      </c>
      <c r="J72" s="319">
        <f>IF('Key project Info'!$Y54&gt;0,'Key project Info'!$M$62-'Key project Info'!$M59,0)</f>
        <v>0</v>
      </c>
      <c r="K72" s="319">
        <f>IF('Key project Info'!$Z54&gt;0,'Key project Info'!$M$63-'Key project Info'!$M59,0)</f>
        <v>0</v>
      </c>
      <c r="L72" s="319">
        <f>IF('Key project Info'!$AA54&gt;0,'Key project Info'!$M$64-'Key project Info'!$M59,0)</f>
        <v>0</v>
      </c>
      <c r="M72" s="319">
        <f>IF('Key project Info'!$AB54&gt;0,'Key project Info'!$M$65-'Key project Info'!$M59,0)</f>
        <v>0</v>
      </c>
      <c r="N72" s="319">
        <f>IF('Key project Info'!$AC54&gt;0,'Key project Info'!$M$66-'Key project Info'!$M59,0)</f>
        <v>0</v>
      </c>
      <c r="O72" s="319">
        <f>IF('Key project Info'!$AD54&gt;0,'Key project Info'!$M$67-'Key project Info'!$M59,0)</f>
        <v>0</v>
      </c>
      <c r="P72" s="319">
        <f>IF('Key project Info'!$AE54&gt;0,'Key project Info'!$M$68-'Key project Info'!$M59,0)</f>
        <v>0</v>
      </c>
      <c r="Q72" s="319">
        <f>IF('Key project Info'!$AF54&gt;0,'Key project Info'!$M$69-'Key project Info'!$M59,0)</f>
        <v>0</v>
      </c>
      <c r="R72" s="319">
        <f>IF('Key project Info'!$AG54&gt;0,'Key project Info'!$M$70-'Key project Info'!$M59,0)</f>
        <v>0</v>
      </c>
      <c r="S72" s="319">
        <f>IF('Key project Info'!$AH54&gt;0,'Key project Info'!$M$71-'Key project Info'!$M59,0)</f>
        <v>0</v>
      </c>
      <c r="T72" s="319">
        <f>IF('Key project Info'!$AI54&gt;0,'Key project Info'!$M$72-'Key project Info'!$M59,0)</f>
        <v>0</v>
      </c>
      <c r="U72" s="319">
        <f>IF('Key project Info'!$AJ54&gt;0,'Key project Info'!$M$73-'Key project Info'!$M59,0)</f>
        <v>0</v>
      </c>
      <c r="V72" s="249"/>
      <c r="W72" s="249"/>
      <c r="X72" s="249"/>
      <c r="Y72" s="249"/>
    </row>
    <row r="73" spans="1:25" x14ac:dyDescent="0.25">
      <c r="A73" s="266" t="str">
        <f>'Key project Info'!$B39</f>
        <v>Land use g</v>
      </c>
      <c r="B73" s="319">
        <f>IF('Key project Info'!$Q55&gt;0,'Key project Info'!$M$54-'Key project Info'!$M60,0)</f>
        <v>0</v>
      </c>
      <c r="C73" s="319">
        <f>IF('Key project Info'!$R55&gt;0,'Key project Info'!$M$55-'Key project Info'!$M60,0)</f>
        <v>0</v>
      </c>
      <c r="D73" s="319">
        <f>IF('Key project Info'!$S55&gt;0,'Key project Info'!$M$56-'Key project Info'!$M60,0)</f>
        <v>0</v>
      </c>
      <c r="E73" s="319">
        <f>IF('Key project Info'!$T55&gt;0,'Key project Info'!$M$57-'Key project Info'!$M60,0)</f>
        <v>0</v>
      </c>
      <c r="F73" s="319">
        <f>IF('Key project Info'!$U55&gt;0,'Key project Info'!$M$58-'Key project Info'!$M60,0)</f>
        <v>0</v>
      </c>
      <c r="G73" s="319">
        <f>IF('Key project Info'!$V55&gt;0,'Key project Info'!$M$59-'Key project Info'!$M60,0)</f>
        <v>0</v>
      </c>
      <c r="H73" s="320"/>
      <c r="I73" s="319">
        <f>IF('Key project Info'!$X55&gt;0,'Key project Info'!$M$61-'Key project Info'!$M60,0)</f>
        <v>0</v>
      </c>
      <c r="J73" s="319">
        <f>IF('Key project Info'!$Y55&gt;0,'Key project Info'!$M$62-'Key project Info'!$M60,0)</f>
        <v>0</v>
      </c>
      <c r="K73" s="319">
        <f>IF('Key project Info'!$Z55&gt;0,'Key project Info'!$M$63-'Key project Info'!$M60,0)</f>
        <v>0</v>
      </c>
      <c r="L73" s="319">
        <f>IF('Key project Info'!$AA55&gt;0,'Key project Info'!$M$64-'Key project Info'!$M60,0)</f>
        <v>0</v>
      </c>
      <c r="M73" s="319">
        <f>IF('Key project Info'!$AB55&gt;0,'Key project Info'!$M$65-'Key project Info'!$M60,0)</f>
        <v>0</v>
      </c>
      <c r="N73" s="319">
        <f>IF('Key project Info'!$AC55&gt;0,'Key project Info'!$M$66-'Key project Info'!$M60,0)</f>
        <v>0</v>
      </c>
      <c r="O73" s="319">
        <f>IF('Key project Info'!$AD55&gt;0,'Key project Info'!$M$67-'Key project Info'!$M60,0)</f>
        <v>0</v>
      </c>
      <c r="P73" s="319">
        <f>IF('Key project Info'!$AE55&gt;0,'Key project Info'!$M$68-'Key project Info'!$M60,0)</f>
        <v>0</v>
      </c>
      <c r="Q73" s="319">
        <f>IF('Key project Info'!$AF55&gt;0,'Key project Info'!$M$69-'Key project Info'!$M60,0)</f>
        <v>0</v>
      </c>
      <c r="R73" s="319">
        <f>IF('Key project Info'!$AG55&gt;0,'Key project Info'!$M$70-'Key project Info'!$M60,0)</f>
        <v>0</v>
      </c>
      <c r="S73" s="319">
        <f>IF('Key project Info'!$AH55&gt;0,'Key project Info'!$M$71-'Key project Info'!$M60,0)</f>
        <v>0</v>
      </c>
      <c r="T73" s="319">
        <f>IF('Key project Info'!$AI55&gt;0,'Key project Info'!$M$72-'Key project Info'!$M60,0)</f>
        <v>0</v>
      </c>
      <c r="U73" s="319">
        <f>IF('Key project Info'!$AJ55&gt;0,'Key project Info'!$M$73-'Key project Info'!$M60,0)</f>
        <v>0</v>
      </c>
      <c r="V73" s="249"/>
      <c r="W73" s="249"/>
      <c r="X73" s="249"/>
      <c r="Y73" s="249"/>
    </row>
    <row r="74" spans="1:25" x14ac:dyDescent="0.25">
      <c r="A74" s="266" t="str">
        <f>'Key project Info'!$B40</f>
        <v>Land use h</v>
      </c>
      <c r="B74" s="319">
        <f>IF('Key project Info'!$Q56&gt;0,'Key project Info'!$M$54-'Key project Info'!$M61,0)</f>
        <v>0</v>
      </c>
      <c r="C74" s="319">
        <f>IF('Key project Info'!$R56&gt;0,'Key project Info'!$M$55-'Key project Info'!$M61,0)</f>
        <v>0</v>
      </c>
      <c r="D74" s="319">
        <f>IF('Key project Info'!$S56&gt;0,'Key project Info'!$M$56-'Key project Info'!$M61,0)</f>
        <v>0</v>
      </c>
      <c r="E74" s="319">
        <f>IF('Key project Info'!$T56&gt;0,'Key project Info'!$M$57-'Key project Info'!$M61,0)</f>
        <v>0</v>
      </c>
      <c r="F74" s="319">
        <f>IF('Key project Info'!$U56&gt;0,'Key project Info'!$M$58-'Key project Info'!$M61,0)</f>
        <v>0</v>
      </c>
      <c r="G74" s="319">
        <f>IF('Key project Info'!$V56&gt;0,'Key project Info'!$M$59-'Key project Info'!$M61,0)</f>
        <v>0</v>
      </c>
      <c r="H74" s="319">
        <f>IF('Key project Info'!$W56&gt;0,'Key project Info'!$M$60-'Key project Info'!$M61,0)</f>
        <v>0</v>
      </c>
      <c r="I74" s="320"/>
      <c r="J74" s="319">
        <f>IF('Key project Info'!$Y56&gt;0,'Key project Info'!$M$62-'Key project Info'!$M61,0)</f>
        <v>0</v>
      </c>
      <c r="K74" s="319">
        <f>IF('Key project Info'!$Z56&gt;0,'Key project Info'!$M$63-'Key project Info'!$M61,0)</f>
        <v>0</v>
      </c>
      <c r="L74" s="319">
        <f>IF('Key project Info'!$AA56&gt;0,'Key project Info'!$M$64-'Key project Info'!$M61,0)</f>
        <v>0</v>
      </c>
      <c r="M74" s="319">
        <f>IF('Key project Info'!$AB56&gt;0,'Key project Info'!$M$65-'Key project Info'!$M61,0)</f>
        <v>0</v>
      </c>
      <c r="N74" s="319">
        <f>IF('Key project Info'!$AC56&gt;0,'Key project Info'!$M$66-'Key project Info'!$M61,0)</f>
        <v>0</v>
      </c>
      <c r="O74" s="319">
        <f>IF('Key project Info'!$AD56&gt;0,'Key project Info'!$M$67-'Key project Info'!$M61,0)</f>
        <v>0</v>
      </c>
      <c r="P74" s="319">
        <f>IF('Key project Info'!$AE56&gt;0,'Key project Info'!$M$68-'Key project Info'!$M61,0)</f>
        <v>0</v>
      </c>
      <c r="Q74" s="319">
        <f>IF('Key project Info'!$AF56&gt;0,'Key project Info'!$M$69-'Key project Info'!$M61,0)</f>
        <v>0</v>
      </c>
      <c r="R74" s="319">
        <f>IF('Key project Info'!$AG56&gt;0,'Key project Info'!$M$70-'Key project Info'!$M61,0)</f>
        <v>0</v>
      </c>
      <c r="S74" s="319">
        <f>IF('Key project Info'!$AH56&gt;0,'Key project Info'!$M$71-'Key project Info'!$M61,0)</f>
        <v>0</v>
      </c>
      <c r="T74" s="319">
        <f>IF('Key project Info'!$AI56&gt;0,'Key project Info'!$M$72-'Key project Info'!$M61,0)</f>
        <v>0</v>
      </c>
      <c r="U74" s="319">
        <f>IF('Key project Info'!$AJ56&gt;0,'Key project Info'!$M$73-'Key project Info'!$M61,0)</f>
        <v>0</v>
      </c>
      <c r="V74" s="249"/>
      <c r="W74" s="249"/>
      <c r="X74" s="249"/>
      <c r="Y74" s="249"/>
    </row>
    <row r="75" spans="1:25" x14ac:dyDescent="0.25">
      <c r="A75" s="266" t="str">
        <f>'Key project Info'!$B41</f>
        <v>Land use i</v>
      </c>
      <c r="B75" s="319">
        <f>IF('Key project Info'!$Q57&gt;0,'Key project Info'!$M$54-'Key project Info'!$M62,0)</f>
        <v>0</v>
      </c>
      <c r="C75" s="319">
        <f>IF('Key project Info'!$R57&gt;0,'Key project Info'!$M$55-'Key project Info'!$M62,0)</f>
        <v>0</v>
      </c>
      <c r="D75" s="319">
        <f>IF('Key project Info'!$S57&gt;0,'Key project Info'!$M$56-'Key project Info'!$M62,0)</f>
        <v>0</v>
      </c>
      <c r="E75" s="319">
        <f>IF('Key project Info'!$T57&gt;0,'Key project Info'!$M$57-'Key project Info'!$M62,0)</f>
        <v>0</v>
      </c>
      <c r="F75" s="319">
        <f>IF('Key project Info'!$U57&gt;0,'Key project Info'!$M$58-'Key project Info'!$M62,0)</f>
        <v>0</v>
      </c>
      <c r="G75" s="319">
        <f>IF('Key project Info'!$V57&gt;0,'Key project Info'!$M$59-'Key project Info'!$M62,0)</f>
        <v>0</v>
      </c>
      <c r="H75" s="319">
        <f>IF('Key project Info'!$W57&gt;0,'Key project Info'!$M$60-'Key project Info'!$M62,0)</f>
        <v>0</v>
      </c>
      <c r="I75" s="319">
        <f>IF('Key project Info'!$X57&gt;0,'Key project Info'!$M$61-'Key project Info'!$M62,0)</f>
        <v>0</v>
      </c>
      <c r="J75" s="320"/>
      <c r="K75" s="319">
        <f>IF('Key project Info'!$Z57&gt;0,'Key project Info'!$M$63-'Key project Info'!$M62,0)</f>
        <v>0</v>
      </c>
      <c r="L75" s="319">
        <f>IF('Key project Info'!$AA57&gt;0,'Key project Info'!$M$64-'Key project Info'!$M62,0)</f>
        <v>0</v>
      </c>
      <c r="M75" s="319">
        <f>IF('Key project Info'!$AB57&gt;0,'Key project Info'!$M$65-'Key project Info'!$M62,0)</f>
        <v>0</v>
      </c>
      <c r="N75" s="319">
        <f>IF('Key project Info'!$AC57&gt;0,'Key project Info'!$M$66-'Key project Info'!$M62,0)</f>
        <v>0</v>
      </c>
      <c r="O75" s="319">
        <f>IF('Key project Info'!$AD57&gt;0,'Key project Info'!$M$67-'Key project Info'!$M62,0)</f>
        <v>0</v>
      </c>
      <c r="P75" s="319">
        <f>IF('Key project Info'!$AE57&gt;0,'Key project Info'!$M$68-'Key project Info'!$M62,0)</f>
        <v>0</v>
      </c>
      <c r="Q75" s="319">
        <f>IF('Key project Info'!$AF57&gt;0,'Key project Info'!$M$69-'Key project Info'!$M62,0)</f>
        <v>0</v>
      </c>
      <c r="R75" s="319">
        <f>IF('Key project Info'!$AG57&gt;0,'Key project Info'!$M$70-'Key project Info'!$M62,0)</f>
        <v>0</v>
      </c>
      <c r="S75" s="319">
        <f>IF('Key project Info'!$AH57&gt;0,'Key project Info'!$M$71-'Key project Info'!$M62,0)</f>
        <v>0</v>
      </c>
      <c r="T75" s="319">
        <f>IF('Key project Info'!$AI57&gt;0,'Key project Info'!$M$72-'Key project Info'!$M62,0)</f>
        <v>0</v>
      </c>
      <c r="U75" s="319">
        <f>IF('Key project Info'!$AJ57&gt;0,'Key project Info'!$M$73-'Key project Info'!$M62,0)</f>
        <v>0</v>
      </c>
      <c r="V75" s="249"/>
      <c r="W75" s="249"/>
      <c r="X75" s="249"/>
      <c r="Y75" s="249"/>
    </row>
    <row r="76" spans="1:25" x14ac:dyDescent="0.25">
      <c r="A76" s="266" t="str">
        <f>'Key project Info'!$B42</f>
        <v>Land use j</v>
      </c>
      <c r="B76" s="319">
        <f>IF('Key project Info'!$Q58&gt;0,'Key project Info'!$M$54-'Key project Info'!$M63,0)</f>
        <v>0</v>
      </c>
      <c r="C76" s="319">
        <f>IF('Key project Info'!$R58&gt;0,'Key project Info'!$M$55-'Key project Info'!$M63,0)</f>
        <v>0</v>
      </c>
      <c r="D76" s="319">
        <f>IF('Key project Info'!$S58&gt;0,'Key project Info'!$M$56-'Key project Info'!$M63,0)</f>
        <v>0</v>
      </c>
      <c r="E76" s="319">
        <f>IF('Key project Info'!$T58&gt;0,'Key project Info'!$M$57-'Key project Info'!$M63,0)</f>
        <v>0</v>
      </c>
      <c r="F76" s="319">
        <f>IF('Key project Info'!$U58&gt;0,'Key project Info'!$M$58-'Key project Info'!$M63,0)</f>
        <v>0</v>
      </c>
      <c r="G76" s="319">
        <f>IF('Key project Info'!$V58&gt;0,'Key project Info'!$M$59-'Key project Info'!$M63,0)</f>
        <v>0</v>
      </c>
      <c r="H76" s="319">
        <f>IF('Key project Info'!$W58&gt;0,'Key project Info'!$M$60-'Key project Info'!$M63,0)</f>
        <v>0</v>
      </c>
      <c r="I76" s="319">
        <f>IF('Key project Info'!$X58&gt;0,'Key project Info'!$M$61-'Key project Info'!$M63,0)</f>
        <v>0</v>
      </c>
      <c r="J76" s="319">
        <f>IF('Key project Info'!$Y58&gt;0,'Key project Info'!$M$62-'Key project Info'!$M63,0)</f>
        <v>0</v>
      </c>
      <c r="K76" s="320"/>
      <c r="L76" s="319">
        <f>IF('Key project Info'!$AA58&gt;0,'Key project Info'!$M$64-'Key project Info'!$M63,0)</f>
        <v>0</v>
      </c>
      <c r="M76" s="319">
        <f>IF('Key project Info'!$AB58&gt;0,'Key project Info'!$M$65-'Key project Info'!$M63,0)</f>
        <v>0</v>
      </c>
      <c r="N76" s="319">
        <f>IF('Key project Info'!$AC58&gt;0,'Key project Info'!$M$66-'Key project Info'!$M63,0)</f>
        <v>0</v>
      </c>
      <c r="O76" s="319">
        <f>IF('Key project Info'!$AD58&gt;0,'Key project Info'!$M$67-'Key project Info'!$M63,0)</f>
        <v>0</v>
      </c>
      <c r="P76" s="319">
        <f>IF('Key project Info'!$AE58&gt;0,'Key project Info'!$M$68-'Key project Info'!$M63,0)</f>
        <v>0</v>
      </c>
      <c r="Q76" s="319">
        <f>IF('Key project Info'!$AF58&gt;0,'Key project Info'!$M$69-'Key project Info'!$M63,0)</f>
        <v>0</v>
      </c>
      <c r="R76" s="319">
        <f>IF('Key project Info'!$AG58&gt;0,'Key project Info'!$M$70-'Key project Info'!$M63,0)</f>
        <v>0</v>
      </c>
      <c r="S76" s="319">
        <f>IF('Key project Info'!$AH58&gt;0,'Key project Info'!$M$71-'Key project Info'!$M63,0)</f>
        <v>0</v>
      </c>
      <c r="T76" s="319">
        <f>IF('Key project Info'!$AI58&gt;0,'Key project Info'!$M$72-'Key project Info'!$M63,0)</f>
        <v>0</v>
      </c>
      <c r="U76" s="319">
        <f>IF('Key project Info'!$AJ58&gt;0,'Key project Info'!$M$73-'Key project Info'!$M63,0)</f>
        <v>0</v>
      </c>
      <c r="V76" s="249"/>
      <c r="W76" s="249"/>
      <c r="X76" s="249"/>
      <c r="Y76" s="249"/>
    </row>
    <row r="77" spans="1:25" x14ac:dyDescent="0.25">
      <c r="A77" s="266" t="str">
        <f>'Key project Info'!$B43</f>
        <v>Land use k</v>
      </c>
      <c r="B77" s="319">
        <f>IF('Key project Info'!$Q59&gt;0,'Key project Info'!$M$54-'Key project Info'!$M64,0)</f>
        <v>0</v>
      </c>
      <c r="C77" s="319">
        <f>IF('Key project Info'!$R59&gt;0,'Key project Info'!$M$55-'Key project Info'!$M64,0)</f>
        <v>0</v>
      </c>
      <c r="D77" s="319">
        <f>IF('Key project Info'!$S59&gt;0,'Key project Info'!$M$56-'Key project Info'!$M64,0)</f>
        <v>0</v>
      </c>
      <c r="E77" s="319">
        <f>IF('Key project Info'!$T59&gt;0,'Key project Info'!$M$57-'Key project Info'!$M64,0)</f>
        <v>0</v>
      </c>
      <c r="F77" s="319">
        <f>IF('Key project Info'!$U59&gt;0,'Key project Info'!$M$58-'Key project Info'!$M64,0)</f>
        <v>0</v>
      </c>
      <c r="G77" s="319">
        <f>IF('Key project Info'!$V59&gt;0,'Key project Info'!$M$59-'Key project Info'!$M64,0)</f>
        <v>0</v>
      </c>
      <c r="H77" s="319">
        <f>IF('Key project Info'!$W59&gt;0,'Key project Info'!$M$60-'Key project Info'!$M64,0)</f>
        <v>0</v>
      </c>
      <c r="I77" s="319">
        <f>IF('Key project Info'!$X59&gt;0,'Key project Info'!$M$61-'Key project Info'!$M64,0)</f>
        <v>0</v>
      </c>
      <c r="J77" s="319">
        <f>IF('Key project Info'!$Y59&gt;0,'Key project Info'!$M$62-'Key project Info'!$M64,0)</f>
        <v>0</v>
      </c>
      <c r="K77" s="319">
        <f>IF('Key project Info'!$Z59&gt;0,'Key project Info'!$M$63-'Key project Info'!$M64,0)</f>
        <v>0</v>
      </c>
      <c r="L77" s="320"/>
      <c r="M77" s="319">
        <f>IF('Key project Info'!$AB59&gt;0,'Key project Info'!$M$65-'Key project Info'!$M64,0)</f>
        <v>0</v>
      </c>
      <c r="N77" s="319">
        <f>IF('Key project Info'!$AC59&gt;0,'Key project Info'!$M$66-'Key project Info'!$M64,0)</f>
        <v>0</v>
      </c>
      <c r="O77" s="319">
        <f>IF('Key project Info'!$AD59&gt;0,'Key project Info'!$M$67-'Key project Info'!$M64,0)</f>
        <v>0</v>
      </c>
      <c r="P77" s="319">
        <f>IF('Key project Info'!$AE59&gt;0,'Key project Info'!$M$68-'Key project Info'!$M64,0)</f>
        <v>0</v>
      </c>
      <c r="Q77" s="319">
        <f>IF('Key project Info'!$AF59&gt;0,'Key project Info'!$M$69-'Key project Info'!$M64,0)</f>
        <v>0</v>
      </c>
      <c r="R77" s="319">
        <f>IF('Key project Info'!$AG59&gt;0,'Key project Info'!$M$70-'Key project Info'!$M64,0)</f>
        <v>0</v>
      </c>
      <c r="S77" s="319">
        <f>IF('Key project Info'!$AH59&gt;0,'Key project Info'!$M$71-'Key project Info'!$M64,0)</f>
        <v>0</v>
      </c>
      <c r="T77" s="319">
        <f>IF('Key project Info'!$AI59&gt;0,'Key project Info'!$M$72-'Key project Info'!$M64,0)</f>
        <v>0</v>
      </c>
      <c r="U77" s="319">
        <f>IF('Key project Info'!$AJ59&gt;0,'Key project Info'!$M$73-'Key project Info'!$M64,0)</f>
        <v>0</v>
      </c>
      <c r="V77" s="249"/>
      <c r="W77" s="249"/>
      <c r="X77" s="249"/>
      <c r="Y77" s="249"/>
    </row>
    <row r="78" spans="1:25" x14ac:dyDescent="0.25">
      <c r="A78" s="266" t="str">
        <f>'Key project Info'!$B44</f>
        <v>Land use l</v>
      </c>
      <c r="B78" s="319">
        <f>IF('Key project Info'!$Q60&gt;0,'Key project Info'!$M$54-'Key project Info'!$M65,0)</f>
        <v>0</v>
      </c>
      <c r="C78" s="319">
        <f>IF('Key project Info'!$R60&gt;0,'Key project Info'!$M$55-'Key project Info'!$M65,0)</f>
        <v>0</v>
      </c>
      <c r="D78" s="319">
        <f>IF('Key project Info'!$S60&gt;0,'Key project Info'!$M$56-'Key project Info'!$M65,0)</f>
        <v>0</v>
      </c>
      <c r="E78" s="319">
        <f>IF('Key project Info'!$T60&gt;0,'Key project Info'!$M$57-'Key project Info'!$M65,0)</f>
        <v>0</v>
      </c>
      <c r="F78" s="319">
        <f>IF('Key project Info'!$U60&gt;0,'Key project Info'!$M$58-'Key project Info'!$M65,0)</f>
        <v>0</v>
      </c>
      <c r="G78" s="319">
        <f>IF('Key project Info'!$V60&gt;0,'Key project Info'!$M$59-'Key project Info'!$M65,0)</f>
        <v>0</v>
      </c>
      <c r="H78" s="319">
        <f>IF('Key project Info'!$W60&gt;0,'Key project Info'!$M$60-'Key project Info'!$M65,0)</f>
        <v>0</v>
      </c>
      <c r="I78" s="319">
        <f>IF('Key project Info'!$X60&gt;0,'Key project Info'!$M$61-'Key project Info'!$M65,0)</f>
        <v>0</v>
      </c>
      <c r="J78" s="319">
        <f>IF('Key project Info'!$Y60&gt;0,'Key project Info'!$M$62-'Key project Info'!$M65,0)</f>
        <v>0</v>
      </c>
      <c r="K78" s="319">
        <f>IF('Key project Info'!$Z60&gt;0,'Key project Info'!$M$63-'Key project Info'!$M65,0)</f>
        <v>0</v>
      </c>
      <c r="L78" s="319">
        <f>IF('Key project Info'!$AA60&gt;0,'Key project Info'!$M$64-'Key project Info'!$M65,0)</f>
        <v>0</v>
      </c>
      <c r="M78" s="320"/>
      <c r="N78" s="319">
        <f>IF('Key project Info'!$AC60&gt;0,'Key project Info'!$M$66-'Key project Info'!$M65,0)</f>
        <v>0</v>
      </c>
      <c r="O78" s="319">
        <f>IF('Key project Info'!$AD60&gt;0,'Key project Info'!$M$67-'Key project Info'!$M65,0)</f>
        <v>0</v>
      </c>
      <c r="P78" s="319">
        <f>IF('Key project Info'!$AE60&gt;0,'Key project Info'!$M$68-'Key project Info'!$M65,0)</f>
        <v>0</v>
      </c>
      <c r="Q78" s="319">
        <f>IF('Key project Info'!$AF60&gt;0,'Key project Info'!$M$69-'Key project Info'!$M65,0)</f>
        <v>0</v>
      </c>
      <c r="R78" s="319">
        <f>IF('Key project Info'!$AG60&gt;0,'Key project Info'!$M$70-'Key project Info'!$M65,0)</f>
        <v>0</v>
      </c>
      <c r="S78" s="319">
        <f>IF('Key project Info'!$AH60&gt;0,'Key project Info'!$M$71-'Key project Info'!$M65,0)</f>
        <v>0</v>
      </c>
      <c r="T78" s="319">
        <f>IF('Key project Info'!$AI60&gt;0,'Key project Info'!$M$72-'Key project Info'!$M65,0)</f>
        <v>0</v>
      </c>
      <c r="U78" s="319">
        <f>IF('Key project Info'!$AJ60&gt;0,'Key project Info'!$M$73-'Key project Info'!$M65,0)</f>
        <v>0</v>
      </c>
      <c r="V78" s="249"/>
      <c r="W78" s="249"/>
      <c r="X78" s="249"/>
      <c r="Y78" s="249"/>
    </row>
    <row r="79" spans="1:25" x14ac:dyDescent="0.25">
      <c r="A79" s="266" t="str">
        <f>'Key project Info'!$B45</f>
        <v>Land use m</v>
      </c>
      <c r="B79" s="319">
        <f>IF('Key project Info'!$Q61&gt;0,'Key project Info'!$M$54-'Key project Info'!$M66,0)</f>
        <v>0</v>
      </c>
      <c r="C79" s="319">
        <f>IF('Key project Info'!$R61&gt;0,'Key project Info'!$M$55-'Key project Info'!$M66,0)</f>
        <v>0</v>
      </c>
      <c r="D79" s="319">
        <f>IF('Key project Info'!$S61&gt;0,'Key project Info'!$M$56-'Key project Info'!$M66,0)</f>
        <v>0</v>
      </c>
      <c r="E79" s="319">
        <f>IF('Key project Info'!$T61&gt;0,'Key project Info'!$M$57-'Key project Info'!$M66,0)</f>
        <v>0</v>
      </c>
      <c r="F79" s="319">
        <f>IF('Key project Info'!$U61&gt;0,'Key project Info'!$M$58-'Key project Info'!$M66,0)</f>
        <v>0</v>
      </c>
      <c r="G79" s="319">
        <f>IF('Key project Info'!$V61&gt;0,'Key project Info'!$M$59-'Key project Info'!$M66,0)</f>
        <v>0</v>
      </c>
      <c r="H79" s="319">
        <f>IF('Key project Info'!$W61&gt;0,'Key project Info'!$M$60-'Key project Info'!$M66,0)</f>
        <v>0</v>
      </c>
      <c r="I79" s="319">
        <f>IF('Key project Info'!$X61&gt;0,'Key project Info'!$M$61-'Key project Info'!$M66,0)</f>
        <v>0</v>
      </c>
      <c r="J79" s="319">
        <f>IF('Key project Info'!$Y61&gt;0,'Key project Info'!$M$62-'Key project Info'!$M66,0)</f>
        <v>0</v>
      </c>
      <c r="K79" s="319">
        <f>IF('Key project Info'!$Z61&gt;0,'Key project Info'!$M$63-'Key project Info'!$M66,0)</f>
        <v>0</v>
      </c>
      <c r="L79" s="319">
        <f>IF('Key project Info'!$AA61&gt;0,'Key project Info'!$M$64-'Key project Info'!$M66,0)</f>
        <v>0</v>
      </c>
      <c r="M79" s="319">
        <f>IF('Key project Info'!$AB61&gt;0,'Key project Info'!$M$65-'Key project Info'!$M66,0)</f>
        <v>0</v>
      </c>
      <c r="N79" s="320"/>
      <c r="O79" s="319">
        <f>IF('Key project Info'!$AD61&gt;0,'Key project Info'!$M$67-'Key project Info'!$M66,0)</f>
        <v>0</v>
      </c>
      <c r="P79" s="319">
        <f>IF('Key project Info'!$AE61&gt;0,'Key project Info'!$M$68-'Key project Info'!$M66,0)</f>
        <v>0</v>
      </c>
      <c r="Q79" s="319">
        <f>IF('Key project Info'!$AF61&gt;0,'Key project Info'!$M$69-'Key project Info'!$M66,0)</f>
        <v>0</v>
      </c>
      <c r="R79" s="319">
        <f>IF('Key project Info'!$AG61&gt;0,'Key project Info'!$M$70-'Key project Info'!$M66,0)</f>
        <v>0</v>
      </c>
      <c r="S79" s="319">
        <f>IF('Key project Info'!$AH61&gt;0,'Key project Info'!$M$71-'Key project Info'!$M66,0)</f>
        <v>0</v>
      </c>
      <c r="T79" s="319">
        <f>IF('Key project Info'!$AI61&gt;0,'Key project Info'!$M$72-'Key project Info'!$M66,0)</f>
        <v>0</v>
      </c>
      <c r="U79" s="319">
        <f>IF('Key project Info'!$AJ61&gt;0,'Key project Info'!$M$73-'Key project Info'!$M66,0)</f>
        <v>0</v>
      </c>
      <c r="V79" s="249"/>
      <c r="W79" s="249"/>
      <c r="X79" s="249"/>
      <c r="Y79" s="249"/>
    </row>
    <row r="80" spans="1:25" x14ac:dyDescent="0.25">
      <c r="A80" s="266" t="str">
        <f>'Key project Info'!$B46</f>
        <v>Land use n</v>
      </c>
      <c r="B80" s="319">
        <f>IF('Key project Info'!$Q62&gt;0,'Key project Info'!$M$54-'Key project Info'!$M67,0)</f>
        <v>0</v>
      </c>
      <c r="C80" s="319">
        <f>IF('Key project Info'!$R62&gt;0,'Key project Info'!$M$55-'Key project Info'!$M67,0)</f>
        <v>0</v>
      </c>
      <c r="D80" s="319">
        <f>IF('Key project Info'!$S62&gt;0,'Key project Info'!$M$56-'Key project Info'!$M67,0)</f>
        <v>0</v>
      </c>
      <c r="E80" s="319">
        <f>IF('Key project Info'!$T62&gt;0,'Key project Info'!$M$57-'Key project Info'!$M67,0)</f>
        <v>0</v>
      </c>
      <c r="F80" s="319">
        <f>IF('Key project Info'!$U62&gt;0,'Key project Info'!$M$58-'Key project Info'!$M67,0)</f>
        <v>0</v>
      </c>
      <c r="G80" s="319">
        <f>IF('Key project Info'!$V62&gt;0,'Key project Info'!$M$59-'Key project Info'!$M67,0)</f>
        <v>0</v>
      </c>
      <c r="H80" s="319">
        <f>IF('Key project Info'!$W62&gt;0,'Key project Info'!$M$60-'Key project Info'!$M67,0)</f>
        <v>0</v>
      </c>
      <c r="I80" s="319">
        <f>IF('Key project Info'!$X62&gt;0,'Key project Info'!$M$61-'Key project Info'!$M67,0)</f>
        <v>0</v>
      </c>
      <c r="J80" s="319">
        <f>IF('Key project Info'!$Y62&gt;0,'Key project Info'!$M$62-'Key project Info'!$M67,0)</f>
        <v>0</v>
      </c>
      <c r="K80" s="319">
        <f>IF('Key project Info'!$Z62&gt;0,'Key project Info'!$M$63-'Key project Info'!$M67,0)</f>
        <v>0</v>
      </c>
      <c r="L80" s="319">
        <f>IF('Key project Info'!$AA62&gt;0,'Key project Info'!$M$64-'Key project Info'!$M67,0)</f>
        <v>0</v>
      </c>
      <c r="M80" s="319">
        <f>IF('Key project Info'!$AB62&gt;0,'Key project Info'!$M$65-'Key project Info'!$M67,0)</f>
        <v>0</v>
      </c>
      <c r="N80" s="319">
        <f>IF('Key project Info'!$AC62&gt;0,'Key project Info'!$M$66-'Key project Info'!$M67,0)</f>
        <v>0</v>
      </c>
      <c r="O80" s="320"/>
      <c r="P80" s="319">
        <f>IF('Key project Info'!$AE62&gt;0,'Key project Info'!$M$68-'Key project Info'!$M67,0)</f>
        <v>0</v>
      </c>
      <c r="Q80" s="319">
        <f>IF('Key project Info'!$AF62&gt;0,'Key project Info'!$M$69-'Key project Info'!$M67,0)</f>
        <v>0</v>
      </c>
      <c r="R80" s="319">
        <f>IF('Key project Info'!$AG62&gt;0,'Key project Info'!$M$70-'Key project Info'!$M67,0)</f>
        <v>0</v>
      </c>
      <c r="S80" s="319">
        <f>IF('Key project Info'!$AH62&gt;0,'Key project Info'!$M$71-'Key project Info'!$M67,0)</f>
        <v>0</v>
      </c>
      <c r="T80" s="319">
        <f>IF('Key project Info'!$AI62&gt;0,'Key project Info'!$M$72-'Key project Info'!$M67,0)</f>
        <v>0</v>
      </c>
      <c r="U80" s="319">
        <f>IF('Key project Info'!$AJ62&gt;0,'Key project Info'!$M$73-'Key project Info'!$M67,0)</f>
        <v>0</v>
      </c>
      <c r="V80" s="249"/>
      <c r="W80" s="249"/>
      <c r="X80" s="249"/>
      <c r="Y80" s="249"/>
    </row>
    <row r="81" spans="1:25" x14ac:dyDescent="0.25">
      <c r="A81" s="266" t="str">
        <f>'Key project Info'!$B47</f>
        <v>Land use o</v>
      </c>
      <c r="B81" s="319">
        <f>IF('Key project Info'!$Q63&gt;0,'Key project Info'!$M$54-'Key project Info'!$M68,0)</f>
        <v>0</v>
      </c>
      <c r="C81" s="319">
        <f>IF('Key project Info'!$R63&gt;0,'Key project Info'!$M$55-'Key project Info'!$M68,0)</f>
        <v>0</v>
      </c>
      <c r="D81" s="319">
        <f>IF('Key project Info'!$S63&gt;0,'Key project Info'!$M$56-'Key project Info'!$M68,0)</f>
        <v>0</v>
      </c>
      <c r="E81" s="319">
        <f>IF('Key project Info'!$T63&gt;0,'Key project Info'!$M$57-'Key project Info'!$M68,0)</f>
        <v>0</v>
      </c>
      <c r="F81" s="319">
        <f>IF('Key project Info'!$U63&gt;0,'Key project Info'!$M$58-'Key project Info'!$M68,0)</f>
        <v>0</v>
      </c>
      <c r="G81" s="319">
        <f>IF('Key project Info'!$V63&gt;0,'Key project Info'!$M$59-'Key project Info'!$M68,0)</f>
        <v>0</v>
      </c>
      <c r="H81" s="319">
        <f>IF('Key project Info'!$W63&gt;0,'Key project Info'!$M$60-'Key project Info'!$M68,0)</f>
        <v>0</v>
      </c>
      <c r="I81" s="319">
        <f>IF('Key project Info'!$X63&gt;0,'Key project Info'!$M$61-'Key project Info'!$M68,0)</f>
        <v>0</v>
      </c>
      <c r="J81" s="319">
        <f>IF('Key project Info'!$Y63&gt;0,'Key project Info'!$M$62-'Key project Info'!$M68,0)</f>
        <v>0</v>
      </c>
      <c r="K81" s="319">
        <f>IF('Key project Info'!$Z63&gt;0,'Key project Info'!$M$63-'Key project Info'!$M68,0)</f>
        <v>0</v>
      </c>
      <c r="L81" s="319">
        <f>IF('Key project Info'!$AA63&gt;0,'Key project Info'!$M$64-'Key project Info'!$M68,0)</f>
        <v>0</v>
      </c>
      <c r="M81" s="319">
        <f>IF('Key project Info'!$AB63&gt;0,'Key project Info'!$M$65-'Key project Info'!$M68,0)</f>
        <v>0</v>
      </c>
      <c r="N81" s="319">
        <f>IF('Key project Info'!$AC63&gt;0,'Key project Info'!$M$66-'Key project Info'!$M68,0)</f>
        <v>0</v>
      </c>
      <c r="O81" s="319">
        <f>IF('Key project Info'!$AD63&gt;0,'Key project Info'!$M$67-'Key project Info'!$M68,0)</f>
        <v>0</v>
      </c>
      <c r="P81" s="320"/>
      <c r="Q81" s="319">
        <f>IF('Key project Info'!$AF63&gt;0,'Key project Info'!$M$69-'Key project Info'!$M68,0)</f>
        <v>0</v>
      </c>
      <c r="R81" s="319">
        <f>IF('Key project Info'!$AG63&gt;0,'Key project Info'!$M$70-'Key project Info'!$M68,0)</f>
        <v>0</v>
      </c>
      <c r="S81" s="319">
        <f>IF('Key project Info'!$AH63&gt;0,'Key project Info'!$M$71-'Key project Info'!$M68,0)</f>
        <v>0</v>
      </c>
      <c r="T81" s="319">
        <f>IF('Key project Info'!$AI63&gt;0,'Key project Info'!$M$72-'Key project Info'!$M68,0)</f>
        <v>0</v>
      </c>
      <c r="U81" s="319">
        <f>IF('Key project Info'!$AJ63&gt;0,'Key project Info'!$M$73-'Key project Info'!$M68,0)</f>
        <v>0</v>
      </c>
      <c r="V81" s="249"/>
      <c r="W81" s="249"/>
      <c r="X81" s="249"/>
      <c r="Y81" s="249"/>
    </row>
    <row r="82" spans="1:25" x14ac:dyDescent="0.25">
      <c r="A82" s="266" t="str">
        <f>'Key project Info'!$B48</f>
        <v>Land use p</v>
      </c>
      <c r="B82" s="319">
        <f>IF('Key project Info'!$Q64&gt;0,'Key project Info'!$M$54-'Key project Info'!$M69,0)</f>
        <v>0</v>
      </c>
      <c r="C82" s="319">
        <f>IF('Key project Info'!$R64&gt;0,'Key project Info'!$M$55-'Key project Info'!$M69,0)</f>
        <v>0</v>
      </c>
      <c r="D82" s="319">
        <f>IF('Key project Info'!$S64&gt;0,'Key project Info'!$M$56-'Key project Info'!$M69,0)</f>
        <v>0</v>
      </c>
      <c r="E82" s="319">
        <f>IF('Key project Info'!$T64&gt;0,'Key project Info'!$M$57-'Key project Info'!$M69,0)</f>
        <v>0</v>
      </c>
      <c r="F82" s="319">
        <f>IF('Key project Info'!$U64&gt;0,'Key project Info'!$M$58-'Key project Info'!$M69,0)</f>
        <v>0</v>
      </c>
      <c r="G82" s="319">
        <f>IF('Key project Info'!$V64&gt;0,'Key project Info'!$M$59-'Key project Info'!$M69,0)</f>
        <v>0</v>
      </c>
      <c r="H82" s="319">
        <f>IF('Key project Info'!$W64&gt;0,'Key project Info'!$M$60-'Key project Info'!$M69,0)</f>
        <v>0</v>
      </c>
      <c r="I82" s="319">
        <f>IF('Key project Info'!$X64&gt;0,'Key project Info'!$M$61-'Key project Info'!$M69,0)</f>
        <v>0</v>
      </c>
      <c r="J82" s="319">
        <f>IF('Key project Info'!$Y64&gt;0,'Key project Info'!$M$62-'Key project Info'!$M69,0)</f>
        <v>0</v>
      </c>
      <c r="K82" s="319">
        <f>IF('Key project Info'!$Z64&gt;0,'Key project Info'!$M$63-'Key project Info'!$M69,0)</f>
        <v>0</v>
      </c>
      <c r="L82" s="319">
        <f>IF('Key project Info'!$AA64&gt;0,'Key project Info'!$M$64-'Key project Info'!$M69,0)</f>
        <v>0</v>
      </c>
      <c r="M82" s="319">
        <f>IF('Key project Info'!$AB64&gt;0,'Key project Info'!$M$65-'Key project Info'!$M69,0)</f>
        <v>0</v>
      </c>
      <c r="N82" s="319">
        <f>IF('Key project Info'!$AC64&gt;0,'Key project Info'!$M$66-'Key project Info'!$M69,0)</f>
        <v>0</v>
      </c>
      <c r="O82" s="319">
        <f>IF('Key project Info'!$AD64&gt;0,'Key project Info'!$M$67-'Key project Info'!$M69,0)</f>
        <v>0</v>
      </c>
      <c r="P82" s="319">
        <f>IF('Key project Info'!$AE64&gt;0,'Key project Info'!$M$68-'Key project Info'!$M69,0)</f>
        <v>0</v>
      </c>
      <c r="Q82" s="320"/>
      <c r="R82" s="319">
        <f>IF('Key project Info'!$AG64&gt;0,'Key project Info'!$M$70-'Key project Info'!$M69,0)</f>
        <v>0</v>
      </c>
      <c r="S82" s="319">
        <f>IF('Key project Info'!$AH64&gt;0,'Key project Info'!$M$71-'Key project Info'!$M69,0)</f>
        <v>0</v>
      </c>
      <c r="T82" s="319">
        <f>IF('Key project Info'!$AI64&gt;0,'Key project Info'!$M$72-'Key project Info'!$M69,0)</f>
        <v>0</v>
      </c>
      <c r="U82" s="319">
        <f>IF('Key project Info'!$AJ64&gt;0,'Key project Info'!$M$73-'Key project Info'!$M69,0)</f>
        <v>0</v>
      </c>
      <c r="V82" s="249"/>
      <c r="W82" s="249"/>
      <c r="X82" s="249"/>
      <c r="Y82" s="249"/>
    </row>
    <row r="83" spans="1:25" x14ac:dyDescent="0.25">
      <c r="A83" s="266" t="str">
        <f>'Key project Info'!$B49</f>
        <v>Land use q</v>
      </c>
      <c r="B83" s="319">
        <f>IF('Key project Info'!$Q65&gt;0,'Key project Info'!$M$54-'Key project Info'!$M70,0)</f>
        <v>0</v>
      </c>
      <c r="C83" s="319">
        <f>IF('Key project Info'!$R65&gt;0,'Key project Info'!$M$55-'Key project Info'!$M70,0)</f>
        <v>0</v>
      </c>
      <c r="D83" s="319">
        <f>IF('Key project Info'!$S65&gt;0,'Key project Info'!$M$56-'Key project Info'!$M70,0)</f>
        <v>0</v>
      </c>
      <c r="E83" s="319">
        <f>IF('Key project Info'!$T65&gt;0,'Key project Info'!$M$57-'Key project Info'!$M70,0)</f>
        <v>0</v>
      </c>
      <c r="F83" s="319">
        <f>IF('Key project Info'!$U65&gt;0,'Key project Info'!$M$58-'Key project Info'!$M70,0)</f>
        <v>0</v>
      </c>
      <c r="G83" s="319">
        <f>IF('Key project Info'!$V65&gt;0,'Key project Info'!$M$59-'Key project Info'!$M70,0)</f>
        <v>0</v>
      </c>
      <c r="H83" s="319">
        <f>IF('Key project Info'!$W65&gt;0,'Key project Info'!$M$60-'Key project Info'!$M70,0)</f>
        <v>0</v>
      </c>
      <c r="I83" s="319">
        <f>IF('Key project Info'!$X65&gt;0,'Key project Info'!$M$61-'Key project Info'!$M70,0)</f>
        <v>0</v>
      </c>
      <c r="J83" s="319">
        <f>IF('Key project Info'!$Y65&gt;0,'Key project Info'!$M$62-'Key project Info'!$M70,0)</f>
        <v>0</v>
      </c>
      <c r="K83" s="319">
        <f>IF('Key project Info'!$Z65&gt;0,'Key project Info'!$M$63-'Key project Info'!$M70,0)</f>
        <v>0</v>
      </c>
      <c r="L83" s="319">
        <f>IF('Key project Info'!$AA65&gt;0,'Key project Info'!$M$64-'Key project Info'!$M70,0)</f>
        <v>0</v>
      </c>
      <c r="M83" s="319">
        <f>IF('Key project Info'!$AB65&gt;0,'Key project Info'!$M$65-'Key project Info'!$M70,0)</f>
        <v>0</v>
      </c>
      <c r="N83" s="319">
        <f>IF('Key project Info'!$AC65&gt;0,'Key project Info'!$M$66-'Key project Info'!$M70,0)</f>
        <v>0</v>
      </c>
      <c r="O83" s="319">
        <f>IF('Key project Info'!$AD65&gt;0,'Key project Info'!$M$67-'Key project Info'!$M70,0)</f>
        <v>0</v>
      </c>
      <c r="P83" s="319">
        <f>IF('Key project Info'!$AE65&gt;0,'Key project Info'!$M$68-'Key project Info'!$M70,0)</f>
        <v>0</v>
      </c>
      <c r="Q83" s="319">
        <f>IF('Key project Info'!$AF65&gt;0,'Key project Info'!$M$69-'Key project Info'!$M70,0)</f>
        <v>0</v>
      </c>
      <c r="R83" s="320"/>
      <c r="S83" s="319">
        <f>IF('Key project Info'!$AH65&gt;0,'Key project Info'!$M$71-'Key project Info'!$M70,0)</f>
        <v>0</v>
      </c>
      <c r="T83" s="319">
        <f>IF('Key project Info'!$AI65&gt;0,'Key project Info'!$M$72-'Key project Info'!$M70,0)</f>
        <v>0</v>
      </c>
      <c r="U83" s="319">
        <f>IF('Key project Info'!$AJ65&gt;0,'Key project Info'!$M$73-'Key project Info'!$M70,0)</f>
        <v>0</v>
      </c>
      <c r="V83" s="249"/>
      <c r="W83" s="249"/>
      <c r="X83" s="249"/>
      <c r="Y83" s="249"/>
    </row>
    <row r="84" spans="1:25" x14ac:dyDescent="0.25">
      <c r="A84" s="266" t="str">
        <f>'Key project Info'!$B50</f>
        <v>Land use r</v>
      </c>
      <c r="B84" s="319">
        <f>IF('Key project Info'!$Q66&gt;0,'Key project Info'!$M$54-'Key project Info'!$M71,0)</f>
        <v>0</v>
      </c>
      <c r="C84" s="319">
        <f>IF('Key project Info'!$R66&gt;0,'Key project Info'!$M$55-'Key project Info'!$M71,0)</f>
        <v>0</v>
      </c>
      <c r="D84" s="319">
        <f>IF('Key project Info'!$S66&gt;0,'Key project Info'!$M$56-'Key project Info'!$M71,0)</f>
        <v>0</v>
      </c>
      <c r="E84" s="319">
        <f>IF('Key project Info'!$T66&gt;0,'Key project Info'!$M$57-'Key project Info'!$M71,0)</f>
        <v>0</v>
      </c>
      <c r="F84" s="319">
        <f>IF('Key project Info'!$U66&gt;0,'Key project Info'!$M$58-'Key project Info'!$M71,0)</f>
        <v>0</v>
      </c>
      <c r="G84" s="319">
        <f>IF('Key project Info'!$V66&gt;0,'Key project Info'!$M$59-'Key project Info'!$M71,0)</f>
        <v>0</v>
      </c>
      <c r="H84" s="319">
        <f>IF('Key project Info'!$W66&gt;0,'Key project Info'!$M$60-'Key project Info'!$M71,0)</f>
        <v>0</v>
      </c>
      <c r="I84" s="319">
        <f>IF('Key project Info'!$X66&gt;0,'Key project Info'!$M$61-'Key project Info'!$M71,0)</f>
        <v>0</v>
      </c>
      <c r="J84" s="319">
        <f>IF('Key project Info'!$Y66&gt;0,'Key project Info'!$M$62-'Key project Info'!$M71,0)</f>
        <v>0</v>
      </c>
      <c r="K84" s="319">
        <f>IF('Key project Info'!$Z66&gt;0,'Key project Info'!$M$63-'Key project Info'!$M71,0)</f>
        <v>0</v>
      </c>
      <c r="L84" s="319">
        <f>IF('Key project Info'!$AA66&gt;0,'Key project Info'!$M$64-'Key project Info'!$M71,0)</f>
        <v>0</v>
      </c>
      <c r="M84" s="319">
        <f>IF('Key project Info'!$AB66&gt;0,'Key project Info'!$M$65-'Key project Info'!$M71,0)</f>
        <v>0</v>
      </c>
      <c r="N84" s="319">
        <f>IF('Key project Info'!$AC66&gt;0,'Key project Info'!$M$66-'Key project Info'!$M71,0)</f>
        <v>0</v>
      </c>
      <c r="O84" s="319">
        <f>IF('Key project Info'!$AD66&gt;0,'Key project Info'!$M$67-'Key project Info'!$M71,0)</f>
        <v>0</v>
      </c>
      <c r="P84" s="319">
        <f>IF('Key project Info'!$AE66&gt;0,'Key project Info'!$M$68-'Key project Info'!$M71,0)</f>
        <v>0</v>
      </c>
      <c r="Q84" s="319">
        <f>IF('Key project Info'!$AF66&gt;0,'Key project Info'!$M$69-'Key project Info'!$M71,0)</f>
        <v>0</v>
      </c>
      <c r="R84" s="319">
        <f>IF('Key project Info'!$AG66&gt;0,'Key project Info'!$M$70-'Key project Info'!$M71,0)</f>
        <v>0</v>
      </c>
      <c r="S84" s="320"/>
      <c r="T84" s="319">
        <f>IF('Key project Info'!$AI66&gt;0,'Key project Info'!$M$72-'Key project Info'!$M71,0)</f>
        <v>0</v>
      </c>
      <c r="U84" s="319">
        <f>IF('Key project Info'!$AJ66&gt;0,'Key project Info'!$M$73-'Key project Info'!$M71,0)</f>
        <v>0</v>
      </c>
      <c r="V84" s="249"/>
      <c r="W84" s="249"/>
      <c r="X84" s="249"/>
      <c r="Y84" s="249"/>
    </row>
    <row r="85" spans="1:25" x14ac:dyDescent="0.25">
      <c r="A85" s="266" t="str">
        <f>'Key project Info'!$B51</f>
        <v>Land use s</v>
      </c>
      <c r="B85" s="319">
        <f>IF('Key project Info'!$Q67&gt;0,'Key project Info'!$M$54-'Key project Info'!$M72,0)</f>
        <v>0</v>
      </c>
      <c r="C85" s="319">
        <f>IF('Key project Info'!$R67&gt;0,'Key project Info'!$M$55-'Key project Info'!$M72,0)</f>
        <v>0</v>
      </c>
      <c r="D85" s="319">
        <f>IF('Key project Info'!$S67&gt;0,'Key project Info'!$M$56-'Key project Info'!$M72,0)</f>
        <v>0</v>
      </c>
      <c r="E85" s="319">
        <f>IF('Key project Info'!$T67&gt;0,'Key project Info'!$M$57-'Key project Info'!$M72,0)</f>
        <v>0</v>
      </c>
      <c r="F85" s="319">
        <f>IF('Key project Info'!$U67&gt;0,'Key project Info'!$M$58-'Key project Info'!$M72,0)</f>
        <v>0</v>
      </c>
      <c r="G85" s="319">
        <f>IF('Key project Info'!$V67&gt;0,'Key project Info'!$M$59-'Key project Info'!$M72,0)</f>
        <v>0</v>
      </c>
      <c r="H85" s="319">
        <f>IF('Key project Info'!$W67&gt;0,'Key project Info'!$M$60-'Key project Info'!$M72,0)</f>
        <v>0</v>
      </c>
      <c r="I85" s="319">
        <f>IF('Key project Info'!$X67&gt;0,'Key project Info'!$M$61-'Key project Info'!$M72,0)</f>
        <v>0</v>
      </c>
      <c r="J85" s="319">
        <f>IF('Key project Info'!$Y67&gt;0,'Key project Info'!$M$62-'Key project Info'!$M72,0)</f>
        <v>0</v>
      </c>
      <c r="K85" s="319">
        <f>IF('Key project Info'!$Z67&gt;0,'Key project Info'!$M$63-'Key project Info'!$M72,0)</f>
        <v>0</v>
      </c>
      <c r="L85" s="319">
        <f>IF('Key project Info'!$AA67&gt;0,'Key project Info'!$M$64-'Key project Info'!$M72,0)</f>
        <v>0</v>
      </c>
      <c r="M85" s="319">
        <f>IF('Key project Info'!$AB67&gt;0,'Key project Info'!$M$65-'Key project Info'!$M72,0)</f>
        <v>0</v>
      </c>
      <c r="N85" s="319">
        <f>IF('Key project Info'!$AC67&gt;0,'Key project Info'!$M$66-'Key project Info'!$M72,0)</f>
        <v>0</v>
      </c>
      <c r="O85" s="319">
        <f>IF('Key project Info'!$AD67&gt;0,'Key project Info'!$M$67-'Key project Info'!$M72,0)</f>
        <v>0</v>
      </c>
      <c r="P85" s="319">
        <f>IF('Key project Info'!$AE67&gt;0,'Key project Info'!$M$68-'Key project Info'!$M72,0)</f>
        <v>0</v>
      </c>
      <c r="Q85" s="319">
        <f>IF('Key project Info'!$AF67&gt;0,'Key project Info'!$M$69-'Key project Info'!$M72,0)</f>
        <v>0</v>
      </c>
      <c r="R85" s="319">
        <f>IF('Key project Info'!$AG67&gt;0,'Key project Info'!$M$70-'Key project Info'!$M72,0)</f>
        <v>0</v>
      </c>
      <c r="S85" s="319">
        <f>IF('Key project Info'!$AH67&gt;0,'Key project Info'!$M$71-'Key project Info'!$M72,0)</f>
        <v>0</v>
      </c>
      <c r="T85" s="320"/>
      <c r="U85" s="319">
        <f>IF('Key project Info'!$AJ67&gt;0,'Key project Info'!$M$73-'Key project Info'!$M72,0)</f>
        <v>0</v>
      </c>
      <c r="V85" s="249"/>
      <c r="W85" s="249"/>
      <c r="X85" s="249"/>
      <c r="Y85" s="249"/>
    </row>
    <row r="86" spans="1:25" x14ac:dyDescent="0.25">
      <c r="A86" s="266" t="str">
        <f>'Key project Info'!$B52</f>
        <v>Land use XXXXXXX</v>
      </c>
      <c r="B86" s="319">
        <f>IF('Key project Info'!$Q68&gt;0,'Key project Info'!$M$54-'Key project Info'!$M73,0)</f>
        <v>0</v>
      </c>
      <c r="C86" s="319">
        <f>IF('Key project Info'!$R68&gt;0,'Key project Info'!$M$55-'Key project Info'!$M73,0)</f>
        <v>0</v>
      </c>
      <c r="D86" s="319">
        <f>IF('Key project Info'!$S68&gt;0,'Key project Info'!$M$56-'Key project Info'!$M73,0)</f>
        <v>0</v>
      </c>
      <c r="E86" s="319">
        <f>IF('Key project Info'!$T68&gt;0,'Key project Info'!$M$57-'Key project Info'!$M73,0)</f>
        <v>0</v>
      </c>
      <c r="F86" s="319">
        <f>IF('Key project Info'!$U68&gt;0,'Key project Info'!$M$58-'Key project Info'!$M73,0)</f>
        <v>0</v>
      </c>
      <c r="G86" s="319">
        <f>IF('Key project Info'!$V68&gt;0,'Key project Info'!$M$59-'Key project Info'!$M73,0)</f>
        <v>0</v>
      </c>
      <c r="H86" s="319">
        <f>IF('Key project Info'!$W68&gt;0,'Key project Info'!$M$60-'Key project Info'!$M73,0)</f>
        <v>0</v>
      </c>
      <c r="I86" s="319">
        <f>IF('Key project Info'!$X68&gt;0,'Key project Info'!$M$61-'Key project Info'!$M73,0)</f>
        <v>0</v>
      </c>
      <c r="J86" s="319">
        <f>IF('Key project Info'!$Y68&gt;0,'Key project Info'!$M$62-'Key project Info'!$M73,0)</f>
        <v>0</v>
      </c>
      <c r="K86" s="319">
        <f>IF('Key project Info'!$Z68&gt;0,'Key project Info'!$M$63-'Key project Info'!$M73,0)</f>
        <v>0</v>
      </c>
      <c r="L86" s="319">
        <f>IF('Key project Info'!$AA68&gt;0,'Key project Info'!$M$64-'Key project Info'!$M73,0)</f>
        <v>0</v>
      </c>
      <c r="M86" s="319">
        <f>IF('Key project Info'!$AB68&gt;0,'Key project Info'!$M$65-'Key project Info'!$M73,0)</f>
        <v>0</v>
      </c>
      <c r="N86" s="319">
        <f>IF('Key project Info'!$AC68&gt;0,'Key project Info'!$M$66-'Key project Info'!$M73,0)</f>
        <v>0</v>
      </c>
      <c r="O86" s="319">
        <f>IF('Key project Info'!$AD68&gt;0,'Key project Info'!$M$67-'Key project Info'!$M73,0)</f>
        <v>0</v>
      </c>
      <c r="P86" s="319">
        <f>IF('Key project Info'!$AE68&gt;0,'Key project Info'!$M$68-'Key project Info'!$M73,0)</f>
        <v>0</v>
      </c>
      <c r="Q86" s="319">
        <f>IF('Key project Info'!$AF68&gt;0,'Key project Info'!$M$69-'Key project Info'!$M73,0)</f>
        <v>0</v>
      </c>
      <c r="R86" s="319">
        <f>IF('Key project Info'!$AG68&gt;0,'Key project Info'!$M$70-'Key project Info'!$M73,0)</f>
        <v>0</v>
      </c>
      <c r="S86" s="319">
        <f>IF('Key project Info'!$AH68&gt;0,'Key project Info'!$M$71-'Key project Info'!$M73,0)</f>
        <v>0</v>
      </c>
      <c r="T86" s="319">
        <f>IF('Key project Info'!$AI68&gt;0,'Key project Info'!$M$72-'Key project Info'!$M73,0)</f>
        <v>0</v>
      </c>
      <c r="U86" s="320"/>
      <c r="V86" s="249"/>
      <c r="W86" s="249"/>
      <c r="X86" s="249"/>
      <c r="Y86" s="249"/>
    </row>
    <row r="87" spans="1:25" x14ac:dyDescent="0.25">
      <c r="A87" s="249"/>
      <c r="B87" s="249"/>
      <c r="C87" s="249"/>
      <c r="D87" s="249"/>
      <c r="E87" s="249"/>
      <c r="F87" s="249"/>
      <c r="G87" s="249"/>
      <c r="H87" s="249"/>
      <c r="I87" s="249"/>
      <c r="J87" s="249"/>
      <c r="K87" s="249"/>
      <c r="L87" s="249"/>
      <c r="M87" s="249"/>
      <c r="N87" s="249"/>
      <c r="O87" s="249"/>
      <c r="P87" s="249"/>
      <c r="Q87" s="249"/>
      <c r="R87" s="249"/>
      <c r="S87" s="249"/>
      <c r="T87" s="249"/>
      <c r="U87" s="249"/>
      <c r="V87" s="249"/>
      <c r="W87" s="249"/>
      <c r="X87" s="249"/>
      <c r="Y87" s="249"/>
    </row>
    <row r="88" spans="1:25" x14ac:dyDescent="0.25">
      <c r="A88" s="249"/>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row>
    <row r="89" spans="1:25" ht="21" x14ac:dyDescent="0.4">
      <c r="A89" s="259" t="s">
        <v>33</v>
      </c>
      <c r="B89" s="267"/>
      <c r="C89" s="267"/>
      <c r="D89" s="267"/>
      <c r="E89" s="267"/>
      <c r="F89" s="267"/>
      <c r="G89" s="267"/>
      <c r="H89" s="267"/>
      <c r="I89" s="267"/>
      <c r="J89" s="267"/>
      <c r="K89" s="267"/>
      <c r="L89" s="267"/>
      <c r="M89" s="267"/>
      <c r="N89" s="267"/>
      <c r="O89" s="267"/>
      <c r="P89" s="267"/>
      <c r="Q89" s="267"/>
      <c r="R89" s="267"/>
      <c r="S89" s="260"/>
      <c r="T89" s="260"/>
      <c r="U89" s="260"/>
      <c r="V89" s="249"/>
      <c r="W89" s="249"/>
      <c r="X89" s="249"/>
      <c r="Y89" s="249"/>
    </row>
    <row r="90" spans="1:25" ht="41.4" x14ac:dyDescent="0.25">
      <c r="A90" s="262" t="s">
        <v>12</v>
      </c>
      <c r="B90" s="263" t="str">
        <f>'Key project Info'!$B$33</f>
        <v>Primary natural forest (non-exploited)</v>
      </c>
      <c r="C90" s="263" t="str">
        <f>'Key project Info'!$B$34</f>
        <v>Secondary natural forest (exploited)</v>
      </c>
      <c r="D90" s="263" t="str">
        <f>'Key project Info'!$B$35</f>
        <v>Agriculture after charcoal</v>
      </c>
      <c r="E90" s="263" t="str">
        <f>'Key project Info'!$B$36</f>
        <v xml:space="preserve">Agriculture </v>
      </c>
      <c r="F90" s="263" t="str">
        <f>'Key project Info'!$B$37</f>
        <v>Sustainable logging of primary forests</v>
      </c>
      <c r="G90" s="263" t="str">
        <f>'Key project Info'!$B$38</f>
        <v>Land use e</v>
      </c>
      <c r="H90" s="263" t="str">
        <f>'Key project Info'!$B$39</f>
        <v>Land use g</v>
      </c>
      <c r="I90" s="263" t="str">
        <f>'Key project Info'!$B$40</f>
        <v>Land use h</v>
      </c>
      <c r="J90" s="263" t="str">
        <f>'Key project Info'!$B$41</f>
        <v>Land use i</v>
      </c>
      <c r="K90" s="263" t="str">
        <f>'Key project Info'!$B$42</f>
        <v>Land use j</v>
      </c>
      <c r="L90" s="263" t="str">
        <f>'Key project Info'!$B$43</f>
        <v>Land use k</v>
      </c>
      <c r="M90" s="263" t="str">
        <f>'Key project Info'!$B$44</f>
        <v>Land use l</v>
      </c>
      <c r="N90" s="263" t="str">
        <f>'Key project Info'!$B$45</f>
        <v>Land use m</v>
      </c>
      <c r="O90" s="263" t="str">
        <f>'Key project Info'!$B$46</f>
        <v>Land use n</v>
      </c>
      <c r="P90" s="263" t="str">
        <f>'Key project Info'!$B$47</f>
        <v>Land use o</v>
      </c>
      <c r="Q90" s="263" t="str">
        <f>'Key project Info'!$B$48</f>
        <v>Land use p</v>
      </c>
      <c r="R90" s="263" t="str">
        <f>'Key project Info'!$B$49</f>
        <v>Land use q</v>
      </c>
      <c r="S90" s="263" t="str">
        <f>'Key project Info'!$B$50</f>
        <v>Land use r</v>
      </c>
      <c r="T90" s="263" t="str">
        <f>'Key project Info'!$B$51</f>
        <v>Land use s</v>
      </c>
      <c r="U90" s="263" t="str">
        <f>'Key project Info'!$B$52</f>
        <v>Land use XXXXXXX</v>
      </c>
      <c r="V90" s="249"/>
      <c r="W90" s="249"/>
      <c r="X90" s="249"/>
      <c r="Y90" s="249"/>
    </row>
    <row r="91" spans="1:25" x14ac:dyDescent="0.25">
      <c r="A91" s="266" t="str">
        <f>'Key project Info'!$B33</f>
        <v>Primary natural forest (non-exploited)</v>
      </c>
      <c r="B91" s="320"/>
      <c r="C91" s="319">
        <f>C67*'Key project Info'!R49</f>
        <v>0</v>
      </c>
      <c r="D91" s="319">
        <f>D67*'Key project Info'!S49</f>
        <v>-1800000</v>
      </c>
      <c r="E91" s="319">
        <f>E67*'Key project Info'!T49</f>
        <v>-1800000</v>
      </c>
      <c r="F91" s="319">
        <f>F67*'Key project Info'!U49</f>
        <v>-2450000</v>
      </c>
      <c r="G91" s="319">
        <f>G67*'Key project Info'!V49</f>
        <v>0</v>
      </c>
      <c r="H91" s="319">
        <f>H67*'Key project Info'!W49</f>
        <v>0</v>
      </c>
      <c r="I91" s="319">
        <f>I67*'Key project Info'!X49</f>
        <v>0</v>
      </c>
      <c r="J91" s="319">
        <f>J67*'Key project Info'!Y49</f>
        <v>0</v>
      </c>
      <c r="K91" s="319">
        <f>K67*'Key project Info'!Z49</f>
        <v>0</v>
      </c>
      <c r="L91" s="319">
        <f>L67*'Key project Info'!AA49</f>
        <v>0</v>
      </c>
      <c r="M91" s="319">
        <f>M67*'Key project Info'!AB49</f>
        <v>0</v>
      </c>
      <c r="N91" s="319">
        <f>N67*'Key project Info'!AC49</f>
        <v>0</v>
      </c>
      <c r="O91" s="319">
        <f>O67*'Key project Info'!AD49</f>
        <v>0</v>
      </c>
      <c r="P91" s="319">
        <f>P67*'Key project Info'!AE49</f>
        <v>0</v>
      </c>
      <c r="Q91" s="319">
        <f>Q67*'Key project Info'!AF49</f>
        <v>0</v>
      </c>
      <c r="R91" s="319">
        <f>R67*'Key project Info'!AG49</f>
        <v>0</v>
      </c>
      <c r="S91" s="319">
        <f>S67*'Key project Info'!AH49</f>
        <v>0</v>
      </c>
      <c r="T91" s="319">
        <f>T67*'Key project Info'!AI49</f>
        <v>0</v>
      </c>
      <c r="U91" s="319">
        <f>U67*'Key project Info'!AJ49</f>
        <v>0</v>
      </c>
      <c r="V91" s="249"/>
      <c r="W91" s="249"/>
      <c r="X91" s="249"/>
      <c r="Y91" s="249"/>
    </row>
    <row r="92" spans="1:25" x14ac:dyDescent="0.25">
      <c r="A92" s="266" t="str">
        <f>'Key project Info'!$B34</f>
        <v>Secondary natural forest (exploited)</v>
      </c>
      <c r="B92" s="319">
        <f>B68*'Key project Info'!Q50</f>
        <v>0</v>
      </c>
      <c r="C92" s="320"/>
      <c r="D92" s="319">
        <f>D68*'Key project Info'!S50</f>
        <v>0</v>
      </c>
      <c r="E92" s="319">
        <f>E68*'Key project Info'!T50</f>
        <v>0</v>
      </c>
      <c r="F92" s="319">
        <f>F68*'Key project Info'!U50</f>
        <v>0</v>
      </c>
      <c r="G92" s="319">
        <f>G68*'Key project Info'!V50</f>
        <v>0</v>
      </c>
      <c r="H92" s="319">
        <f>H68*'Key project Info'!W50</f>
        <v>0</v>
      </c>
      <c r="I92" s="319">
        <f>I68*'Key project Info'!X50</f>
        <v>0</v>
      </c>
      <c r="J92" s="319">
        <f>J68*'Key project Info'!Y50</f>
        <v>0</v>
      </c>
      <c r="K92" s="319">
        <f>K68*'Key project Info'!Z50</f>
        <v>0</v>
      </c>
      <c r="L92" s="319">
        <f>L68*'Key project Info'!AA50</f>
        <v>0</v>
      </c>
      <c r="M92" s="319">
        <f>M68*'Key project Info'!AB50</f>
        <v>0</v>
      </c>
      <c r="N92" s="319">
        <f>N68*'Key project Info'!AC50</f>
        <v>0</v>
      </c>
      <c r="O92" s="319">
        <f>O68*'Key project Info'!AD50</f>
        <v>0</v>
      </c>
      <c r="P92" s="319">
        <f>P68*'Key project Info'!AE50</f>
        <v>0</v>
      </c>
      <c r="Q92" s="319">
        <f>Q68*'Key project Info'!AF50</f>
        <v>0</v>
      </c>
      <c r="R92" s="319">
        <f>R68*'Key project Info'!AG50</f>
        <v>0</v>
      </c>
      <c r="S92" s="319">
        <f>S68*'Key project Info'!AH50</f>
        <v>0</v>
      </c>
      <c r="T92" s="319">
        <f>T68*'Key project Info'!AI50</f>
        <v>0</v>
      </c>
      <c r="U92" s="319">
        <f>U68*'Key project Info'!AJ50</f>
        <v>0</v>
      </c>
      <c r="V92" s="249"/>
      <c r="W92" s="249"/>
      <c r="X92" s="249"/>
      <c r="Y92" s="249"/>
    </row>
    <row r="93" spans="1:25" x14ac:dyDescent="0.25">
      <c r="A93" s="266" t="str">
        <f>'Key project Info'!$B35</f>
        <v>Agriculture after charcoal</v>
      </c>
      <c r="B93" s="319">
        <f>B69*'Key project Info'!Q51</f>
        <v>0</v>
      </c>
      <c r="C93" s="319">
        <f>C69*'Key project Info'!R51</f>
        <v>0</v>
      </c>
      <c r="D93" s="320"/>
      <c r="E93" s="319">
        <f>E69*'Key project Info'!T51</f>
        <v>0</v>
      </c>
      <c r="F93" s="319">
        <f>F69*'Key project Info'!U51</f>
        <v>0</v>
      </c>
      <c r="G93" s="319">
        <f>G69*'Key project Info'!V51</f>
        <v>0</v>
      </c>
      <c r="H93" s="319">
        <f>H69*'Key project Info'!W51</f>
        <v>0</v>
      </c>
      <c r="I93" s="319">
        <f>I69*'Key project Info'!X51</f>
        <v>0</v>
      </c>
      <c r="J93" s="319">
        <f>J69*'Key project Info'!Y51</f>
        <v>0</v>
      </c>
      <c r="K93" s="319">
        <f>K69*'Key project Info'!Z51</f>
        <v>0</v>
      </c>
      <c r="L93" s="319">
        <f>L69*'Key project Info'!AA51</f>
        <v>0</v>
      </c>
      <c r="M93" s="319">
        <f>M69*'Key project Info'!AB51</f>
        <v>0</v>
      </c>
      <c r="N93" s="319">
        <f>N69*'Key project Info'!AC51</f>
        <v>0</v>
      </c>
      <c r="O93" s="319">
        <f>O69*'Key project Info'!AD51</f>
        <v>0</v>
      </c>
      <c r="P93" s="319">
        <f>P69*'Key project Info'!AE51</f>
        <v>0</v>
      </c>
      <c r="Q93" s="319">
        <f>Q69*'Key project Info'!AF51</f>
        <v>0</v>
      </c>
      <c r="R93" s="319">
        <f>R69*'Key project Info'!AG51</f>
        <v>0</v>
      </c>
      <c r="S93" s="319">
        <f>S69*'Key project Info'!AH51</f>
        <v>0</v>
      </c>
      <c r="T93" s="319">
        <f>T69*'Key project Info'!AI51</f>
        <v>0</v>
      </c>
      <c r="U93" s="319">
        <f>U69*'Key project Info'!AJ51</f>
        <v>0</v>
      </c>
      <c r="V93" s="249"/>
      <c r="W93" s="249"/>
      <c r="X93" s="249"/>
      <c r="Y93" s="249"/>
    </row>
    <row r="94" spans="1:25" x14ac:dyDescent="0.25">
      <c r="A94" s="266" t="str">
        <f>'Key project Info'!$B36</f>
        <v xml:space="preserve">Agriculture </v>
      </c>
      <c r="B94" s="319">
        <f>B70*'Key project Info'!Q52</f>
        <v>0</v>
      </c>
      <c r="C94" s="319">
        <f>C70*'Key project Info'!R52</f>
        <v>0</v>
      </c>
      <c r="D94" s="319">
        <f>D70*'Key project Info'!S52</f>
        <v>0</v>
      </c>
      <c r="E94" s="320"/>
      <c r="F94" s="319">
        <f>F70*'Key project Info'!U52</f>
        <v>0</v>
      </c>
      <c r="G94" s="319">
        <f>G70*'Key project Info'!V52</f>
        <v>0</v>
      </c>
      <c r="H94" s="319">
        <f>H70*'Key project Info'!W52</f>
        <v>0</v>
      </c>
      <c r="I94" s="319">
        <f>I70*'Key project Info'!X52</f>
        <v>0</v>
      </c>
      <c r="J94" s="319">
        <f>J70*'Key project Info'!Y52</f>
        <v>0</v>
      </c>
      <c r="K94" s="319">
        <f>K70*'Key project Info'!Z52</f>
        <v>0</v>
      </c>
      <c r="L94" s="319">
        <f>L70*'Key project Info'!AA52</f>
        <v>0</v>
      </c>
      <c r="M94" s="319">
        <f>M70*'Key project Info'!AB52</f>
        <v>0</v>
      </c>
      <c r="N94" s="319">
        <f>N70*'Key project Info'!AC52</f>
        <v>0</v>
      </c>
      <c r="O94" s="319">
        <f>O70*'Key project Info'!AD52</f>
        <v>0</v>
      </c>
      <c r="P94" s="319">
        <f>P70*'Key project Info'!AE52</f>
        <v>0</v>
      </c>
      <c r="Q94" s="319">
        <f>Q70*'Key project Info'!AF52</f>
        <v>0</v>
      </c>
      <c r="R94" s="319">
        <f>R70*'Key project Info'!AG52</f>
        <v>0</v>
      </c>
      <c r="S94" s="319">
        <f>S70*'Key project Info'!AH52</f>
        <v>0</v>
      </c>
      <c r="T94" s="319">
        <f>T70*'Key project Info'!AI52</f>
        <v>0</v>
      </c>
      <c r="U94" s="319">
        <f>U70*'Key project Info'!AJ52</f>
        <v>0</v>
      </c>
      <c r="V94" s="249"/>
      <c r="W94" s="249"/>
      <c r="X94" s="249"/>
      <c r="Y94" s="249"/>
    </row>
    <row r="95" spans="1:25" x14ac:dyDescent="0.25">
      <c r="A95" s="266" t="str">
        <f>'Key project Info'!$B37</f>
        <v>Sustainable logging of primary forests</v>
      </c>
      <c r="B95" s="319">
        <f>B71*'Key project Info'!Q53</f>
        <v>0</v>
      </c>
      <c r="C95" s="319">
        <f>C71*'Key project Info'!R53</f>
        <v>0</v>
      </c>
      <c r="D95" s="319">
        <f>D71*'Key project Info'!S53</f>
        <v>0</v>
      </c>
      <c r="E95" s="319">
        <f>E71*'Key project Info'!T53</f>
        <v>0</v>
      </c>
      <c r="F95" s="320"/>
      <c r="G95" s="319">
        <f>G71*'Key project Info'!V53</f>
        <v>0</v>
      </c>
      <c r="H95" s="319">
        <f>H71*'Key project Info'!W53</f>
        <v>0</v>
      </c>
      <c r="I95" s="319">
        <f>I71*'Key project Info'!X53</f>
        <v>0</v>
      </c>
      <c r="J95" s="319">
        <f>J71*'Key project Info'!Y53</f>
        <v>0</v>
      </c>
      <c r="K95" s="319">
        <f>K71*'Key project Info'!Z53</f>
        <v>0</v>
      </c>
      <c r="L95" s="319">
        <f>L71*'Key project Info'!AA53</f>
        <v>0</v>
      </c>
      <c r="M95" s="319">
        <f>M71*'Key project Info'!AB53</f>
        <v>0</v>
      </c>
      <c r="N95" s="319">
        <f>N71*'Key project Info'!AC53</f>
        <v>0</v>
      </c>
      <c r="O95" s="319">
        <f>O71*'Key project Info'!AD53</f>
        <v>0</v>
      </c>
      <c r="P95" s="319">
        <f>P71*'Key project Info'!AE53</f>
        <v>0</v>
      </c>
      <c r="Q95" s="319">
        <f>Q71*'Key project Info'!AF53</f>
        <v>0</v>
      </c>
      <c r="R95" s="319">
        <f>R71*'Key project Info'!AG53</f>
        <v>0</v>
      </c>
      <c r="S95" s="319">
        <f>S71*'Key project Info'!AH53</f>
        <v>0</v>
      </c>
      <c r="T95" s="319">
        <f>T71*'Key project Info'!AI53</f>
        <v>0</v>
      </c>
      <c r="U95" s="319">
        <f>U71*'Key project Info'!AJ53</f>
        <v>0</v>
      </c>
      <c r="V95" s="249"/>
      <c r="W95" s="249"/>
      <c r="X95" s="249"/>
      <c r="Y95" s="249"/>
    </row>
    <row r="96" spans="1:25" x14ac:dyDescent="0.25">
      <c r="A96" s="266" t="str">
        <f>'Key project Info'!$B38</f>
        <v>Land use e</v>
      </c>
      <c r="B96" s="319">
        <f>B72*'Key project Info'!Q54</f>
        <v>0</v>
      </c>
      <c r="C96" s="319">
        <f>C72*'Key project Info'!R54</f>
        <v>0</v>
      </c>
      <c r="D96" s="319">
        <f>D72*'Key project Info'!S54</f>
        <v>0</v>
      </c>
      <c r="E96" s="319">
        <f>E72*'Key project Info'!T54</f>
        <v>0</v>
      </c>
      <c r="F96" s="319">
        <f>F72*'Key project Info'!U54</f>
        <v>0</v>
      </c>
      <c r="G96" s="320"/>
      <c r="H96" s="319">
        <f>H72*'Key project Info'!W54</f>
        <v>0</v>
      </c>
      <c r="I96" s="319">
        <f>I72*'Key project Info'!X54</f>
        <v>0</v>
      </c>
      <c r="J96" s="319">
        <f>J72*'Key project Info'!Y54</f>
        <v>0</v>
      </c>
      <c r="K96" s="319">
        <f>K72*'Key project Info'!Z54</f>
        <v>0</v>
      </c>
      <c r="L96" s="319">
        <f>L72*'Key project Info'!AA54</f>
        <v>0</v>
      </c>
      <c r="M96" s="319">
        <f>M72*'Key project Info'!AB54</f>
        <v>0</v>
      </c>
      <c r="N96" s="319">
        <f>N72*'Key project Info'!AC54</f>
        <v>0</v>
      </c>
      <c r="O96" s="319">
        <f>O72*'Key project Info'!AD54</f>
        <v>0</v>
      </c>
      <c r="P96" s="319">
        <f>P72*'Key project Info'!AE54</f>
        <v>0</v>
      </c>
      <c r="Q96" s="319">
        <f>Q72*'Key project Info'!AF54</f>
        <v>0</v>
      </c>
      <c r="R96" s="319">
        <f>R72*'Key project Info'!AG54</f>
        <v>0</v>
      </c>
      <c r="S96" s="319">
        <f>S72*'Key project Info'!AH54</f>
        <v>0</v>
      </c>
      <c r="T96" s="319">
        <f>T72*'Key project Info'!AI54</f>
        <v>0</v>
      </c>
      <c r="U96" s="319">
        <f>U72*'Key project Info'!AJ54</f>
        <v>0</v>
      </c>
      <c r="V96" s="249"/>
      <c r="W96" s="249"/>
      <c r="X96" s="249"/>
      <c r="Y96" s="249"/>
    </row>
    <row r="97" spans="1:25" x14ac:dyDescent="0.25">
      <c r="A97" s="266" t="str">
        <f>'Key project Info'!$B39</f>
        <v>Land use g</v>
      </c>
      <c r="B97" s="319">
        <f>B73*'Key project Info'!Q55</f>
        <v>0</v>
      </c>
      <c r="C97" s="319">
        <f>C73*'Key project Info'!R55</f>
        <v>0</v>
      </c>
      <c r="D97" s="319">
        <f>D73*'Key project Info'!S55</f>
        <v>0</v>
      </c>
      <c r="E97" s="319">
        <f>E73*'Key project Info'!T55</f>
        <v>0</v>
      </c>
      <c r="F97" s="319">
        <f>F73*'Key project Info'!U55</f>
        <v>0</v>
      </c>
      <c r="G97" s="319">
        <f>G73*'Key project Info'!V55</f>
        <v>0</v>
      </c>
      <c r="H97" s="320"/>
      <c r="I97" s="319">
        <f>I73*'Key project Info'!X55</f>
        <v>0</v>
      </c>
      <c r="J97" s="319">
        <f>J73*'Key project Info'!Y55</f>
        <v>0</v>
      </c>
      <c r="K97" s="319">
        <f>K73*'Key project Info'!Z55</f>
        <v>0</v>
      </c>
      <c r="L97" s="319">
        <f>L73*'Key project Info'!AA55</f>
        <v>0</v>
      </c>
      <c r="M97" s="319">
        <f>M73*'Key project Info'!AB55</f>
        <v>0</v>
      </c>
      <c r="N97" s="319">
        <f>N73*'Key project Info'!AC55</f>
        <v>0</v>
      </c>
      <c r="O97" s="319">
        <f>O73*'Key project Info'!AD55</f>
        <v>0</v>
      </c>
      <c r="P97" s="319">
        <f>P73*'Key project Info'!AE55</f>
        <v>0</v>
      </c>
      <c r="Q97" s="319">
        <f>Q73*'Key project Info'!AF55</f>
        <v>0</v>
      </c>
      <c r="R97" s="319">
        <f>R73*'Key project Info'!AG55</f>
        <v>0</v>
      </c>
      <c r="S97" s="319">
        <f>S73*'Key project Info'!AH55</f>
        <v>0</v>
      </c>
      <c r="T97" s="319">
        <f>T73*'Key project Info'!AI55</f>
        <v>0</v>
      </c>
      <c r="U97" s="319">
        <f>U73*'Key project Info'!AJ55</f>
        <v>0</v>
      </c>
      <c r="V97" s="249"/>
      <c r="W97" s="249"/>
      <c r="X97" s="249"/>
      <c r="Y97" s="249"/>
    </row>
    <row r="98" spans="1:25" x14ac:dyDescent="0.25">
      <c r="A98" s="266" t="str">
        <f>'Key project Info'!$B40</f>
        <v>Land use h</v>
      </c>
      <c r="B98" s="319">
        <f>B74*'Key project Info'!Q56</f>
        <v>0</v>
      </c>
      <c r="C98" s="319">
        <f>C74*'Key project Info'!R56</f>
        <v>0</v>
      </c>
      <c r="D98" s="319">
        <f>D74*'Key project Info'!S56</f>
        <v>0</v>
      </c>
      <c r="E98" s="319">
        <f>E74*'Key project Info'!T56</f>
        <v>0</v>
      </c>
      <c r="F98" s="319">
        <f>F74*'Key project Info'!U56</f>
        <v>0</v>
      </c>
      <c r="G98" s="319">
        <f>G74*'Key project Info'!V56</f>
        <v>0</v>
      </c>
      <c r="H98" s="319">
        <f>H74*'Key project Info'!W56</f>
        <v>0</v>
      </c>
      <c r="I98" s="320"/>
      <c r="J98" s="319">
        <f>J74*'Key project Info'!Y56</f>
        <v>0</v>
      </c>
      <c r="K98" s="319">
        <f>K74*'Key project Info'!Z56</f>
        <v>0</v>
      </c>
      <c r="L98" s="319">
        <f>L74*'Key project Info'!AA56</f>
        <v>0</v>
      </c>
      <c r="M98" s="319">
        <f>M74*'Key project Info'!AB56</f>
        <v>0</v>
      </c>
      <c r="N98" s="319">
        <f>N74*'Key project Info'!AC56</f>
        <v>0</v>
      </c>
      <c r="O98" s="319">
        <f>O74*'Key project Info'!AD56</f>
        <v>0</v>
      </c>
      <c r="P98" s="319">
        <f>P74*'Key project Info'!AE56</f>
        <v>0</v>
      </c>
      <c r="Q98" s="319">
        <f>Q74*'Key project Info'!AF56</f>
        <v>0</v>
      </c>
      <c r="R98" s="319">
        <f>R74*'Key project Info'!AG56</f>
        <v>0</v>
      </c>
      <c r="S98" s="319">
        <f>S74*'Key project Info'!AH56</f>
        <v>0</v>
      </c>
      <c r="T98" s="319">
        <f>T74*'Key project Info'!AI56</f>
        <v>0</v>
      </c>
      <c r="U98" s="319">
        <f>U74*'Key project Info'!AJ56</f>
        <v>0</v>
      </c>
      <c r="V98" s="249"/>
      <c r="W98" s="249"/>
      <c r="X98" s="249"/>
      <c r="Y98" s="249"/>
    </row>
    <row r="99" spans="1:25" x14ac:dyDescent="0.25">
      <c r="A99" s="266" t="str">
        <f>'Key project Info'!$B41</f>
        <v>Land use i</v>
      </c>
      <c r="B99" s="319">
        <f>B75*'Key project Info'!Q57</f>
        <v>0</v>
      </c>
      <c r="C99" s="319">
        <f>C75*'Key project Info'!R57</f>
        <v>0</v>
      </c>
      <c r="D99" s="319">
        <f>D75*'Key project Info'!S57</f>
        <v>0</v>
      </c>
      <c r="E99" s="319">
        <f>E75*'Key project Info'!T57</f>
        <v>0</v>
      </c>
      <c r="F99" s="319">
        <f>F75*'Key project Info'!U57</f>
        <v>0</v>
      </c>
      <c r="G99" s="319">
        <f>G75*'Key project Info'!V57</f>
        <v>0</v>
      </c>
      <c r="H99" s="319">
        <f>H75*'Key project Info'!W57</f>
        <v>0</v>
      </c>
      <c r="I99" s="319">
        <f>I75*'Key project Info'!X57</f>
        <v>0</v>
      </c>
      <c r="J99" s="320"/>
      <c r="K99" s="319">
        <f>K75*'Key project Info'!Z57</f>
        <v>0</v>
      </c>
      <c r="L99" s="319">
        <f>L75*'Key project Info'!AA57</f>
        <v>0</v>
      </c>
      <c r="M99" s="319">
        <f>M75*'Key project Info'!AB57</f>
        <v>0</v>
      </c>
      <c r="N99" s="319">
        <f>N75*'Key project Info'!AC57</f>
        <v>0</v>
      </c>
      <c r="O99" s="319">
        <f>O75*'Key project Info'!AD57</f>
        <v>0</v>
      </c>
      <c r="P99" s="319">
        <f>P75*'Key project Info'!AE57</f>
        <v>0</v>
      </c>
      <c r="Q99" s="319">
        <f>Q75*'Key project Info'!AF57</f>
        <v>0</v>
      </c>
      <c r="R99" s="319">
        <f>R75*'Key project Info'!AG57</f>
        <v>0</v>
      </c>
      <c r="S99" s="319">
        <f>S75*'Key project Info'!AH57</f>
        <v>0</v>
      </c>
      <c r="T99" s="319">
        <f>T75*'Key project Info'!AI57</f>
        <v>0</v>
      </c>
      <c r="U99" s="319">
        <f>U75*'Key project Info'!AJ57</f>
        <v>0</v>
      </c>
      <c r="V99" s="249"/>
      <c r="W99" s="249"/>
      <c r="X99" s="249"/>
      <c r="Y99" s="249"/>
    </row>
    <row r="100" spans="1:25" x14ac:dyDescent="0.25">
      <c r="A100" s="266" t="str">
        <f>'Key project Info'!$B42</f>
        <v>Land use j</v>
      </c>
      <c r="B100" s="319">
        <f>B76*'Key project Info'!Q58</f>
        <v>0</v>
      </c>
      <c r="C100" s="319">
        <f>C76*'Key project Info'!R58</f>
        <v>0</v>
      </c>
      <c r="D100" s="319">
        <f>D76*'Key project Info'!S58</f>
        <v>0</v>
      </c>
      <c r="E100" s="319">
        <f>E76*'Key project Info'!T58</f>
        <v>0</v>
      </c>
      <c r="F100" s="319">
        <f>F76*'Key project Info'!U58</f>
        <v>0</v>
      </c>
      <c r="G100" s="319">
        <f>G76*'Key project Info'!V58</f>
        <v>0</v>
      </c>
      <c r="H100" s="319">
        <f>H76*'Key project Info'!W58</f>
        <v>0</v>
      </c>
      <c r="I100" s="319">
        <f>I76*'Key project Info'!X58</f>
        <v>0</v>
      </c>
      <c r="J100" s="319">
        <f>J76*'Key project Info'!Y58</f>
        <v>0</v>
      </c>
      <c r="K100" s="320"/>
      <c r="L100" s="319">
        <f>L76*'Key project Info'!AA58</f>
        <v>0</v>
      </c>
      <c r="M100" s="319">
        <f>M76*'Key project Info'!AB58</f>
        <v>0</v>
      </c>
      <c r="N100" s="319">
        <f>N76*'Key project Info'!AC58</f>
        <v>0</v>
      </c>
      <c r="O100" s="319">
        <f>O76*'Key project Info'!AD58</f>
        <v>0</v>
      </c>
      <c r="P100" s="319">
        <f>P76*'Key project Info'!AE58</f>
        <v>0</v>
      </c>
      <c r="Q100" s="319">
        <f>Q76*'Key project Info'!AF58</f>
        <v>0</v>
      </c>
      <c r="R100" s="319">
        <f>R76*'Key project Info'!AG58</f>
        <v>0</v>
      </c>
      <c r="S100" s="319">
        <f>S76*'Key project Info'!AH58</f>
        <v>0</v>
      </c>
      <c r="T100" s="319">
        <f>T76*'Key project Info'!AI58</f>
        <v>0</v>
      </c>
      <c r="U100" s="319">
        <f>U76*'Key project Info'!AJ58</f>
        <v>0</v>
      </c>
      <c r="V100" s="249"/>
      <c r="W100" s="249"/>
      <c r="X100" s="249"/>
      <c r="Y100" s="249"/>
    </row>
    <row r="101" spans="1:25" x14ac:dyDescent="0.25">
      <c r="A101" s="266" t="str">
        <f>'Key project Info'!$B43</f>
        <v>Land use k</v>
      </c>
      <c r="B101" s="319">
        <f>B77*'Key project Info'!Q59</f>
        <v>0</v>
      </c>
      <c r="C101" s="319">
        <f>C77*'Key project Info'!R59</f>
        <v>0</v>
      </c>
      <c r="D101" s="319">
        <f>D77*'Key project Info'!S59</f>
        <v>0</v>
      </c>
      <c r="E101" s="319">
        <f>E77*'Key project Info'!T59</f>
        <v>0</v>
      </c>
      <c r="F101" s="319">
        <f>F77*'Key project Info'!U59</f>
        <v>0</v>
      </c>
      <c r="G101" s="319">
        <f>G77*'Key project Info'!V59</f>
        <v>0</v>
      </c>
      <c r="H101" s="319">
        <f>H77*'Key project Info'!W59</f>
        <v>0</v>
      </c>
      <c r="I101" s="319">
        <f>I77*'Key project Info'!X59</f>
        <v>0</v>
      </c>
      <c r="J101" s="319">
        <f>J77*'Key project Info'!Y59</f>
        <v>0</v>
      </c>
      <c r="K101" s="319">
        <f>K77*'Key project Info'!Z59</f>
        <v>0</v>
      </c>
      <c r="L101" s="320"/>
      <c r="M101" s="319">
        <f>M77*'Key project Info'!AB59</f>
        <v>0</v>
      </c>
      <c r="N101" s="319">
        <f>N77*'Key project Info'!AC59</f>
        <v>0</v>
      </c>
      <c r="O101" s="319">
        <f>O77*'Key project Info'!AD59</f>
        <v>0</v>
      </c>
      <c r="P101" s="319">
        <f>P77*'Key project Info'!AE59</f>
        <v>0</v>
      </c>
      <c r="Q101" s="319">
        <f>Q77*'Key project Info'!AF59</f>
        <v>0</v>
      </c>
      <c r="R101" s="319">
        <f>R77*'Key project Info'!AG59</f>
        <v>0</v>
      </c>
      <c r="S101" s="319">
        <f>S77*'Key project Info'!AH59</f>
        <v>0</v>
      </c>
      <c r="T101" s="319">
        <f>T77*'Key project Info'!AI59</f>
        <v>0</v>
      </c>
      <c r="U101" s="319">
        <f>U77*'Key project Info'!AJ59</f>
        <v>0</v>
      </c>
      <c r="V101" s="249"/>
      <c r="W101" s="249"/>
      <c r="X101" s="249"/>
      <c r="Y101" s="249"/>
    </row>
    <row r="102" spans="1:25" x14ac:dyDescent="0.25">
      <c r="A102" s="266" t="str">
        <f>'Key project Info'!$B44</f>
        <v>Land use l</v>
      </c>
      <c r="B102" s="319">
        <f>B78*'Key project Info'!Q60</f>
        <v>0</v>
      </c>
      <c r="C102" s="319">
        <f>C78*'Key project Info'!R60</f>
        <v>0</v>
      </c>
      <c r="D102" s="319">
        <f>D78*'Key project Info'!S60</f>
        <v>0</v>
      </c>
      <c r="E102" s="319">
        <f>E78*'Key project Info'!T60</f>
        <v>0</v>
      </c>
      <c r="F102" s="319">
        <f>F78*'Key project Info'!U60</f>
        <v>0</v>
      </c>
      <c r="G102" s="319">
        <f>G78*'Key project Info'!V60</f>
        <v>0</v>
      </c>
      <c r="H102" s="319">
        <f>H78*'Key project Info'!W60</f>
        <v>0</v>
      </c>
      <c r="I102" s="319">
        <f>I78*'Key project Info'!X60</f>
        <v>0</v>
      </c>
      <c r="J102" s="319">
        <f>J78*'Key project Info'!Y60</f>
        <v>0</v>
      </c>
      <c r="K102" s="319">
        <f>K78*'Key project Info'!Z60</f>
        <v>0</v>
      </c>
      <c r="L102" s="319">
        <f>L78*'Key project Info'!AA60</f>
        <v>0</v>
      </c>
      <c r="M102" s="320"/>
      <c r="N102" s="319">
        <f>N78*'Key project Info'!AC60</f>
        <v>0</v>
      </c>
      <c r="O102" s="319">
        <f>O78*'Key project Info'!AD60</f>
        <v>0</v>
      </c>
      <c r="P102" s="319">
        <f>P78*'Key project Info'!AE60</f>
        <v>0</v>
      </c>
      <c r="Q102" s="319">
        <f>Q78*'Key project Info'!AF60</f>
        <v>0</v>
      </c>
      <c r="R102" s="319">
        <f>R78*'Key project Info'!AG60</f>
        <v>0</v>
      </c>
      <c r="S102" s="319">
        <f>S78*'Key project Info'!AH60</f>
        <v>0</v>
      </c>
      <c r="T102" s="319">
        <f>T78*'Key project Info'!AI60</f>
        <v>0</v>
      </c>
      <c r="U102" s="319">
        <f>U78*'Key project Info'!AJ60</f>
        <v>0</v>
      </c>
      <c r="V102" s="249"/>
      <c r="W102" s="249"/>
      <c r="X102" s="249"/>
      <c r="Y102" s="249"/>
    </row>
    <row r="103" spans="1:25" x14ac:dyDescent="0.25">
      <c r="A103" s="266" t="str">
        <f>'Key project Info'!$B45</f>
        <v>Land use m</v>
      </c>
      <c r="B103" s="319">
        <f>B79*'Key project Info'!Q61</f>
        <v>0</v>
      </c>
      <c r="C103" s="319">
        <f>C79*'Key project Info'!R61</f>
        <v>0</v>
      </c>
      <c r="D103" s="319">
        <f>D79*'Key project Info'!S61</f>
        <v>0</v>
      </c>
      <c r="E103" s="319">
        <f>E79*'Key project Info'!T61</f>
        <v>0</v>
      </c>
      <c r="F103" s="319">
        <f>F79*'Key project Info'!U61</f>
        <v>0</v>
      </c>
      <c r="G103" s="319">
        <f>G79*'Key project Info'!V61</f>
        <v>0</v>
      </c>
      <c r="H103" s="319">
        <f>H79*'Key project Info'!W61</f>
        <v>0</v>
      </c>
      <c r="I103" s="319">
        <f>I79*'Key project Info'!X61</f>
        <v>0</v>
      </c>
      <c r="J103" s="319">
        <f>J79*'Key project Info'!Y61</f>
        <v>0</v>
      </c>
      <c r="K103" s="319">
        <f>K79*'Key project Info'!Z61</f>
        <v>0</v>
      </c>
      <c r="L103" s="319">
        <f>L79*'Key project Info'!AA61</f>
        <v>0</v>
      </c>
      <c r="M103" s="319">
        <f>M79*'Key project Info'!AB61</f>
        <v>0</v>
      </c>
      <c r="N103" s="320"/>
      <c r="O103" s="319">
        <f>O79*'Key project Info'!AD61</f>
        <v>0</v>
      </c>
      <c r="P103" s="319">
        <f>P79*'Key project Info'!AE61</f>
        <v>0</v>
      </c>
      <c r="Q103" s="319">
        <f>Q79*'Key project Info'!AF61</f>
        <v>0</v>
      </c>
      <c r="R103" s="319">
        <f>R79*'Key project Info'!AG61</f>
        <v>0</v>
      </c>
      <c r="S103" s="319">
        <f>S79*'Key project Info'!AH61</f>
        <v>0</v>
      </c>
      <c r="T103" s="319">
        <f>T79*'Key project Info'!AI61</f>
        <v>0</v>
      </c>
      <c r="U103" s="319">
        <f>U79*'Key project Info'!AJ61</f>
        <v>0</v>
      </c>
      <c r="V103" s="249"/>
      <c r="W103" s="249"/>
      <c r="X103" s="249"/>
      <c r="Y103" s="249"/>
    </row>
    <row r="104" spans="1:25" x14ac:dyDescent="0.25">
      <c r="A104" s="266" t="str">
        <f>'Key project Info'!$B46</f>
        <v>Land use n</v>
      </c>
      <c r="B104" s="319">
        <f>B80*'Key project Info'!Q62</f>
        <v>0</v>
      </c>
      <c r="C104" s="319">
        <f>C80*'Key project Info'!R62</f>
        <v>0</v>
      </c>
      <c r="D104" s="319">
        <f>D80*'Key project Info'!S62</f>
        <v>0</v>
      </c>
      <c r="E104" s="319">
        <f>E80*'Key project Info'!T62</f>
        <v>0</v>
      </c>
      <c r="F104" s="319">
        <f>F80*'Key project Info'!U62</f>
        <v>0</v>
      </c>
      <c r="G104" s="319">
        <f>G80*'Key project Info'!V62</f>
        <v>0</v>
      </c>
      <c r="H104" s="319">
        <f>H80*'Key project Info'!W62</f>
        <v>0</v>
      </c>
      <c r="I104" s="319">
        <f>I80*'Key project Info'!X62</f>
        <v>0</v>
      </c>
      <c r="J104" s="319">
        <f>J80*'Key project Info'!Y62</f>
        <v>0</v>
      </c>
      <c r="K104" s="319">
        <f>K80*'Key project Info'!Z62</f>
        <v>0</v>
      </c>
      <c r="L104" s="319">
        <f>L80*'Key project Info'!AA62</f>
        <v>0</v>
      </c>
      <c r="M104" s="319">
        <f>M80*'Key project Info'!AB62</f>
        <v>0</v>
      </c>
      <c r="N104" s="319">
        <f>N80*'Key project Info'!AC62</f>
        <v>0</v>
      </c>
      <c r="O104" s="320"/>
      <c r="P104" s="319">
        <f>P80*'Key project Info'!AE62</f>
        <v>0</v>
      </c>
      <c r="Q104" s="319">
        <f>Q80*'Key project Info'!AF62</f>
        <v>0</v>
      </c>
      <c r="R104" s="319">
        <f>R80*'Key project Info'!AG62</f>
        <v>0</v>
      </c>
      <c r="S104" s="319">
        <f>S80*'Key project Info'!AH62</f>
        <v>0</v>
      </c>
      <c r="T104" s="319">
        <f>T80*'Key project Info'!AI62</f>
        <v>0</v>
      </c>
      <c r="U104" s="319">
        <f>U80*'Key project Info'!AJ62</f>
        <v>0</v>
      </c>
      <c r="V104" s="249"/>
      <c r="W104" s="249"/>
      <c r="X104" s="249"/>
      <c r="Y104" s="249"/>
    </row>
    <row r="105" spans="1:25" x14ac:dyDescent="0.25">
      <c r="A105" s="266" t="str">
        <f>'Key project Info'!$B47</f>
        <v>Land use o</v>
      </c>
      <c r="B105" s="319">
        <f>B81*'Key project Info'!Q63</f>
        <v>0</v>
      </c>
      <c r="C105" s="319">
        <f>C81*'Key project Info'!R63</f>
        <v>0</v>
      </c>
      <c r="D105" s="319">
        <f>D81*'Key project Info'!S63</f>
        <v>0</v>
      </c>
      <c r="E105" s="319">
        <f>E81*'Key project Info'!T63</f>
        <v>0</v>
      </c>
      <c r="F105" s="319">
        <f>F81*'Key project Info'!U63</f>
        <v>0</v>
      </c>
      <c r="G105" s="319">
        <f>G81*'Key project Info'!V63</f>
        <v>0</v>
      </c>
      <c r="H105" s="319">
        <f>H81*'Key project Info'!W63</f>
        <v>0</v>
      </c>
      <c r="I105" s="319">
        <f>I81*'Key project Info'!X63</f>
        <v>0</v>
      </c>
      <c r="J105" s="319">
        <f>J81*'Key project Info'!Y63</f>
        <v>0</v>
      </c>
      <c r="K105" s="319">
        <f>K81*'Key project Info'!Z63</f>
        <v>0</v>
      </c>
      <c r="L105" s="319">
        <f>L81*'Key project Info'!AA63</f>
        <v>0</v>
      </c>
      <c r="M105" s="319">
        <f>M81*'Key project Info'!AB63</f>
        <v>0</v>
      </c>
      <c r="N105" s="319">
        <f>N81*'Key project Info'!AC63</f>
        <v>0</v>
      </c>
      <c r="O105" s="319">
        <f>O81*'Key project Info'!AD63</f>
        <v>0</v>
      </c>
      <c r="P105" s="320"/>
      <c r="Q105" s="319">
        <f>Q81*'Key project Info'!AF63</f>
        <v>0</v>
      </c>
      <c r="R105" s="319">
        <f>R81*'Key project Info'!AG63</f>
        <v>0</v>
      </c>
      <c r="S105" s="319">
        <f>S81*'Key project Info'!AH63</f>
        <v>0</v>
      </c>
      <c r="T105" s="319">
        <f>T81*'Key project Info'!AI63</f>
        <v>0</v>
      </c>
      <c r="U105" s="319">
        <f>U81*'Key project Info'!AJ63</f>
        <v>0</v>
      </c>
      <c r="V105" s="249"/>
      <c r="W105" s="249"/>
      <c r="X105" s="249"/>
      <c r="Y105" s="249"/>
    </row>
    <row r="106" spans="1:25" x14ac:dyDescent="0.25">
      <c r="A106" s="266" t="str">
        <f>'Key project Info'!$B48</f>
        <v>Land use p</v>
      </c>
      <c r="B106" s="319">
        <f>B82*'Key project Info'!Q64</f>
        <v>0</v>
      </c>
      <c r="C106" s="319">
        <f>C82*'Key project Info'!R64</f>
        <v>0</v>
      </c>
      <c r="D106" s="319">
        <f>D82*'Key project Info'!S64</f>
        <v>0</v>
      </c>
      <c r="E106" s="319">
        <f>E82*'Key project Info'!T64</f>
        <v>0</v>
      </c>
      <c r="F106" s="319">
        <f>F82*'Key project Info'!U64</f>
        <v>0</v>
      </c>
      <c r="G106" s="319">
        <f>G82*'Key project Info'!V64</f>
        <v>0</v>
      </c>
      <c r="H106" s="319">
        <f>H82*'Key project Info'!W64</f>
        <v>0</v>
      </c>
      <c r="I106" s="319">
        <f>I82*'Key project Info'!X64</f>
        <v>0</v>
      </c>
      <c r="J106" s="319">
        <f>J82*'Key project Info'!Y64</f>
        <v>0</v>
      </c>
      <c r="K106" s="319">
        <f>K82*'Key project Info'!Z64</f>
        <v>0</v>
      </c>
      <c r="L106" s="319">
        <f>L82*'Key project Info'!AA64</f>
        <v>0</v>
      </c>
      <c r="M106" s="319">
        <f>M82*'Key project Info'!AB64</f>
        <v>0</v>
      </c>
      <c r="N106" s="319">
        <f>N82*'Key project Info'!AC64</f>
        <v>0</v>
      </c>
      <c r="O106" s="319">
        <f>O82*'Key project Info'!AD64</f>
        <v>0</v>
      </c>
      <c r="P106" s="319">
        <f>P82*'Key project Info'!AE64</f>
        <v>0</v>
      </c>
      <c r="Q106" s="320"/>
      <c r="R106" s="319">
        <f>R82*'Key project Info'!AG64</f>
        <v>0</v>
      </c>
      <c r="S106" s="319">
        <f>S82*'Key project Info'!AH64</f>
        <v>0</v>
      </c>
      <c r="T106" s="319">
        <f>T82*'Key project Info'!AI64</f>
        <v>0</v>
      </c>
      <c r="U106" s="319">
        <f>U82*'Key project Info'!AJ64</f>
        <v>0</v>
      </c>
      <c r="V106" s="249"/>
      <c r="W106" s="249"/>
      <c r="X106" s="249"/>
      <c r="Y106" s="249"/>
    </row>
    <row r="107" spans="1:25" x14ac:dyDescent="0.25">
      <c r="A107" s="266" t="str">
        <f>'Key project Info'!$B49</f>
        <v>Land use q</v>
      </c>
      <c r="B107" s="319">
        <f>B83*'Key project Info'!Q65</f>
        <v>0</v>
      </c>
      <c r="C107" s="319">
        <f>C83*'Key project Info'!R65</f>
        <v>0</v>
      </c>
      <c r="D107" s="319">
        <f>D83*'Key project Info'!S65</f>
        <v>0</v>
      </c>
      <c r="E107" s="319">
        <f>E83*'Key project Info'!T65</f>
        <v>0</v>
      </c>
      <c r="F107" s="319">
        <f>F83*'Key project Info'!U65</f>
        <v>0</v>
      </c>
      <c r="G107" s="319">
        <f>G83*'Key project Info'!V65</f>
        <v>0</v>
      </c>
      <c r="H107" s="319">
        <f>H83*'Key project Info'!W65</f>
        <v>0</v>
      </c>
      <c r="I107" s="319">
        <f>I83*'Key project Info'!X65</f>
        <v>0</v>
      </c>
      <c r="J107" s="319">
        <f>J83*'Key project Info'!Y65</f>
        <v>0</v>
      </c>
      <c r="K107" s="319">
        <f>K83*'Key project Info'!Z65</f>
        <v>0</v>
      </c>
      <c r="L107" s="319">
        <f>L83*'Key project Info'!AA65</f>
        <v>0</v>
      </c>
      <c r="M107" s="319">
        <f>M83*'Key project Info'!AB65</f>
        <v>0</v>
      </c>
      <c r="N107" s="319">
        <f>N83*'Key project Info'!AC65</f>
        <v>0</v>
      </c>
      <c r="O107" s="319">
        <f>O83*'Key project Info'!AD65</f>
        <v>0</v>
      </c>
      <c r="P107" s="319">
        <f>P83*'Key project Info'!AE65</f>
        <v>0</v>
      </c>
      <c r="Q107" s="319">
        <f>Q83*'Key project Info'!AF65</f>
        <v>0</v>
      </c>
      <c r="R107" s="320"/>
      <c r="S107" s="319">
        <f>S83*'Key project Info'!AH65</f>
        <v>0</v>
      </c>
      <c r="T107" s="319">
        <f>T83*'Key project Info'!AI65</f>
        <v>0</v>
      </c>
      <c r="U107" s="319">
        <f>U83*'Key project Info'!AJ65</f>
        <v>0</v>
      </c>
      <c r="V107" s="249"/>
      <c r="W107" s="249"/>
      <c r="X107" s="249"/>
      <c r="Y107" s="249"/>
    </row>
    <row r="108" spans="1:25" x14ac:dyDescent="0.25">
      <c r="A108" s="266" t="str">
        <f>'Key project Info'!$B50</f>
        <v>Land use r</v>
      </c>
      <c r="B108" s="319">
        <f>B84*'Key project Info'!Q66</f>
        <v>0</v>
      </c>
      <c r="C108" s="319">
        <f>C84*'Key project Info'!R66</f>
        <v>0</v>
      </c>
      <c r="D108" s="319">
        <f>D84*'Key project Info'!S66</f>
        <v>0</v>
      </c>
      <c r="E108" s="319">
        <f>E84*'Key project Info'!T66</f>
        <v>0</v>
      </c>
      <c r="F108" s="319">
        <f>F84*'Key project Info'!U66</f>
        <v>0</v>
      </c>
      <c r="G108" s="319">
        <f>G84*'Key project Info'!V66</f>
        <v>0</v>
      </c>
      <c r="H108" s="319">
        <f>H84*'Key project Info'!W66</f>
        <v>0</v>
      </c>
      <c r="I108" s="319">
        <f>I84*'Key project Info'!X66</f>
        <v>0</v>
      </c>
      <c r="J108" s="319">
        <f>J84*'Key project Info'!Y66</f>
        <v>0</v>
      </c>
      <c r="K108" s="319">
        <f>K84*'Key project Info'!Z66</f>
        <v>0</v>
      </c>
      <c r="L108" s="319">
        <f>L84*'Key project Info'!AA66</f>
        <v>0</v>
      </c>
      <c r="M108" s="319">
        <f>M84*'Key project Info'!AB66</f>
        <v>0</v>
      </c>
      <c r="N108" s="319">
        <f>N84*'Key project Info'!AC66</f>
        <v>0</v>
      </c>
      <c r="O108" s="319">
        <f>O84*'Key project Info'!AD66</f>
        <v>0</v>
      </c>
      <c r="P108" s="319">
        <f>P84*'Key project Info'!AE66</f>
        <v>0</v>
      </c>
      <c r="Q108" s="319">
        <f>Q84*'Key project Info'!AF66</f>
        <v>0</v>
      </c>
      <c r="R108" s="319">
        <f>R84*'Key project Info'!AG66</f>
        <v>0</v>
      </c>
      <c r="S108" s="320"/>
      <c r="T108" s="319">
        <f>T84*'Key project Info'!AI66</f>
        <v>0</v>
      </c>
      <c r="U108" s="319">
        <f>U84*'Key project Info'!AJ66</f>
        <v>0</v>
      </c>
      <c r="V108" s="249"/>
      <c r="W108" s="249"/>
      <c r="X108" s="249"/>
      <c r="Y108" s="249"/>
    </row>
    <row r="109" spans="1:25" x14ac:dyDescent="0.25">
      <c r="A109" s="266" t="str">
        <f>'Key project Info'!$B51</f>
        <v>Land use s</v>
      </c>
      <c r="B109" s="319">
        <f>B85*'Key project Info'!Q67</f>
        <v>0</v>
      </c>
      <c r="C109" s="319">
        <f>C85*'Key project Info'!R67</f>
        <v>0</v>
      </c>
      <c r="D109" s="319">
        <f>D85*'Key project Info'!S67</f>
        <v>0</v>
      </c>
      <c r="E109" s="319">
        <f>E85*'Key project Info'!T67</f>
        <v>0</v>
      </c>
      <c r="F109" s="319">
        <f>F85*'Key project Info'!U67</f>
        <v>0</v>
      </c>
      <c r="G109" s="319">
        <f>G85*'Key project Info'!V67</f>
        <v>0</v>
      </c>
      <c r="H109" s="319">
        <f>H85*'Key project Info'!W67</f>
        <v>0</v>
      </c>
      <c r="I109" s="319">
        <f>I85*'Key project Info'!X67</f>
        <v>0</v>
      </c>
      <c r="J109" s="319">
        <f>J85*'Key project Info'!Y67</f>
        <v>0</v>
      </c>
      <c r="K109" s="319">
        <f>K85*'Key project Info'!Z67</f>
        <v>0</v>
      </c>
      <c r="L109" s="319">
        <f>L85*'Key project Info'!AA67</f>
        <v>0</v>
      </c>
      <c r="M109" s="319">
        <f>M85*'Key project Info'!AB67</f>
        <v>0</v>
      </c>
      <c r="N109" s="319">
        <f>N85*'Key project Info'!AC67</f>
        <v>0</v>
      </c>
      <c r="O109" s="319">
        <f>O85*'Key project Info'!AD67</f>
        <v>0</v>
      </c>
      <c r="P109" s="319">
        <f>P85*'Key project Info'!AE67</f>
        <v>0</v>
      </c>
      <c r="Q109" s="319">
        <f>Q85*'Key project Info'!AF67</f>
        <v>0</v>
      </c>
      <c r="R109" s="319">
        <f>R85*'Key project Info'!AG67</f>
        <v>0</v>
      </c>
      <c r="S109" s="319">
        <f>S85*'Key project Info'!AH67</f>
        <v>0</v>
      </c>
      <c r="T109" s="320"/>
      <c r="U109" s="319">
        <f>U85*'Key project Info'!AJ67</f>
        <v>0</v>
      </c>
      <c r="V109" s="249"/>
      <c r="W109" s="249"/>
      <c r="X109" s="249"/>
      <c r="Y109" s="249"/>
    </row>
    <row r="110" spans="1:25" x14ac:dyDescent="0.25">
      <c r="A110" s="266" t="str">
        <f>'Key project Info'!$B52</f>
        <v>Land use XXXXXXX</v>
      </c>
      <c r="B110" s="319">
        <f>B86*'Key project Info'!Q68</f>
        <v>0</v>
      </c>
      <c r="C110" s="319">
        <f>C86*'Key project Info'!R68</f>
        <v>0</v>
      </c>
      <c r="D110" s="319">
        <f>D86*'Key project Info'!S68</f>
        <v>0</v>
      </c>
      <c r="E110" s="319">
        <f>E86*'Key project Info'!T68</f>
        <v>0</v>
      </c>
      <c r="F110" s="319">
        <f>F86*'Key project Info'!U68</f>
        <v>0</v>
      </c>
      <c r="G110" s="319">
        <f>G86*'Key project Info'!V68</f>
        <v>0</v>
      </c>
      <c r="H110" s="319">
        <f>H86*'Key project Info'!W68</f>
        <v>0</v>
      </c>
      <c r="I110" s="319">
        <f>I86*'Key project Info'!X68</f>
        <v>0</v>
      </c>
      <c r="J110" s="319">
        <f>J86*'Key project Info'!Y68</f>
        <v>0</v>
      </c>
      <c r="K110" s="319">
        <f>K86*'Key project Info'!Z68</f>
        <v>0</v>
      </c>
      <c r="L110" s="319">
        <f>L86*'Key project Info'!AA68</f>
        <v>0</v>
      </c>
      <c r="M110" s="319">
        <f>M86*'Key project Info'!AB68</f>
        <v>0</v>
      </c>
      <c r="N110" s="319">
        <f>N86*'Key project Info'!AC68</f>
        <v>0</v>
      </c>
      <c r="O110" s="319">
        <f>O86*'Key project Info'!AD68</f>
        <v>0</v>
      </c>
      <c r="P110" s="319">
        <f>P86*'Key project Info'!AE68</f>
        <v>0</v>
      </c>
      <c r="Q110" s="319">
        <f>Q86*'Key project Info'!AF68</f>
        <v>0</v>
      </c>
      <c r="R110" s="319">
        <f>R86*'Key project Info'!AG68</f>
        <v>0</v>
      </c>
      <c r="S110" s="319">
        <f>S86*'Key project Info'!AH68</f>
        <v>0</v>
      </c>
      <c r="T110" s="319">
        <f>T86*'Key project Info'!AI68</f>
        <v>0</v>
      </c>
      <c r="U110" s="320"/>
      <c r="V110" s="249"/>
      <c r="W110" s="249"/>
      <c r="X110" s="249"/>
      <c r="Y110" s="249"/>
    </row>
    <row r="111" spans="1:25" x14ac:dyDescent="0.25">
      <c r="A111" s="249"/>
      <c r="B111" s="249"/>
      <c r="C111" s="249"/>
      <c r="D111" s="249"/>
      <c r="E111" s="249"/>
      <c r="F111" s="249"/>
      <c r="G111" s="249"/>
      <c r="H111" s="249"/>
      <c r="I111" s="249"/>
      <c r="J111" s="249"/>
      <c r="K111" s="249"/>
      <c r="L111" s="249"/>
      <c r="M111" s="249"/>
      <c r="N111" s="249"/>
      <c r="O111" s="249"/>
      <c r="P111" s="249"/>
      <c r="Q111" s="249"/>
      <c r="R111" s="249"/>
      <c r="S111" s="249"/>
      <c r="T111" s="249"/>
      <c r="U111" s="249"/>
      <c r="V111" s="249"/>
      <c r="W111" s="249"/>
      <c r="X111" s="249"/>
      <c r="Y111" s="249"/>
    </row>
    <row r="112" spans="1:25" x14ac:dyDescent="0.25">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row>
    <row r="113" spans="1:25" x14ac:dyDescent="0.25">
      <c r="A113" s="249"/>
      <c r="B113" s="249"/>
      <c r="C113" s="249"/>
      <c r="D113" s="249"/>
      <c r="E113" s="249"/>
      <c r="F113" s="249"/>
      <c r="G113" s="249"/>
      <c r="H113" s="249"/>
      <c r="I113" s="249"/>
      <c r="J113" s="249"/>
      <c r="K113" s="249"/>
      <c r="L113" s="249"/>
      <c r="M113" s="249"/>
      <c r="N113" s="249"/>
      <c r="O113" s="249"/>
      <c r="P113" s="249"/>
      <c r="Q113" s="249"/>
      <c r="R113" s="249"/>
      <c r="S113" s="249"/>
      <c r="T113" s="249"/>
      <c r="U113" s="249"/>
      <c r="V113" s="249"/>
      <c r="W113" s="249"/>
      <c r="X113" s="249"/>
      <c r="Y113" s="249"/>
    </row>
    <row r="114" spans="1:25" x14ac:dyDescent="0.25">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row>
    <row r="115" spans="1:25" x14ac:dyDescent="0.25">
      <c r="A115" s="249"/>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row>
    <row r="116" spans="1:25" x14ac:dyDescent="0.25">
      <c r="A116" s="249"/>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row>
    <row r="117" spans="1:25" x14ac:dyDescent="0.25">
      <c r="A117" s="249"/>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row>
    <row r="118" spans="1:25" x14ac:dyDescent="0.25">
      <c r="A118" s="249"/>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row>
    <row r="119" spans="1:25" x14ac:dyDescent="0.25">
      <c r="A119" s="249"/>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row>
    <row r="120" spans="1:25" x14ac:dyDescent="0.25">
      <c r="A120" s="249"/>
      <c r="B120" s="249"/>
      <c r="C120" s="249"/>
      <c r="D120" s="249"/>
      <c r="E120" s="249"/>
      <c r="F120" s="249"/>
      <c r="G120" s="249"/>
      <c r="H120" s="249"/>
      <c r="I120" s="249"/>
      <c r="J120" s="249"/>
      <c r="K120" s="249"/>
      <c r="L120" s="249"/>
      <c r="M120" s="249"/>
      <c r="N120" s="249"/>
      <c r="O120" s="249"/>
      <c r="P120" s="249"/>
      <c r="Q120" s="249"/>
      <c r="R120" s="249"/>
      <c r="S120" s="249"/>
      <c r="T120" s="249"/>
      <c r="U120" s="249"/>
      <c r="V120" s="249"/>
      <c r="W120" s="249"/>
      <c r="X120" s="249"/>
      <c r="Y120" s="249"/>
    </row>
    <row r="121" spans="1:25" x14ac:dyDescent="0.25">
      <c r="A121" s="249"/>
      <c r="B121" s="249"/>
      <c r="C121" s="249"/>
      <c r="D121" s="249"/>
      <c r="E121" s="249"/>
      <c r="F121" s="249"/>
      <c r="G121" s="249"/>
      <c r="H121" s="249"/>
      <c r="I121" s="249"/>
      <c r="J121" s="249"/>
      <c r="K121" s="249"/>
      <c r="L121" s="249"/>
      <c r="M121" s="249"/>
      <c r="N121" s="249"/>
      <c r="O121" s="249"/>
      <c r="P121" s="249"/>
      <c r="Q121" s="249"/>
      <c r="R121" s="249"/>
      <c r="S121" s="249"/>
      <c r="T121" s="249"/>
      <c r="U121" s="249"/>
      <c r="V121" s="249"/>
      <c r="W121" s="249"/>
      <c r="X121" s="249"/>
      <c r="Y121" s="249"/>
    </row>
    <row r="122" spans="1:25" x14ac:dyDescent="0.25">
      <c r="A122" s="249"/>
      <c r="B122" s="249"/>
      <c r="C122" s="249"/>
      <c r="D122" s="249"/>
      <c r="E122" s="249"/>
      <c r="F122" s="249"/>
      <c r="G122" s="249"/>
      <c r="H122" s="249"/>
      <c r="I122" s="249"/>
      <c r="J122" s="249"/>
      <c r="K122" s="249"/>
      <c r="L122" s="249"/>
      <c r="M122" s="249"/>
      <c r="N122" s="249"/>
      <c r="O122" s="249"/>
      <c r="P122" s="249"/>
      <c r="Q122" s="249"/>
      <c r="R122" s="249"/>
      <c r="S122" s="249"/>
      <c r="T122" s="249"/>
      <c r="U122" s="249"/>
      <c r="V122" s="249"/>
      <c r="W122" s="249"/>
      <c r="X122" s="249"/>
      <c r="Y122" s="249"/>
    </row>
    <row r="123" spans="1:25" x14ac:dyDescent="0.25">
      <c r="A123" s="249"/>
      <c r="B123" s="249"/>
      <c r="C123" s="249"/>
      <c r="D123" s="249"/>
      <c r="E123" s="249"/>
      <c r="F123" s="249"/>
      <c r="G123" s="249"/>
      <c r="H123" s="249"/>
      <c r="I123" s="249"/>
      <c r="J123" s="249"/>
      <c r="K123" s="249"/>
      <c r="L123" s="249"/>
      <c r="M123" s="249"/>
      <c r="N123" s="249"/>
      <c r="O123" s="249"/>
      <c r="P123" s="249"/>
      <c r="Q123" s="249"/>
      <c r="R123" s="249"/>
      <c r="S123" s="249"/>
      <c r="T123" s="249"/>
      <c r="U123" s="249"/>
      <c r="V123" s="249"/>
      <c r="W123" s="249"/>
      <c r="X123" s="249"/>
      <c r="Y123" s="249"/>
    </row>
    <row r="124" spans="1:25" x14ac:dyDescent="0.25">
      <c r="A124" s="249"/>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row>
    <row r="125" spans="1:25" x14ac:dyDescent="0.25">
      <c r="A125" s="249"/>
      <c r="B125" s="249"/>
      <c r="C125" s="249"/>
      <c r="D125" s="249"/>
      <c r="E125" s="249"/>
      <c r="F125" s="249"/>
      <c r="G125" s="249"/>
      <c r="H125" s="249"/>
      <c r="I125" s="249"/>
      <c r="J125" s="249"/>
      <c r="K125" s="249"/>
      <c r="L125" s="249"/>
      <c r="M125" s="249"/>
      <c r="N125" s="249"/>
      <c r="O125" s="249"/>
      <c r="P125" s="249"/>
      <c r="Q125" s="249"/>
      <c r="R125" s="249"/>
      <c r="S125" s="249"/>
      <c r="T125" s="249"/>
      <c r="U125" s="249"/>
      <c r="V125" s="249"/>
      <c r="W125" s="249"/>
      <c r="X125" s="249"/>
      <c r="Y125" s="249"/>
    </row>
    <row r="126" spans="1:25" x14ac:dyDescent="0.25">
      <c r="A126" s="249"/>
      <c r="B126" s="249"/>
      <c r="C126" s="249"/>
      <c r="D126" s="249"/>
      <c r="E126" s="249"/>
      <c r="F126" s="249"/>
      <c r="G126" s="249"/>
      <c r="H126" s="249"/>
      <c r="I126" s="249"/>
      <c r="J126" s="249"/>
      <c r="K126" s="249"/>
      <c r="L126" s="249"/>
      <c r="M126" s="249"/>
      <c r="N126" s="249"/>
      <c r="O126" s="249"/>
      <c r="P126" s="249"/>
      <c r="Q126" s="249"/>
      <c r="R126" s="249"/>
      <c r="S126" s="249"/>
      <c r="T126" s="249"/>
      <c r="U126" s="249"/>
      <c r="V126" s="249"/>
      <c r="W126" s="249"/>
      <c r="X126" s="249"/>
      <c r="Y126" s="249"/>
    </row>
    <row r="127" spans="1:25" x14ac:dyDescent="0.25">
      <c r="A127" s="249"/>
      <c r="B127" s="249"/>
      <c r="C127" s="249"/>
      <c r="D127" s="249"/>
      <c r="E127" s="249"/>
      <c r="F127" s="249"/>
      <c r="G127" s="249"/>
      <c r="H127" s="249"/>
      <c r="I127" s="249"/>
      <c r="J127" s="249"/>
      <c r="K127" s="249"/>
      <c r="L127" s="249"/>
      <c r="M127" s="249"/>
      <c r="N127" s="249"/>
      <c r="O127" s="249"/>
      <c r="P127" s="249"/>
      <c r="Q127" s="249"/>
      <c r="R127" s="249"/>
      <c r="S127" s="249"/>
      <c r="T127" s="249"/>
      <c r="U127" s="249"/>
      <c r="V127" s="249"/>
      <c r="W127" s="249"/>
      <c r="X127" s="249"/>
      <c r="Y127" s="249"/>
    </row>
    <row r="128" spans="1:25" x14ac:dyDescent="0.25">
      <c r="A128" s="249"/>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row>
    <row r="129" spans="1:25" x14ac:dyDescent="0.25">
      <c r="A129" s="249"/>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row>
    <row r="130" spans="1:25" x14ac:dyDescent="0.25">
      <c r="A130" s="249"/>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row>
    <row r="131" spans="1:25" x14ac:dyDescent="0.25">
      <c r="A131" s="249"/>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row>
    <row r="132" spans="1:25" x14ac:dyDescent="0.25">
      <c r="A132" s="249"/>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row>
    <row r="133" spans="1:25" x14ac:dyDescent="0.25">
      <c r="A133" s="249"/>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row>
    <row r="134" spans="1:25" x14ac:dyDescent="0.25">
      <c r="A134" s="249"/>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row>
    <row r="135" spans="1:25" x14ac:dyDescent="0.25">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row>
    <row r="136" spans="1:25" x14ac:dyDescent="0.25">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row>
    <row r="137" spans="1:25" x14ac:dyDescent="0.25">
      <c r="A137" s="249"/>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row>
    <row r="138" spans="1:25" x14ac:dyDescent="0.25">
      <c r="A138" s="249"/>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row>
    <row r="139" spans="1:25" x14ac:dyDescent="0.25">
      <c r="A139" s="249"/>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row>
    <row r="140" spans="1:25" x14ac:dyDescent="0.25">
      <c r="A140" s="249"/>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row>
    <row r="141" spans="1:25" x14ac:dyDescent="0.25">
      <c r="A141" s="249"/>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row>
    <row r="142" spans="1:25" x14ac:dyDescent="0.25">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row>
    <row r="143" spans="1:25" x14ac:dyDescent="0.25">
      <c r="A143" s="249"/>
      <c r="B143" s="249"/>
      <c r="C143" s="249"/>
      <c r="D143" s="249"/>
      <c r="E143" s="249"/>
      <c r="F143" s="249"/>
      <c r="G143" s="249"/>
      <c r="H143" s="249"/>
      <c r="I143" s="249"/>
      <c r="J143" s="249"/>
      <c r="K143" s="249"/>
      <c r="L143" s="249"/>
      <c r="M143" s="249"/>
      <c r="N143" s="249"/>
      <c r="O143" s="249"/>
      <c r="P143" s="249"/>
      <c r="Q143" s="249"/>
      <c r="R143" s="249"/>
      <c r="S143" s="249"/>
      <c r="T143" s="249"/>
      <c r="U143" s="249"/>
      <c r="V143" s="249"/>
      <c r="W143" s="249"/>
      <c r="X143" s="249"/>
      <c r="Y143" s="249"/>
    </row>
    <row r="144" spans="1:25" x14ac:dyDescent="0.25">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row>
    <row r="145" spans="1:25" x14ac:dyDescent="0.25">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row>
    <row r="146" spans="1:25" x14ac:dyDescent="0.25">
      <c r="A146" s="249"/>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row>
    <row r="147" spans="1:25" x14ac:dyDescent="0.25">
      <c r="A147" s="249"/>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row>
    <row r="148" spans="1:25" x14ac:dyDescent="0.25">
      <c r="A148" s="249"/>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row>
    <row r="149" spans="1:25" x14ac:dyDescent="0.25">
      <c r="A149" s="249"/>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row>
    <row r="150" spans="1:25" x14ac:dyDescent="0.25">
      <c r="A150" s="249"/>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row>
    <row r="151" spans="1:25" x14ac:dyDescent="0.25">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row>
    <row r="152" spans="1:25" x14ac:dyDescent="0.25">
      <c r="A152" s="249"/>
      <c r="B152" s="249"/>
      <c r="C152" s="249"/>
      <c r="D152" s="249"/>
      <c r="E152" s="249"/>
      <c r="F152" s="249"/>
      <c r="G152" s="249"/>
      <c r="H152" s="249"/>
      <c r="I152" s="249"/>
      <c r="J152" s="249"/>
      <c r="K152" s="249"/>
      <c r="L152" s="249"/>
      <c r="M152" s="249"/>
      <c r="N152" s="249"/>
      <c r="O152" s="249"/>
      <c r="P152" s="249"/>
      <c r="Q152" s="249"/>
      <c r="R152" s="249"/>
      <c r="S152" s="249"/>
      <c r="T152" s="249"/>
      <c r="U152" s="249"/>
      <c r="V152" s="249"/>
      <c r="W152" s="249"/>
      <c r="X152" s="249"/>
      <c r="Y152" s="249"/>
    </row>
    <row r="153" spans="1:25" x14ac:dyDescent="0.25">
      <c r="A153" s="249"/>
      <c r="B153" s="249"/>
      <c r="C153" s="249"/>
      <c r="D153" s="249"/>
      <c r="E153" s="249"/>
      <c r="F153" s="249"/>
      <c r="G153" s="249"/>
      <c r="H153" s="249"/>
      <c r="I153" s="249"/>
      <c r="J153" s="249"/>
      <c r="K153" s="249"/>
      <c r="L153" s="249"/>
      <c r="M153" s="249"/>
      <c r="N153" s="249"/>
      <c r="O153" s="249"/>
      <c r="P153" s="249"/>
      <c r="Q153" s="249"/>
      <c r="R153" s="249"/>
      <c r="S153" s="249"/>
      <c r="T153" s="249"/>
      <c r="U153" s="249"/>
      <c r="V153" s="249"/>
      <c r="W153" s="249"/>
      <c r="X153" s="249"/>
      <c r="Y153" s="249"/>
    </row>
    <row r="154" spans="1:25" x14ac:dyDescent="0.25">
      <c r="A154" s="249"/>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row>
    <row r="155" spans="1:25" x14ac:dyDescent="0.25">
      <c r="A155" s="249"/>
      <c r="B155" s="249"/>
      <c r="C155" s="249"/>
      <c r="D155" s="249"/>
      <c r="E155" s="249"/>
      <c r="F155" s="249"/>
      <c r="G155" s="249"/>
      <c r="H155" s="249"/>
      <c r="I155" s="249"/>
      <c r="J155" s="249"/>
      <c r="K155" s="249"/>
      <c r="L155" s="249"/>
      <c r="M155" s="249"/>
      <c r="N155" s="249"/>
      <c r="O155" s="249"/>
      <c r="P155" s="249"/>
      <c r="Q155" s="249"/>
      <c r="R155" s="249"/>
      <c r="S155" s="249"/>
      <c r="T155" s="249"/>
      <c r="U155" s="249"/>
      <c r="V155" s="249"/>
      <c r="W155" s="249"/>
      <c r="X155" s="249"/>
      <c r="Y155" s="249"/>
    </row>
    <row r="156" spans="1:25" x14ac:dyDescent="0.25">
      <c r="A156" s="249"/>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row>
    <row r="157" spans="1:25" x14ac:dyDescent="0.25">
      <c r="A157" s="249"/>
      <c r="B157" s="249"/>
      <c r="C157" s="249"/>
      <c r="D157" s="249"/>
      <c r="E157" s="249"/>
      <c r="F157" s="249"/>
      <c r="G157" s="249"/>
      <c r="H157" s="249"/>
      <c r="I157" s="249"/>
      <c r="J157" s="249"/>
      <c r="K157" s="249"/>
      <c r="L157" s="249"/>
      <c r="M157" s="249"/>
      <c r="N157" s="249"/>
      <c r="O157" s="249"/>
      <c r="P157" s="249"/>
      <c r="Q157" s="249"/>
      <c r="R157" s="249"/>
      <c r="S157" s="249"/>
      <c r="T157" s="249"/>
      <c r="U157" s="249"/>
      <c r="V157" s="249"/>
      <c r="W157" s="249"/>
      <c r="X157" s="249"/>
      <c r="Y157" s="249"/>
    </row>
    <row r="158" spans="1:25" x14ac:dyDescent="0.25">
      <c r="A158" s="249"/>
      <c r="B158" s="249"/>
      <c r="C158" s="249"/>
      <c r="D158" s="249"/>
      <c r="E158" s="249"/>
      <c r="F158" s="249"/>
      <c r="G158" s="249"/>
      <c r="H158" s="249"/>
      <c r="I158" s="249"/>
      <c r="J158" s="249"/>
      <c r="K158" s="249"/>
      <c r="L158" s="249"/>
      <c r="M158" s="249"/>
      <c r="N158" s="249"/>
      <c r="O158" s="249"/>
      <c r="P158" s="249"/>
      <c r="Q158" s="249"/>
      <c r="R158" s="249"/>
      <c r="S158" s="249"/>
      <c r="T158" s="249"/>
      <c r="U158" s="249"/>
      <c r="V158" s="249"/>
      <c r="W158" s="249"/>
      <c r="X158" s="249"/>
      <c r="Y158" s="249"/>
    </row>
    <row r="159" spans="1:25" x14ac:dyDescent="0.25">
      <c r="A159" s="249"/>
      <c r="B159" s="249"/>
      <c r="C159" s="249"/>
      <c r="D159" s="249"/>
      <c r="E159" s="249"/>
      <c r="F159" s="249"/>
      <c r="G159" s="249"/>
      <c r="H159" s="249"/>
      <c r="I159" s="249"/>
      <c r="J159" s="249"/>
      <c r="K159" s="249"/>
      <c r="L159" s="249"/>
      <c r="M159" s="249"/>
      <c r="N159" s="249"/>
      <c r="O159" s="249"/>
      <c r="P159" s="249"/>
      <c r="Q159" s="249"/>
      <c r="R159" s="249"/>
      <c r="S159" s="249"/>
      <c r="T159" s="249"/>
      <c r="U159" s="249"/>
      <c r="V159" s="249"/>
      <c r="W159" s="249"/>
      <c r="X159" s="249"/>
      <c r="Y159" s="249"/>
    </row>
    <row r="160" spans="1:25" x14ac:dyDescent="0.25">
      <c r="A160" s="249"/>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row>
    <row r="161" spans="1:25" x14ac:dyDescent="0.25">
      <c r="A161" s="249"/>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row>
    <row r="162" spans="1:25" x14ac:dyDescent="0.25">
      <c r="A162" s="249"/>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row>
    <row r="163" spans="1:25" x14ac:dyDescent="0.25">
      <c r="A163" s="249"/>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row>
    <row r="164" spans="1:25" x14ac:dyDescent="0.25">
      <c r="A164" s="249"/>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row>
    <row r="165" spans="1:25" x14ac:dyDescent="0.25">
      <c r="A165" s="249"/>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row>
    <row r="166" spans="1:25" x14ac:dyDescent="0.25">
      <c r="A166" s="249"/>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row>
    <row r="167" spans="1:25" x14ac:dyDescent="0.25">
      <c r="A167" s="249"/>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row>
    <row r="168" spans="1:25" x14ac:dyDescent="0.25">
      <c r="A168" s="249"/>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row>
    <row r="169" spans="1:25" x14ac:dyDescent="0.25">
      <c r="A169" s="249"/>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row>
    <row r="170" spans="1:25" x14ac:dyDescent="0.25">
      <c r="A170" s="249"/>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row>
    <row r="171" spans="1:25" x14ac:dyDescent="0.25">
      <c r="A171" s="249"/>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row>
    <row r="172" spans="1:25" x14ac:dyDescent="0.25">
      <c r="A172" s="249"/>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row>
    <row r="173" spans="1:25" x14ac:dyDescent="0.25">
      <c r="A173" s="249"/>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row>
    <row r="174" spans="1:25" x14ac:dyDescent="0.25">
      <c r="A174" s="249"/>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row>
    <row r="175" spans="1:25" x14ac:dyDescent="0.25">
      <c r="A175" s="249"/>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row>
    <row r="176" spans="1:25" x14ac:dyDescent="0.25">
      <c r="A176" s="249"/>
      <c r="B176" s="249"/>
      <c r="C176" s="249"/>
      <c r="D176" s="249"/>
      <c r="E176" s="249"/>
      <c r="F176" s="249"/>
      <c r="G176" s="249"/>
      <c r="H176" s="249"/>
      <c r="I176" s="249"/>
      <c r="J176" s="249"/>
      <c r="K176" s="249"/>
      <c r="L176" s="249"/>
      <c r="M176" s="249"/>
      <c r="N176" s="249"/>
      <c r="O176" s="249"/>
      <c r="P176" s="249"/>
      <c r="Q176" s="249"/>
      <c r="R176" s="249"/>
      <c r="S176" s="249"/>
      <c r="T176" s="249"/>
      <c r="U176" s="249"/>
      <c r="V176" s="249"/>
      <c r="W176" s="249"/>
      <c r="X176" s="249"/>
      <c r="Y176" s="249"/>
    </row>
    <row r="177" spans="1:25" x14ac:dyDescent="0.25">
      <c r="A177" s="249"/>
      <c r="B177" s="249"/>
      <c r="C177" s="249"/>
      <c r="D177" s="249"/>
      <c r="E177" s="249"/>
      <c r="F177" s="249"/>
      <c r="G177" s="249"/>
      <c r="H177" s="249"/>
      <c r="I177" s="249"/>
      <c r="J177" s="249"/>
      <c r="K177" s="249"/>
      <c r="L177" s="249"/>
      <c r="M177" s="249"/>
      <c r="N177" s="249"/>
      <c r="O177" s="249"/>
      <c r="P177" s="249"/>
      <c r="Q177" s="249"/>
      <c r="R177" s="249"/>
      <c r="S177" s="249"/>
      <c r="T177" s="249"/>
      <c r="U177" s="249"/>
      <c r="V177" s="249"/>
      <c r="W177" s="249"/>
      <c r="X177" s="249"/>
      <c r="Y177" s="249"/>
    </row>
    <row r="178" spans="1:25" x14ac:dyDescent="0.25">
      <c r="A178" s="249"/>
      <c r="B178" s="249"/>
      <c r="C178" s="249"/>
      <c r="D178" s="249"/>
      <c r="E178" s="249"/>
      <c r="F178" s="249"/>
      <c r="G178" s="249"/>
      <c r="H178" s="249"/>
      <c r="I178" s="249"/>
      <c r="J178" s="249"/>
      <c r="K178" s="249"/>
      <c r="L178" s="249"/>
      <c r="M178" s="249"/>
      <c r="N178" s="249"/>
      <c r="O178" s="249"/>
      <c r="P178" s="249"/>
      <c r="Q178" s="249"/>
      <c r="R178" s="249"/>
      <c r="S178" s="249"/>
      <c r="T178" s="249"/>
      <c r="U178" s="249"/>
      <c r="V178" s="249"/>
      <c r="W178" s="249"/>
      <c r="X178" s="249"/>
      <c r="Y178" s="249"/>
    </row>
    <row r="179" spans="1:25" x14ac:dyDescent="0.25">
      <c r="A179" s="249"/>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row>
    <row r="180" spans="1:25" x14ac:dyDescent="0.25">
      <c r="A180" s="249"/>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row>
    <row r="181" spans="1:25" x14ac:dyDescent="0.25">
      <c r="A181" s="249"/>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row>
    <row r="182" spans="1:25" x14ac:dyDescent="0.25">
      <c r="A182" s="249"/>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row>
    <row r="183" spans="1:25" x14ac:dyDescent="0.25">
      <c r="A183" s="249"/>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row>
    <row r="184" spans="1:25" x14ac:dyDescent="0.25">
      <c r="A184" s="249"/>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row>
    <row r="185" spans="1:25" x14ac:dyDescent="0.25">
      <c r="A185" s="249"/>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row>
    <row r="186" spans="1:25" x14ac:dyDescent="0.25">
      <c r="A186" s="249"/>
      <c r="B186" s="249"/>
      <c r="C186" s="249"/>
      <c r="D186" s="249"/>
      <c r="E186" s="249"/>
      <c r="F186" s="249"/>
      <c r="G186" s="249"/>
      <c r="H186" s="249"/>
      <c r="I186" s="249"/>
      <c r="J186" s="249"/>
      <c r="K186" s="249"/>
      <c r="L186" s="249"/>
      <c r="M186" s="249"/>
      <c r="N186" s="249"/>
      <c r="O186" s="249"/>
      <c r="P186" s="249"/>
      <c r="Q186" s="249"/>
      <c r="R186" s="249"/>
      <c r="S186" s="249"/>
      <c r="T186" s="249"/>
      <c r="U186" s="249"/>
      <c r="V186" s="249"/>
      <c r="W186" s="249"/>
      <c r="X186" s="249"/>
      <c r="Y186" s="249"/>
    </row>
    <row r="187" spans="1:25" x14ac:dyDescent="0.25">
      <c r="A187" s="249"/>
      <c r="B187" s="249"/>
      <c r="C187" s="249"/>
      <c r="D187" s="249"/>
      <c r="E187" s="249"/>
      <c r="F187" s="249"/>
      <c r="G187" s="249"/>
      <c r="H187" s="249"/>
      <c r="I187" s="249"/>
      <c r="J187" s="249"/>
      <c r="K187" s="249"/>
      <c r="L187" s="249"/>
      <c r="M187" s="249"/>
      <c r="N187" s="249"/>
      <c r="O187" s="249"/>
      <c r="P187" s="249"/>
      <c r="Q187" s="249"/>
      <c r="R187" s="249"/>
      <c r="S187" s="249"/>
      <c r="T187" s="249"/>
      <c r="U187" s="249"/>
      <c r="V187" s="249"/>
      <c r="W187" s="249"/>
      <c r="X187" s="249"/>
      <c r="Y187" s="249"/>
    </row>
    <row r="188" spans="1:25" x14ac:dyDescent="0.25">
      <c r="A188" s="249"/>
      <c r="B188" s="249"/>
      <c r="C188" s="249"/>
      <c r="D188" s="249"/>
      <c r="E188" s="249"/>
      <c r="F188" s="249"/>
      <c r="G188" s="249"/>
      <c r="H188" s="249"/>
      <c r="I188" s="249"/>
      <c r="J188" s="249"/>
      <c r="K188" s="249"/>
      <c r="L188" s="249"/>
      <c r="M188" s="249"/>
      <c r="N188" s="249"/>
      <c r="O188" s="249"/>
      <c r="P188" s="249"/>
      <c r="Q188" s="249"/>
      <c r="R188" s="249"/>
      <c r="S188" s="249"/>
      <c r="T188" s="249"/>
      <c r="U188" s="249"/>
      <c r="V188" s="249"/>
      <c r="W188" s="249"/>
      <c r="X188" s="249"/>
      <c r="Y188" s="249"/>
    </row>
    <row r="189" spans="1:25" x14ac:dyDescent="0.25">
      <c r="A189" s="249"/>
      <c r="B189" s="249"/>
      <c r="C189" s="249"/>
      <c r="D189" s="249"/>
      <c r="E189" s="249"/>
      <c r="F189" s="249"/>
      <c r="G189" s="249"/>
      <c r="H189" s="249"/>
      <c r="I189" s="249"/>
      <c r="J189" s="249"/>
      <c r="K189" s="249"/>
      <c r="L189" s="249"/>
      <c r="M189" s="249"/>
      <c r="N189" s="249"/>
      <c r="O189" s="249"/>
      <c r="P189" s="249"/>
      <c r="Q189" s="249"/>
      <c r="R189" s="249"/>
      <c r="S189" s="249"/>
      <c r="T189" s="249"/>
      <c r="U189" s="249"/>
      <c r="V189" s="249"/>
      <c r="W189" s="249"/>
      <c r="X189" s="249"/>
      <c r="Y189" s="249"/>
    </row>
    <row r="190" spans="1:25" x14ac:dyDescent="0.25">
      <c r="A190" s="249"/>
      <c r="B190" s="249"/>
      <c r="C190" s="249"/>
      <c r="D190" s="249"/>
      <c r="E190" s="249"/>
      <c r="F190" s="249"/>
      <c r="G190" s="249"/>
      <c r="H190" s="249"/>
      <c r="I190" s="249"/>
      <c r="J190" s="249"/>
      <c r="K190" s="249"/>
      <c r="L190" s="249"/>
      <c r="M190" s="249"/>
      <c r="N190" s="249"/>
      <c r="O190" s="249"/>
      <c r="P190" s="249"/>
      <c r="Q190" s="249"/>
      <c r="R190" s="249"/>
      <c r="S190" s="249"/>
      <c r="T190" s="249"/>
      <c r="U190" s="249"/>
      <c r="V190" s="249"/>
      <c r="W190" s="249"/>
      <c r="X190" s="249"/>
      <c r="Y190" s="249"/>
    </row>
    <row r="191" spans="1:25" x14ac:dyDescent="0.25">
      <c r="A191" s="249"/>
      <c r="B191" s="249"/>
      <c r="C191" s="249"/>
      <c r="D191" s="249"/>
      <c r="E191" s="249"/>
      <c r="F191" s="249"/>
      <c r="G191" s="249"/>
      <c r="H191" s="249"/>
      <c r="I191" s="249"/>
      <c r="J191" s="249"/>
      <c r="K191" s="249"/>
      <c r="L191" s="249"/>
      <c r="M191" s="249"/>
      <c r="N191" s="249"/>
      <c r="O191" s="249"/>
      <c r="P191" s="249"/>
      <c r="Q191" s="249"/>
      <c r="R191" s="249"/>
      <c r="S191" s="249"/>
      <c r="T191" s="249"/>
      <c r="U191" s="249"/>
      <c r="V191" s="249"/>
      <c r="W191" s="249"/>
      <c r="X191" s="249"/>
      <c r="Y191" s="249"/>
    </row>
    <row r="192" spans="1:25" x14ac:dyDescent="0.25">
      <c r="A192" s="249"/>
      <c r="B192" s="249"/>
      <c r="C192" s="249"/>
      <c r="D192" s="249"/>
      <c r="E192" s="249"/>
      <c r="F192" s="249"/>
      <c r="G192" s="249"/>
      <c r="H192" s="249"/>
      <c r="I192" s="249"/>
      <c r="J192" s="249"/>
      <c r="K192" s="249"/>
      <c r="L192" s="249"/>
      <c r="M192" s="249"/>
      <c r="N192" s="249"/>
      <c r="O192" s="249"/>
      <c r="P192" s="249"/>
      <c r="Q192" s="249"/>
      <c r="R192" s="249"/>
      <c r="S192" s="249"/>
      <c r="T192" s="249"/>
      <c r="U192" s="249"/>
      <c r="V192" s="249"/>
      <c r="W192" s="249"/>
      <c r="X192" s="249"/>
      <c r="Y192" s="249"/>
    </row>
    <row r="193" spans="1:25" x14ac:dyDescent="0.25">
      <c r="A193" s="249"/>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row>
    <row r="194" spans="1:25" x14ac:dyDescent="0.25">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row>
    <row r="195" spans="1:25" x14ac:dyDescent="0.25">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row>
    <row r="196" spans="1:25" x14ac:dyDescent="0.25">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row>
    <row r="197" spans="1:25" x14ac:dyDescent="0.25">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row>
    <row r="198" spans="1:25" x14ac:dyDescent="0.25">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row>
    <row r="199" spans="1:25" x14ac:dyDescent="0.25">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row>
    <row r="200" spans="1:25" x14ac:dyDescent="0.25">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row>
    <row r="201" spans="1:25" x14ac:dyDescent="0.25">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row>
    <row r="202" spans="1:25" x14ac:dyDescent="0.25">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row>
    <row r="203" spans="1:25" x14ac:dyDescent="0.25">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row>
    <row r="204" spans="1:25" x14ac:dyDescent="0.25">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row>
    <row r="205" spans="1:25" x14ac:dyDescent="0.25">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row>
    <row r="206" spans="1:25" x14ac:dyDescent="0.25">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row>
    <row r="207" spans="1:25" x14ac:dyDescent="0.25">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row>
    <row r="208" spans="1:25" x14ac:dyDescent="0.25">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row>
    <row r="209" spans="1:25" x14ac:dyDescent="0.25">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row>
    <row r="210" spans="1:25" x14ac:dyDescent="0.25">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row>
    <row r="211" spans="1:25" x14ac:dyDescent="0.25">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row>
    <row r="212" spans="1:25" x14ac:dyDescent="0.25">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row>
    <row r="213" spans="1:25" x14ac:dyDescent="0.25">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row>
    <row r="214" spans="1:25" x14ac:dyDescent="0.25">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row>
    <row r="215" spans="1:25" x14ac:dyDescent="0.25">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row>
    <row r="216" spans="1:25" x14ac:dyDescent="0.25">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c r="W216" s="249"/>
      <c r="X216" s="249"/>
      <c r="Y216" s="249"/>
    </row>
    <row r="217" spans="1:25" x14ac:dyDescent="0.25">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row>
    <row r="218" spans="1:25" x14ac:dyDescent="0.25">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row>
    <row r="219" spans="1:25" x14ac:dyDescent="0.25">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row>
    <row r="220" spans="1:25" x14ac:dyDescent="0.25">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row>
    <row r="221" spans="1:25" x14ac:dyDescent="0.25">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row>
    <row r="222" spans="1:25" x14ac:dyDescent="0.25">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row>
    <row r="223" spans="1:25" x14ac:dyDescent="0.25">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row>
    <row r="224" spans="1:25" x14ac:dyDescent="0.25">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row>
    <row r="225" spans="1:25" x14ac:dyDescent="0.25">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row>
    <row r="226" spans="1:25" x14ac:dyDescent="0.25">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c r="W226" s="249"/>
      <c r="X226" s="249"/>
      <c r="Y226" s="249"/>
    </row>
    <row r="227" spans="1:25" x14ac:dyDescent="0.25">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c r="W227" s="249"/>
      <c r="X227" s="249"/>
      <c r="Y227" s="249"/>
    </row>
    <row r="228" spans="1:25" x14ac:dyDescent="0.25">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row>
    <row r="229" spans="1:25" x14ac:dyDescent="0.25">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row>
    <row r="230" spans="1:25" x14ac:dyDescent="0.25">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c r="W230" s="249"/>
      <c r="X230" s="249"/>
      <c r="Y230" s="249"/>
    </row>
    <row r="231" spans="1:25" x14ac:dyDescent="0.25">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row>
    <row r="232" spans="1:25" x14ac:dyDescent="0.25">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row>
    <row r="233" spans="1:25" x14ac:dyDescent="0.25">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row>
    <row r="234" spans="1:25" x14ac:dyDescent="0.25">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row>
    <row r="235" spans="1:25" x14ac:dyDescent="0.25">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row>
    <row r="236" spans="1:25" x14ac:dyDescent="0.25">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row>
    <row r="237" spans="1:25" x14ac:dyDescent="0.25">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row>
    <row r="238" spans="1:25" x14ac:dyDescent="0.25">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row>
    <row r="239" spans="1:25" x14ac:dyDescent="0.25">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row>
    <row r="240" spans="1:25" x14ac:dyDescent="0.25">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row>
    <row r="241" spans="1:25" x14ac:dyDescent="0.25">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row>
    <row r="242" spans="1:25" x14ac:dyDescent="0.25">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row>
    <row r="243" spans="1:25" x14ac:dyDescent="0.25">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c r="W243" s="249"/>
      <c r="X243" s="249"/>
      <c r="Y243" s="249"/>
    </row>
    <row r="244" spans="1:25" x14ac:dyDescent="0.25">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row>
    <row r="245" spans="1:25" x14ac:dyDescent="0.25">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row>
    <row r="246" spans="1:25" x14ac:dyDescent="0.25">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row>
    <row r="247" spans="1:25" x14ac:dyDescent="0.25">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row>
    <row r="248" spans="1:25" x14ac:dyDescent="0.25">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row>
    <row r="249" spans="1:25" x14ac:dyDescent="0.25">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row>
    <row r="250" spans="1:25" x14ac:dyDescent="0.25">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row>
    <row r="251" spans="1:25" x14ac:dyDescent="0.25">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row>
    <row r="252" spans="1:25" x14ac:dyDescent="0.25">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c r="W252" s="249"/>
      <c r="X252" s="249"/>
      <c r="Y252" s="249"/>
    </row>
    <row r="253" spans="1:25" x14ac:dyDescent="0.25">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c r="W253" s="249"/>
      <c r="X253" s="249"/>
      <c r="Y253" s="249"/>
    </row>
    <row r="254" spans="1:25" x14ac:dyDescent="0.25">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c r="W254" s="249"/>
      <c r="X254" s="249"/>
      <c r="Y254" s="249"/>
    </row>
    <row r="255" spans="1:25" x14ac:dyDescent="0.25">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row>
    <row r="256" spans="1:25" x14ac:dyDescent="0.25">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c r="W256" s="249"/>
      <c r="X256" s="249"/>
      <c r="Y256" s="249"/>
    </row>
    <row r="257" spans="1:25" x14ac:dyDescent="0.25">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c r="W257" s="249"/>
      <c r="X257" s="249"/>
      <c r="Y257" s="249"/>
    </row>
    <row r="258" spans="1:25" x14ac:dyDescent="0.25">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row>
    <row r="259" spans="1:25" x14ac:dyDescent="0.25">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row>
    <row r="260" spans="1:25" x14ac:dyDescent="0.25">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row>
    <row r="261" spans="1:25" x14ac:dyDescent="0.25">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row>
    <row r="262" spans="1:25" x14ac:dyDescent="0.25">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row>
    <row r="263" spans="1:25" x14ac:dyDescent="0.25">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row>
    <row r="264" spans="1:25" x14ac:dyDescent="0.25">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row>
    <row r="265" spans="1:25" x14ac:dyDescent="0.25">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row>
    <row r="266" spans="1:25" x14ac:dyDescent="0.25">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row>
    <row r="267" spans="1:25" x14ac:dyDescent="0.25">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row>
    <row r="268" spans="1:25" x14ac:dyDescent="0.25">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row>
    <row r="269" spans="1:25" x14ac:dyDescent="0.25">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row>
    <row r="270" spans="1:25" x14ac:dyDescent="0.25">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row>
    <row r="271" spans="1:25" x14ac:dyDescent="0.25">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row>
    <row r="272" spans="1:25" x14ac:dyDescent="0.25">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row>
    <row r="273" spans="1:25" x14ac:dyDescent="0.25">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row>
    <row r="274" spans="1:25" x14ac:dyDescent="0.25">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row>
    <row r="275" spans="1:25" x14ac:dyDescent="0.25">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row>
    <row r="276" spans="1:25" x14ac:dyDescent="0.25">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row>
    <row r="277" spans="1:25" x14ac:dyDescent="0.25">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row>
    <row r="278" spans="1:25" x14ac:dyDescent="0.25">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row>
    <row r="279" spans="1:25" x14ac:dyDescent="0.25">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row>
    <row r="280" spans="1:25" x14ac:dyDescent="0.25">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row>
    <row r="281" spans="1:25" x14ac:dyDescent="0.25">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row>
    <row r="282" spans="1:25" x14ac:dyDescent="0.25">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row>
    <row r="283" spans="1:25" x14ac:dyDescent="0.25">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row>
    <row r="284" spans="1:25" x14ac:dyDescent="0.25">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row>
    <row r="285" spans="1:25" x14ac:dyDescent="0.25">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row>
    <row r="286" spans="1:25" x14ac:dyDescent="0.25">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row>
  </sheetData>
  <conditionalFormatting sqref="B16:U35">
    <cfRule type="cellIs" dxfId="65" priority="7" operator="lessThan">
      <formula>0</formula>
    </cfRule>
    <cfRule type="cellIs" dxfId="64" priority="8" operator="greaterThan">
      <formula>0</formula>
    </cfRule>
  </conditionalFormatting>
  <conditionalFormatting sqref="B91:U110">
    <cfRule type="cellIs" dxfId="63" priority="5" operator="lessThan">
      <formula>0</formula>
    </cfRule>
    <cfRule type="cellIs" dxfId="62" priority="6" operator="greaterThan">
      <formula>0</formula>
    </cfRule>
  </conditionalFormatting>
  <conditionalFormatting sqref="B67:U86">
    <cfRule type="cellIs" dxfId="61" priority="3" operator="lessThan">
      <formula>0</formula>
    </cfRule>
    <cfRule type="cellIs" dxfId="60" priority="4" operator="greaterThan">
      <formula>0</formula>
    </cfRule>
  </conditionalFormatting>
  <conditionalFormatting sqref="B40:U59">
    <cfRule type="cellIs" dxfId="59" priority="1" operator="lessThan">
      <formula>0</formula>
    </cfRule>
    <cfRule type="cellIs" dxfId="58" priority="2" operator="greaterThan">
      <formula>0</formula>
    </cfRule>
  </conditionalFormatting>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496"/>
  <sheetViews>
    <sheetView showGridLines="0" zoomScale="70" zoomScaleNormal="70" workbookViewId="0">
      <selection activeCell="B32" sqref="B32"/>
    </sheetView>
  </sheetViews>
  <sheetFormatPr defaultColWidth="11.44140625" defaultRowHeight="13.8" x14ac:dyDescent="0.25"/>
  <cols>
    <col min="1" max="1" width="67.44140625" style="271" customWidth="1"/>
    <col min="2" max="31" width="16.44140625" style="271" customWidth="1"/>
    <col min="32" max="16384" width="11.44140625" style="271"/>
  </cols>
  <sheetData>
    <row r="1" spans="1:34" x14ac:dyDescent="0.25">
      <c r="A1" s="270"/>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row>
    <row r="2" spans="1:34" ht="24.6" x14ac:dyDescent="0.4">
      <c r="A2" s="417" t="s">
        <v>170</v>
      </c>
      <c r="B2" s="417"/>
      <c r="C2" s="417"/>
      <c r="D2" s="417"/>
      <c r="E2" s="417"/>
      <c r="F2" s="417"/>
      <c r="G2" s="418"/>
      <c r="H2" s="418"/>
      <c r="I2" s="402"/>
      <c r="J2" s="402"/>
      <c r="K2" s="401" t="str">
        <f>Intro!$B$2</f>
        <v>Version 1.2.: 12.12.2014</v>
      </c>
      <c r="L2" s="402"/>
      <c r="M2" s="402"/>
      <c r="N2" s="402"/>
      <c r="O2" s="402"/>
      <c r="P2" s="402"/>
      <c r="Q2" s="402"/>
      <c r="R2" s="402"/>
      <c r="S2" s="402"/>
      <c r="T2" s="402"/>
      <c r="U2" s="402"/>
      <c r="V2" s="402"/>
      <c r="W2" s="402"/>
      <c r="X2" s="402"/>
      <c r="Y2" s="402"/>
      <c r="Z2" s="402"/>
      <c r="AA2" s="402"/>
      <c r="AB2" s="402"/>
      <c r="AC2" s="402"/>
      <c r="AD2" s="402"/>
      <c r="AE2" s="402"/>
      <c r="AF2" s="68"/>
    </row>
    <row r="3" spans="1:34" s="275" customFormat="1" ht="25.2" thickBot="1" x14ac:dyDescent="0.45">
      <c r="A3" s="272" t="s">
        <v>28</v>
      </c>
      <c r="B3" s="272"/>
      <c r="C3" s="272"/>
      <c r="D3" s="272"/>
      <c r="E3" s="272"/>
      <c r="F3" s="272"/>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4"/>
      <c r="AG3" s="274"/>
      <c r="AH3" s="274"/>
    </row>
    <row r="4" spans="1:34" ht="17.399999999999999" x14ac:dyDescent="0.3">
      <c r="A4" s="276" t="s">
        <v>131</v>
      </c>
      <c r="B4" s="277"/>
      <c r="C4" s="12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row>
    <row r="5" spans="1:34" ht="17.399999999999999" x14ac:dyDescent="0.3">
      <c r="A5" s="278" t="s">
        <v>64</v>
      </c>
      <c r="B5" s="279" t="s">
        <v>36</v>
      </c>
      <c r="C5" s="280" t="s">
        <v>37</v>
      </c>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row>
    <row r="6" spans="1:34" x14ac:dyDescent="0.25">
      <c r="A6" s="281" t="str">
        <f>'Key project Info'!$B33</f>
        <v>Primary natural forest (non-exploited)</v>
      </c>
      <c r="B6" s="108">
        <f ca="1">$B$43</f>
        <v>63.576730763089088</v>
      </c>
      <c r="C6" s="304">
        <f ca="1">$B$44</f>
        <v>0.10682893171003838</v>
      </c>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row>
    <row r="7" spans="1:34" x14ac:dyDescent="0.25">
      <c r="A7" s="281" t="str">
        <f>'Key project Info'!$B34</f>
        <v>Secondary natural forest (exploited)</v>
      </c>
      <c r="B7" s="108">
        <f ca="1">$B$62</f>
        <v>22.333819926999091</v>
      </c>
      <c r="C7" s="304">
        <f ca="1">$B$63</f>
        <v>8.9196073805462905E-2</v>
      </c>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row>
    <row r="8" spans="1:34" x14ac:dyDescent="0.25">
      <c r="A8" s="281" t="str">
        <f>'Key project Info'!$B35</f>
        <v>Agriculture after charcoal</v>
      </c>
      <c r="B8" s="108">
        <f ca="1">$B$81</f>
        <v>1589.6756812680073</v>
      </c>
      <c r="C8" s="304">
        <f ca="1">$B$82</f>
        <v>0.24847072649761226</v>
      </c>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row>
    <row r="9" spans="1:34" x14ac:dyDescent="0.25">
      <c r="A9" s="281" t="str">
        <f>'Key project Info'!$B36</f>
        <v xml:space="preserve">Agriculture </v>
      </c>
      <c r="B9" s="108">
        <f ca="1">$B$100</f>
        <v>2088.1964159917907</v>
      </c>
      <c r="C9" s="304">
        <f ca="1">$B$101</f>
        <v>0.24618147648090627</v>
      </c>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row>
    <row r="10" spans="1:34" x14ac:dyDescent="0.25">
      <c r="A10" s="281" t="str">
        <f>'Key project Info'!$B37</f>
        <v>Sustainable logging of primary forests</v>
      </c>
      <c r="B10" s="108">
        <f ca="1">$B$119</f>
        <v>0</v>
      </c>
      <c r="C10" s="304" t="e">
        <f ca="1">$B$120</f>
        <v>#NUM!</v>
      </c>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row>
    <row r="11" spans="1:34" x14ac:dyDescent="0.25">
      <c r="A11" s="281" t="str">
        <f>'Key project Info'!$B38</f>
        <v>Land use e</v>
      </c>
      <c r="B11" s="108">
        <f ca="1">$B$138</f>
        <v>-0.94545454545454544</v>
      </c>
      <c r="C11" s="304" t="e">
        <f ca="1">$B$139</f>
        <v>#NUM!</v>
      </c>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row>
    <row r="12" spans="1:34" hidden="1" x14ac:dyDescent="0.25">
      <c r="A12" s="281" t="str">
        <f>'Key project Info'!$B39</f>
        <v>Land use g</v>
      </c>
      <c r="B12" s="108">
        <f ca="1">$B$157</f>
        <v>-1.8909090909090909</v>
      </c>
      <c r="C12" s="304" t="e">
        <f ca="1">$B$158</f>
        <v>#NUM!</v>
      </c>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row>
    <row r="13" spans="1:34" hidden="1" x14ac:dyDescent="0.25">
      <c r="A13" s="281" t="str">
        <f>'Key project Info'!$B40</f>
        <v>Land use h</v>
      </c>
      <c r="B13" s="108">
        <f ca="1">$B$176</f>
        <v>0</v>
      </c>
      <c r="C13" s="304" t="e">
        <f ca="1">$B$177</f>
        <v>#NUM!</v>
      </c>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row>
    <row r="14" spans="1:34" hidden="1" x14ac:dyDescent="0.25">
      <c r="A14" s="281" t="str">
        <f>'Key project Info'!$B41</f>
        <v>Land use i</v>
      </c>
      <c r="B14" s="108">
        <f ca="1">$B$195</f>
        <v>-3.7818181818181817</v>
      </c>
      <c r="C14" s="304" t="e">
        <f ca="1">$B$196</f>
        <v>#NUM!</v>
      </c>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row>
    <row r="15" spans="1:34" hidden="1" x14ac:dyDescent="0.25">
      <c r="A15" s="281" t="str">
        <f>'Key project Info'!$B42</f>
        <v>Land use j</v>
      </c>
      <c r="B15" s="108">
        <f ca="1">$B$214</f>
        <v>-4.7272727272727275</v>
      </c>
      <c r="C15" s="304" t="e">
        <f ca="1">$B$215</f>
        <v>#NUM!</v>
      </c>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row>
    <row r="16" spans="1:34" hidden="1" x14ac:dyDescent="0.25">
      <c r="A16" s="281" t="str">
        <f>'Key project Info'!$B43</f>
        <v>Land use k</v>
      </c>
      <c r="B16" s="108">
        <f ca="1">$B$233</f>
        <v>-5.6727272727272728</v>
      </c>
      <c r="C16" s="304" t="e">
        <f ca="1">$B$234</f>
        <v>#NUM!</v>
      </c>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row>
    <row r="17" spans="1:34" hidden="1" x14ac:dyDescent="0.25">
      <c r="A17" s="414" t="str">
        <f>'Key project Info'!$B44</f>
        <v>Land use l</v>
      </c>
      <c r="B17" s="108">
        <f ca="1">$B$252</f>
        <v>-6.6181818181818182</v>
      </c>
      <c r="C17" s="304" t="e">
        <f ca="1">$B$253</f>
        <v>#NUM!</v>
      </c>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row>
    <row r="18" spans="1:34" hidden="1" x14ac:dyDescent="0.25">
      <c r="A18" s="281" t="str">
        <f>'Key project Info'!$B45</f>
        <v>Land use m</v>
      </c>
      <c r="B18" s="108">
        <f ca="1">$B$271</f>
        <v>-7.5636363636363635</v>
      </c>
      <c r="C18" s="304" t="e">
        <f ca="1">$B$272</f>
        <v>#NUM!</v>
      </c>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row>
    <row r="19" spans="1:34" hidden="1" x14ac:dyDescent="0.25">
      <c r="A19" s="281" t="str">
        <f>'Key project Info'!$B46</f>
        <v>Land use n</v>
      </c>
      <c r="B19" s="108">
        <f ca="1">$B$290</f>
        <v>-8.5090909090909097</v>
      </c>
      <c r="C19" s="304" t="e">
        <f ca="1">$B$291</f>
        <v>#NUM!</v>
      </c>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row>
    <row r="20" spans="1:34" hidden="1" x14ac:dyDescent="0.25">
      <c r="A20" s="281" t="str">
        <f>'Key project Info'!$B47</f>
        <v>Land use o</v>
      </c>
      <c r="B20" s="108">
        <f ca="1">$B$309</f>
        <v>-9.454545454545455</v>
      </c>
      <c r="C20" s="304" t="e">
        <f ca="1">$B$310</f>
        <v>#NUM!</v>
      </c>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row>
    <row r="21" spans="1:34" hidden="1" x14ac:dyDescent="0.25">
      <c r="A21" s="281" t="str">
        <f>'Key project Info'!$B48</f>
        <v>Land use p</v>
      </c>
      <c r="B21" s="108">
        <f ca="1">$B$328</f>
        <v>-10.4</v>
      </c>
      <c r="C21" s="304" t="e">
        <f ca="1">$B$329</f>
        <v>#NUM!</v>
      </c>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row>
    <row r="22" spans="1:34" hidden="1" x14ac:dyDescent="0.25">
      <c r="A22" s="281" t="str">
        <f>'Key project Info'!$B49</f>
        <v>Land use q</v>
      </c>
      <c r="B22" s="108">
        <f ca="1">$B$347</f>
        <v>-11.345454545454546</v>
      </c>
      <c r="C22" s="304" t="e">
        <f ca="1">$B$348</f>
        <v>#NUM!</v>
      </c>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row>
    <row r="23" spans="1:34" hidden="1" x14ac:dyDescent="0.25">
      <c r="A23" s="281" t="str">
        <f>'Key project Info'!$B50</f>
        <v>Land use r</v>
      </c>
      <c r="B23" s="108">
        <f ca="1">$B$366</f>
        <v>-12.290909090909091</v>
      </c>
      <c r="C23" s="304" t="e">
        <f ca="1">$B$367</f>
        <v>#NUM!</v>
      </c>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row>
    <row r="24" spans="1:34" hidden="1" x14ac:dyDescent="0.25">
      <c r="A24" s="281" t="str">
        <f>'Key project Info'!$B51</f>
        <v>Land use s</v>
      </c>
      <c r="B24" s="108">
        <f ca="1">$B$385</f>
        <v>-13.236363636363636</v>
      </c>
      <c r="C24" s="304" t="e">
        <f ca="1">$B$386</f>
        <v>#NUM!</v>
      </c>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row>
    <row r="25" spans="1:34" ht="14.4" hidden="1" thickBot="1" x14ac:dyDescent="0.3">
      <c r="A25" s="282" t="str">
        <f>'Key project Info'!$B52</f>
        <v>Land use XXXXXXX</v>
      </c>
      <c r="B25" s="109">
        <f ca="1">$B$404</f>
        <v>-14.181818181818182</v>
      </c>
      <c r="C25" s="305" t="e">
        <f ca="1">$B$405</f>
        <v>#NUM!</v>
      </c>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row>
    <row r="26" spans="1:34" x14ac:dyDescent="0.25">
      <c r="A26" s="68"/>
      <c r="B26" s="65"/>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row>
    <row r="27" spans="1:34" x14ac:dyDescent="0.25">
      <c r="A27" s="68"/>
      <c r="B27" s="65"/>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row>
    <row r="28" spans="1:34" s="285" customFormat="1" ht="22.8" x14ac:dyDescent="0.4">
      <c r="A28" s="283" t="s">
        <v>90</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129"/>
      <c r="AG28" s="129"/>
      <c r="AH28" s="129"/>
    </row>
    <row r="29" spans="1:34" ht="17.399999999999999" x14ac:dyDescent="0.3">
      <c r="A29" s="286" t="str">
        <f>'Key project Info'!$B$33</f>
        <v>Primary natural forest (non-exploited)</v>
      </c>
      <c r="B29" s="286"/>
      <c r="C29" s="286"/>
      <c r="D29" s="286"/>
      <c r="E29" s="286"/>
      <c r="F29" s="286"/>
      <c r="G29" s="286"/>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68"/>
      <c r="AG29" s="68"/>
      <c r="AH29" s="68"/>
    </row>
    <row r="30" spans="1:34" s="289" customFormat="1" x14ac:dyDescent="0.25">
      <c r="A30" s="287" t="s">
        <v>1</v>
      </c>
      <c r="B30" s="288">
        <v>1</v>
      </c>
      <c r="C30" s="288">
        <v>2</v>
      </c>
      <c r="D30" s="288">
        <v>3</v>
      </c>
      <c r="E30" s="288">
        <v>4</v>
      </c>
      <c r="F30" s="288">
        <v>5</v>
      </c>
      <c r="G30" s="288">
        <v>6</v>
      </c>
      <c r="H30" s="288">
        <v>7</v>
      </c>
      <c r="I30" s="288">
        <v>8</v>
      </c>
      <c r="J30" s="288">
        <v>9</v>
      </c>
      <c r="K30" s="288">
        <v>10</v>
      </c>
      <c r="L30" s="288">
        <v>11</v>
      </c>
      <c r="M30" s="288">
        <v>12</v>
      </c>
      <c r="N30" s="288">
        <v>13</v>
      </c>
      <c r="O30" s="288">
        <v>14</v>
      </c>
      <c r="P30" s="288">
        <v>15</v>
      </c>
      <c r="Q30" s="288">
        <v>16</v>
      </c>
      <c r="R30" s="288">
        <v>17</v>
      </c>
      <c r="S30" s="288">
        <v>18</v>
      </c>
      <c r="T30" s="288">
        <v>19</v>
      </c>
      <c r="U30" s="288">
        <v>20</v>
      </c>
      <c r="V30" s="288">
        <v>21</v>
      </c>
      <c r="W30" s="288">
        <v>22</v>
      </c>
      <c r="X30" s="288">
        <v>23</v>
      </c>
      <c r="Y30" s="288">
        <v>24</v>
      </c>
      <c r="Z30" s="288">
        <v>25</v>
      </c>
      <c r="AA30" s="288">
        <v>26</v>
      </c>
      <c r="AB30" s="288">
        <v>27</v>
      </c>
      <c r="AC30" s="288">
        <v>28</v>
      </c>
      <c r="AD30" s="288">
        <v>29</v>
      </c>
      <c r="AE30" s="288">
        <v>30</v>
      </c>
      <c r="AF30" s="288"/>
      <c r="AG30" s="65"/>
      <c r="AH30" s="65"/>
    </row>
    <row r="31" spans="1:34" s="235" customFormat="1" x14ac:dyDescent="0.25">
      <c r="A31" s="235" t="s">
        <v>8</v>
      </c>
      <c r="B31" s="235">
        <v>180</v>
      </c>
    </row>
    <row r="32" spans="1:34" s="290" customFormat="1" ht="16.5" customHeight="1" x14ac:dyDescent="0.3">
      <c r="A32" s="413" t="s">
        <v>167</v>
      </c>
      <c r="B32" s="235">
        <v>100</v>
      </c>
      <c r="C32" s="235">
        <v>100</v>
      </c>
      <c r="D32" s="235">
        <v>100</v>
      </c>
      <c r="E32" s="235">
        <v>100</v>
      </c>
      <c r="F32" s="235">
        <v>100</v>
      </c>
      <c r="G32" s="235">
        <v>100</v>
      </c>
      <c r="H32" s="235">
        <v>100</v>
      </c>
      <c r="I32" s="235">
        <v>100</v>
      </c>
      <c r="J32" s="235">
        <v>100</v>
      </c>
      <c r="K32" s="235">
        <v>100</v>
      </c>
      <c r="L32" s="235">
        <v>100</v>
      </c>
      <c r="M32" s="235">
        <v>100</v>
      </c>
      <c r="N32" s="235">
        <v>100</v>
      </c>
      <c r="O32" s="235">
        <v>100</v>
      </c>
      <c r="P32" s="235">
        <v>100</v>
      </c>
      <c r="Q32" s="235">
        <v>100</v>
      </c>
      <c r="R32" s="235">
        <v>100</v>
      </c>
      <c r="S32" s="235">
        <v>100</v>
      </c>
      <c r="T32" s="235">
        <v>100</v>
      </c>
      <c r="U32" s="235">
        <v>100</v>
      </c>
      <c r="V32" s="235"/>
      <c r="W32" s="235"/>
      <c r="X32" s="235"/>
      <c r="Y32" s="235"/>
      <c r="Z32" s="235"/>
      <c r="AA32" s="235"/>
      <c r="AB32" s="235"/>
      <c r="AC32" s="235"/>
      <c r="AD32" s="235"/>
      <c r="AE32" s="235"/>
    </row>
    <row r="33" spans="1:34" s="235" customFormat="1" x14ac:dyDescent="0.25">
      <c r="A33" s="237" t="s">
        <v>30</v>
      </c>
      <c r="B33" s="237">
        <v>120</v>
      </c>
      <c r="C33" s="237">
        <v>120</v>
      </c>
      <c r="D33" s="237">
        <v>120</v>
      </c>
      <c r="E33" s="237">
        <v>120</v>
      </c>
      <c r="F33" s="237">
        <v>120</v>
      </c>
      <c r="G33" s="237">
        <v>120</v>
      </c>
      <c r="H33" s="237">
        <v>120</v>
      </c>
      <c r="I33" s="237">
        <v>120</v>
      </c>
      <c r="J33" s="237">
        <v>120</v>
      </c>
      <c r="K33" s="237">
        <v>120</v>
      </c>
      <c r="L33" s="237">
        <v>120</v>
      </c>
      <c r="M33" s="237">
        <v>120</v>
      </c>
      <c r="N33" s="237">
        <v>120</v>
      </c>
      <c r="O33" s="237">
        <v>120</v>
      </c>
      <c r="P33" s="237">
        <v>120</v>
      </c>
      <c r="Q33" s="237">
        <v>120</v>
      </c>
      <c r="R33" s="237">
        <v>120</v>
      </c>
      <c r="S33" s="237">
        <v>120</v>
      </c>
      <c r="T33" s="237">
        <v>120</v>
      </c>
      <c r="U33" s="237">
        <v>120</v>
      </c>
      <c r="V33" s="237"/>
      <c r="W33" s="237"/>
      <c r="X33" s="237"/>
      <c r="Y33" s="237"/>
      <c r="Z33" s="237"/>
      <c r="AA33" s="237"/>
      <c r="AB33" s="237"/>
      <c r="AC33" s="237"/>
      <c r="AD33" s="237"/>
      <c r="AE33" s="237"/>
    </row>
    <row r="34" spans="1:34" x14ac:dyDescent="0.25">
      <c r="A34" s="415" t="s">
        <v>165</v>
      </c>
      <c r="B34" s="68">
        <f>IF(B30&gt;'Key project Info'!$B$6,"",B33-(B31+B32))</f>
        <v>-160</v>
      </c>
      <c r="C34" s="68">
        <f>IF(C30&gt;'Key project Info'!$B$6,"",C33-(C31+C32))</f>
        <v>20</v>
      </c>
      <c r="D34" s="68">
        <f>IF(D30&gt;'Key project Info'!$B$6,"",D33-(D31+D32))</f>
        <v>20</v>
      </c>
      <c r="E34" s="68">
        <f>IF(E30&gt;'Key project Info'!$B$6,"",E33-(E31+E32))</f>
        <v>20</v>
      </c>
      <c r="F34" s="68">
        <f>IF(F30&gt;'Key project Info'!$B$6,"",F33-(F31+F32))</f>
        <v>20</v>
      </c>
      <c r="G34" s="68">
        <f>IF(G30&gt;'Key project Info'!$B$6,"",G33-(G31+G32))</f>
        <v>20</v>
      </c>
      <c r="H34" s="68">
        <f>IF(H30&gt;'Key project Info'!$B$6,"",H33-(H31+H32))</f>
        <v>20</v>
      </c>
      <c r="I34" s="68">
        <f>IF(I30&gt;'Key project Info'!$B$6,"",I33-(I31+I32))</f>
        <v>20</v>
      </c>
      <c r="J34" s="68">
        <f>IF(J30&gt;'Key project Info'!$B$6,"",J33-(J31+J32))</f>
        <v>20</v>
      </c>
      <c r="K34" s="68">
        <f>IF(K30&gt;'Key project Info'!$B$6,"",K33-(K31+K32))</f>
        <v>20</v>
      </c>
      <c r="L34" s="68">
        <f>IF(L30&gt;'Key project Info'!$B$6,"",L33-(L31+L32))</f>
        <v>20</v>
      </c>
      <c r="M34" s="68">
        <f>IF(M30&gt;'Key project Info'!$B$6,"",M33-(M31+M32))</f>
        <v>20</v>
      </c>
      <c r="N34" s="68">
        <f>IF(N30&gt;'Key project Info'!$B$6,"",N33-(N31+N32))</f>
        <v>20</v>
      </c>
      <c r="O34" s="68">
        <f>IF(O30&gt;'Key project Info'!$B$6,"",O33-(O31+O32))</f>
        <v>20</v>
      </c>
      <c r="P34" s="68">
        <f>IF(P30&gt;'Key project Info'!$B$6,"",P33-(P31+P32))</f>
        <v>20</v>
      </c>
      <c r="Q34" s="68">
        <f>IF(Q30&gt;'Key project Info'!$B$6,"",Q33-(Q31+Q32))</f>
        <v>20</v>
      </c>
      <c r="R34" s="68">
        <f>IF(R30&gt;'Key project Info'!$B$6,"",R33-(R31+R32))</f>
        <v>20</v>
      </c>
      <c r="S34" s="68">
        <f>IF(S30&gt;'Key project Info'!$B$6,"",S33-(S31+S32))</f>
        <v>20</v>
      </c>
      <c r="T34" s="68">
        <f>IF(T30&gt;'Key project Info'!$B$6,"",T33-(T31+T32))</f>
        <v>20</v>
      </c>
      <c r="U34" s="68">
        <f>IF(U30&gt;'Key project Info'!$B$6,"",U33-(U31+U32))</f>
        <v>20</v>
      </c>
      <c r="V34" s="68" t="str">
        <f>IF(V30&gt;'Key project Info'!$B$6,"",V33-(V31+V32))</f>
        <v/>
      </c>
      <c r="W34" s="68" t="str">
        <f>IF(W30&gt;'Key project Info'!$B$6,"",W33-(W31+W32))</f>
        <v/>
      </c>
      <c r="X34" s="68" t="str">
        <f>IF(X30&gt;'Key project Info'!$B$6,"",X33-(X31+X32))</f>
        <v/>
      </c>
      <c r="Y34" s="68" t="str">
        <f>IF(Y30&gt;'Key project Info'!$B$6,"",Y33-(Y31+Y32))</f>
        <v/>
      </c>
      <c r="Z34" s="68" t="str">
        <f>IF(Z30&gt;'Key project Info'!$B$6,"",Z33-(Z31+Z32))</f>
        <v/>
      </c>
      <c r="AA34" s="68" t="str">
        <f>IF(AA30&gt;'Key project Info'!$B$6,"",AA33-(AA31+AA32))</f>
        <v/>
      </c>
      <c r="AB34" s="68" t="str">
        <f>IF(AB30&gt;'Key project Info'!$B$6,"",AB33-(AB31+AB32))</f>
        <v/>
      </c>
      <c r="AC34" s="68" t="str">
        <f>IF(AC30&gt;'Key project Info'!$B$6,"",AC33-(AC31+AC32))</f>
        <v/>
      </c>
      <c r="AD34" s="68" t="str">
        <f>IF(AD30&gt;'Key project Info'!$B$6,"",AD33-(AD31+AD32))</f>
        <v/>
      </c>
      <c r="AE34" s="68" t="str">
        <f>IF(AE30&gt;'Key project Info'!$B$6,"",AE33-(AE31+AE32))</f>
        <v/>
      </c>
      <c r="AF34" s="68"/>
      <c r="AG34" s="68"/>
      <c r="AH34" s="68"/>
    </row>
    <row r="35" spans="1:34" x14ac:dyDescent="0.25">
      <c r="A35" s="78" t="s">
        <v>166</v>
      </c>
      <c r="B35" s="68">
        <f>IF(B30&gt;'Key project Info'!$B$6,"",B34)</f>
        <v>-160</v>
      </c>
      <c r="C35" s="78">
        <f>IF(C30&gt;'Key project Info'!$B$6,"",C34+B35)</f>
        <v>-140</v>
      </c>
      <c r="D35" s="78">
        <f>IF(D30&gt;'Key project Info'!$B$6,"",D34+C35)</f>
        <v>-120</v>
      </c>
      <c r="E35" s="78">
        <f>IF(E30&gt;'Key project Info'!$B$6,"",E34+D35)</f>
        <v>-100</v>
      </c>
      <c r="F35" s="78">
        <f>IF(F30&gt;'Key project Info'!$B$6,"",F34+E35)</f>
        <v>-80</v>
      </c>
      <c r="G35" s="78">
        <f>IF(G30&gt;'Key project Info'!$B$6,"",G34+F35)</f>
        <v>-60</v>
      </c>
      <c r="H35" s="78">
        <f>IF(H30&gt;'Key project Info'!$B$6,"",H34+G35)</f>
        <v>-40</v>
      </c>
      <c r="I35" s="78">
        <f>IF(I30&gt;'Key project Info'!$B$6,"",I34+H35)</f>
        <v>-20</v>
      </c>
      <c r="J35" s="78">
        <f>IF(J30&gt;'Key project Info'!$B$6,"",J34+I35)</f>
        <v>0</v>
      </c>
      <c r="K35" s="78">
        <f>IF(K30&gt;'Key project Info'!$B$6,"",K34+J35)</f>
        <v>20</v>
      </c>
      <c r="L35" s="78">
        <f>IF(L30&gt;'Key project Info'!$B$6,"",L34+K35)</f>
        <v>40</v>
      </c>
      <c r="M35" s="78">
        <f>IF(M30&gt;'Key project Info'!$B$6,"",M34+L35)</f>
        <v>60</v>
      </c>
      <c r="N35" s="78">
        <f>IF(N30&gt;'Key project Info'!$B$6,"",N34+M35)</f>
        <v>80</v>
      </c>
      <c r="O35" s="78">
        <f>IF(O30&gt;'Key project Info'!$B$6,"",O34+N35)</f>
        <v>100</v>
      </c>
      <c r="P35" s="78">
        <f>IF(P30&gt;'Key project Info'!$B$6,"",P34+O35)</f>
        <v>120</v>
      </c>
      <c r="Q35" s="78">
        <f>IF(Q30&gt;'Key project Info'!$B$6,"",Q34+P35)</f>
        <v>140</v>
      </c>
      <c r="R35" s="78">
        <f>IF(R30&gt;'Key project Info'!$B$6,"",R34+Q35)</f>
        <v>160</v>
      </c>
      <c r="S35" s="78">
        <f>IF(S30&gt;'Key project Info'!$B$6,"",S34+R35)</f>
        <v>180</v>
      </c>
      <c r="T35" s="78">
        <f>IF(T30&gt;'Key project Info'!$B$6,"",T34+S35)</f>
        <v>200</v>
      </c>
      <c r="U35" s="78">
        <f>IF(U30&gt;'Key project Info'!$B$6,"",U34+T35)</f>
        <v>220</v>
      </c>
      <c r="V35" s="78" t="str">
        <f>IF(V30&gt;'Key project Info'!$B$6,"",V34+U35)</f>
        <v/>
      </c>
      <c r="W35" s="78" t="str">
        <f>IF(W30&gt;'Key project Info'!$B$6,"",W34+V35)</f>
        <v/>
      </c>
      <c r="X35" s="78" t="str">
        <f>IF(X30&gt;'Key project Info'!$B$6,"",X34+W35)</f>
        <v/>
      </c>
      <c r="Y35" s="78" t="str">
        <f>IF(Y30&gt;'Key project Info'!$B$6,"",Y34+X35)</f>
        <v/>
      </c>
      <c r="Z35" s="78" t="str">
        <f>IF(Z30&gt;'Key project Info'!$B$6,"",Z34+Y35)</f>
        <v/>
      </c>
      <c r="AA35" s="78" t="str">
        <f>IF(AA30&gt;'Key project Info'!$B$6,"",AA34+Z35)</f>
        <v/>
      </c>
      <c r="AB35" s="78" t="str">
        <f>IF(AB30&gt;'Key project Info'!$B$6,"",AB34+AA35)</f>
        <v/>
      </c>
      <c r="AC35" s="78" t="str">
        <f>IF(AC30&gt;'Key project Info'!$B$6,"",AC34+AB35)</f>
        <v/>
      </c>
      <c r="AD35" s="78" t="str">
        <f>IF(AD30&gt;'Key project Info'!$B$6,"",AD34+AC35)</f>
        <v/>
      </c>
      <c r="AE35" s="78" t="str">
        <f>IF(AE30&gt;'Key project Info'!$B$6,"",AE34+AD35)</f>
        <v/>
      </c>
      <c r="AF35" s="68"/>
      <c r="AG35" s="68"/>
      <c r="AH35" s="68"/>
    </row>
    <row r="36" spans="1:34" x14ac:dyDescent="0.25">
      <c r="A36" s="78"/>
      <c r="B36" s="6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68"/>
      <c r="AG36" s="68"/>
      <c r="AH36" s="68"/>
    </row>
    <row r="37" spans="1:34" x14ac:dyDescent="0.25">
      <c r="A37" s="88" t="s">
        <v>120</v>
      </c>
      <c r="B37" s="68">
        <f>IF(B30&gt;'Key project Info'!$B$6,"",B34/(1+$B40)^B30)</f>
        <v>-151.27272727272728</v>
      </c>
      <c r="C37" s="68">
        <f>IF(C30&gt;'Key project Info'!$B$6,"",C34/(1+$B40)^C30)</f>
        <v>17.877685950413223</v>
      </c>
      <c r="D37" s="68">
        <f>IF(D30&gt;'Key project Info'!$B$6,"",D34/(1+$B40)^D30)</f>
        <v>16.902539444027049</v>
      </c>
      <c r="E37" s="68">
        <f>IF(E30&gt;'Key project Info'!$B$6,"",E34/(1+$B40)^E30)</f>
        <v>15.980582747080119</v>
      </c>
      <c r="F37" s="68">
        <f>IF(F30&gt;'Key project Info'!$B$6,"",F34/(1+$B40)^F30)</f>
        <v>15.108914597239385</v>
      </c>
      <c r="G37" s="68">
        <f>IF(G30&gt;'Key project Info'!$B$6,"",G34/(1+$B40)^G30)</f>
        <v>14.28479198284451</v>
      </c>
      <c r="H37" s="68">
        <f>IF(H30&gt;'Key project Info'!$B$6,"",H34/(1+$B40)^H30)</f>
        <v>13.505621511052992</v>
      </c>
      <c r="I37" s="68">
        <f>IF(I30&gt;'Key project Info'!$B$6,"",I34/(1+$B40)^I30)</f>
        <v>12.768951246813737</v>
      </c>
      <c r="J37" s="68">
        <f>IF(J30&gt;'Key project Info'!$B$6,"",J34/(1+$B40)^J30)</f>
        <v>12.072462996987534</v>
      </c>
      <c r="K37" s="68">
        <f>IF(K30&gt;'Key project Info'!$B$6,"",K34/(1+$B40)^K30)</f>
        <v>11.413965015333668</v>
      </c>
      <c r="L37" s="68">
        <f>IF(L30&gt;'Key project Info'!$B$6,"",L34/(1+$B40)^L30)</f>
        <v>10.791385105406377</v>
      </c>
      <c r="M37" s="68">
        <f>IF(M30&gt;'Key project Info'!$B$6,"",M34/(1+$B40)^M30)</f>
        <v>10.202764099656939</v>
      </c>
      <c r="N37" s="68">
        <f>IF(N30&gt;'Key project Info'!$B$6,"",N34/(1+$B40)^N30)</f>
        <v>9.6462496942211065</v>
      </c>
      <c r="O37" s="68">
        <f>IF(O30&gt;'Key project Info'!$B$6,"",O34/(1+$B40)^O30)</f>
        <v>9.1200906199908633</v>
      </c>
      <c r="P37" s="68">
        <f>IF(P30&gt;'Key project Info'!$B$6,"",P34/(1+$B40)^P30)</f>
        <v>8.6226311316277258</v>
      </c>
      <c r="Q37" s="68">
        <f>IF(Q30&gt;'Key project Info'!$B$6,"",Q34/(1+$B40)^Q30)</f>
        <v>8.1523057971753055</v>
      </c>
      <c r="R37" s="68">
        <f>IF(R30&gt;'Key project Info'!$B$6,"",R34/(1+$B40)^R30)</f>
        <v>7.7076345718748334</v>
      </c>
      <c r="S37" s="68">
        <f>IF(S30&gt;'Key project Info'!$B$6,"",S34/(1+$B40)^S30)</f>
        <v>7.2872181406816612</v>
      </c>
      <c r="T37" s="68">
        <f>IF(T30&gt;'Key project Info'!$B$6,"",T34/(1+$B40)^T30)</f>
        <v>6.8897335148262977</v>
      </c>
      <c r="U37" s="68">
        <f>IF(U30&gt;'Key project Info'!$B$6,"",U34/(1+$B40)^U30)</f>
        <v>6.5139298685630456</v>
      </c>
      <c r="V37" s="68" t="str">
        <f>IF(V30&gt;'Key project Info'!$B$6,"",V34/(1+$B40)^V30)</f>
        <v/>
      </c>
      <c r="W37" s="68" t="str">
        <f>IF(W30&gt;'Key project Info'!$B$6,"",W34/(1+$B40)^W30)</f>
        <v/>
      </c>
      <c r="X37" s="68" t="str">
        <f>IF(X30&gt;'Key project Info'!$B$6,"",X34/(1+$B40)^X30)</f>
        <v/>
      </c>
      <c r="Y37" s="68" t="str">
        <f>IF(Y30&gt;'Key project Info'!$B$6,"",Y34/(1+$B40)^Y30)</f>
        <v/>
      </c>
      <c r="Z37" s="68" t="str">
        <f>IF(Z30&gt;'Key project Info'!$B$6,"",Z34/(1+$B40)^Z30)</f>
        <v/>
      </c>
      <c r="AA37" s="68" t="str">
        <f>IF(AA30&gt;'Key project Info'!$B$6,"",AA34/(1+$B40)^AA30)</f>
        <v/>
      </c>
      <c r="AB37" s="68" t="str">
        <f>IF(AB30&gt;'Key project Info'!$B$6,"",AB34/(1+$B40)^AB30)</f>
        <v/>
      </c>
      <c r="AC37" s="68" t="str">
        <f>IF(AC30&gt;'Key project Info'!$B$6,"",AC34/(1+$B40)^AC30)</f>
        <v/>
      </c>
      <c r="AD37" s="68" t="str">
        <f>IF(AD30&gt;'Key project Info'!$B$6,"",AD34/(1+$B40)^AD30)</f>
        <v/>
      </c>
      <c r="AE37" s="68" t="str">
        <f>IF(AE30&gt;'Key project Info'!$B$6,"",AE34/(1+$B40)^AE30)</f>
        <v/>
      </c>
      <c r="AF37" s="68"/>
      <c r="AG37" s="68"/>
      <c r="AH37" s="68"/>
    </row>
    <row r="38" spans="1:34" ht="14.4" thickBot="1" x14ac:dyDescent="0.3">
      <c r="A38" s="291" t="s">
        <v>121</v>
      </c>
      <c r="B38" s="176">
        <f>IF(B30&gt;'Key project Info'!$B$6,"",B35/(1+$B40)^B30)</f>
        <v>-151.27272727272728</v>
      </c>
      <c r="C38" s="176">
        <f>IF(C30&gt;'Key project Info'!$B$6,"",C35/(1+$B40)^C30)</f>
        <v>-125.14380165289256</v>
      </c>
      <c r="D38" s="176">
        <f>IF(D30&gt;'Key project Info'!$B$6,"",D35/(1+$B40)^D30)</f>
        <v>-101.41523666416228</v>
      </c>
      <c r="E38" s="176">
        <f>IF(E30&gt;'Key project Info'!$B$6,"",E35/(1+$B40)^E30)</f>
        <v>-79.902913735400588</v>
      </c>
      <c r="F38" s="176">
        <f>IF(F30&gt;'Key project Info'!$B$6,"",F35/(1+$B40)^F30)</f>
        <v>-60.435658388957542</v>
      </c>
      <c r="G38" s="176">
        <f>IF(G30&gt;'Key project Info'!$B$6,"",G35/(1+$B40)^G30)</f>
        <v>-42.85437594853353</v>
      </c>
      <c r="H38" s="176">
        <f>IF(H30&gt;'Key project Info'!$B$6,"",H35/(1+$B40)^H30)</f>
        <v>-27.011243022105983</v>
      </c>
      <c r="I38" s="176">
        <f>IF(I30&gt;'Key project Info'!$B$6,"",I35/(1+$B40)^I30)</f>
        <v>-12.768951246813737</v>
      </c>
      <c r="J38" s="176">
        <f>IF(J30&gt;'Key project Info'!$B$6,"",J35/(1+$B40)^J30)</f>
        <v>0</v>
      </c>
      <c r="K38" s="176">
        <f>IF(K30&gt;'Key project Info'!$B$6,"",K35/(1+$B40)^K30)</f>
        <v>11.413965015333668</v>
      </c>
      <c r="L38" s="176">
        <f>IF(L30&gt;'Key project Info'!$B$6,"",L35/(1+$B40)^L30)</f>
        <v>21.582770210812754</v>
      </c>
      <c r="M38" s="176">
        <f>IF(M30&gt;'Key project Info'!$B$6,"",M35/(1+$B40)^M30)</f>
        <v>30.608292298970817</v>
      </c>
      <c r="N38" s="176">
        <f>IF(N30&gt;'Key project Info'!$B$6,"",N35/(1+$B40)^N30)</f>
        <v>38.584998776884426</v>
      </c>
      <c r="O38" s="176">
        <f>IF(O30&gt;'Key project Info'!$B$6,"",O35/(1+$B40)^O30)</f>
        <v>45.600453099954322</v>
      </c>
      <c r="P38" s="176">
        <f>IF(P30&gt;'Key project Info'!$B$6,"",P35/(1+$B40)^P30)</f>
        <v>51.735786789766351</v>
      </c>
      <c r="Q38" s="176">
        <f>IF(Q30&gt;'Key project Info'!$B$6,"",Q35/(1+$B40)^Q30)</f>
        <v>57.066140580227135</v>
      </c>
      <c r="R38" s="176">
        <f>IF(R30&gt;'Key project Info'!$B$6,"",R35/(1+$B40)^R30)</f>
        <v>61.661076574998667</v>
      </c>
      <c r="S38" s="176">
        <f>IF(S30&gt;'Key project Info'!$B$6,"",S35/(1+$B40)^S30)</f>
        <v>65.584963266134949</v>
      </c>
      <c r="T38" s="176">
        <f>IF(T30&gt;'Key project Info'!$B$6,"",T35/(1+$B40)^T30)</f>
        <v>68.897335148262982</v>
      </c>
      <c r="U38" s="176">
        <f>IF(U30&gt;'Key project Info'!$B$6,"",U35/(1+$B40)^U30)</f>
        <v>71.653228554193504</v>
      </c>
      <c r="V38" s="176" t="str">
        <f>IF(V30&gt;'Key project Info'!$B$6,"",V35/(1+$B40)^V30)</f>
        <v/>
      </c>
      <c r="W38" s="176" t="str">
        <f>IF(W30&gt;'Key project Info'!$B$6,"",W35/(1+$B40)^W30)</f>
        <v/>
      </c>
      <c r="X38" s="176" t="str">
        <f>IF(X30&gt;'Key project Info'!$B$6,"",X35/(1+$B40)^X30)</f>
        <v/>
      </c>
      <c r="Y38" s="176" t="str">
        <f>IF(Y30&gt;'Key project Info'!$B$6,"",Y35/(1+$B40)^Y30)</f>
        <v/>
      </c>
      <c r="Z38" s="176" t="str">
        <f>IF(Z30&gt;'Key project Info'!$B$6,"",Z35/(1+$B40)^Z30)</f>
        <v/>
      </c>
      <c r="AA38" s="176" t="str">
        <f>IF(AA30&gt;'Key project Info'!$B$6,"",AA35/(1+$B40)^AA30)</f>
        <v/>
      </c>
      <c r="AB38" s="176" t="str">
        <f>IF(AB30&gt;'Key project Info'!$B$6,"",AB35/(1+$B40)^AB30)</f>
        <v/>
      </c>
      <c r="AC38" s="176" t="str">
        <f>IF(AC30&gt;'Key project Info'!$B$6,"",AC35/(1+$B40)^AC30)</f>
        <v/>
      </c>
      <c r="AD38" s="176" t="str">
        <f>IF(AD30&gt;'Key project Info'!$B$6,"",AD35/(1+$B40)^AD30)</f>
        <v/>
      </c>
      <c r="AE38" s="176" t="str">
        <f>IF(AE30&gt;'Key project Info'!$B$6,"",AE35/(1+$B40)^AE30)</f>
        <v/>
      </c>
      <c r="AF38" s="68"/>
      <c r="AG38" s="68"/>
      <c r="AH38" s="68"/>
    </row>
    <row r="39" spans="1:34" x14ac:dyDescent="0.25">
      <c r="A39" s="78"/>
      <c r="B39" s="68"/>
      <c r="C39" s="78"/>
      <c r="D39" s="78"/>
      <c r="E39" s="68"/>
      <c r="F39" s="68"/>
      <c r="G39" s="7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row>
    <row r="40" spans="1:34" x14ac:dyDescent="0.25">
      <c r="A40" s="78" t="s">
        <v>98</v>
      </c>
      <c r="B40" s="90">
        <f>(1+B41)/(1+B42)-1</f>
        <v>5.7692307692307709E-2</v>
      </c>
      <c r="C40" s="78"/>
      <c r="D40" s="78"/>
      <c r="E40" s="68"/>
      <c r="F40" s="68"/>
      <c r="G40" s="7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row>
    <row r="41" spans="1:34" x14ac:dyDescent="0.25">
      <c r="A41" s="78" t="s">
        <v>96</v>
      </c>
      <c r="B41" s="448">
        <v>0.1</v>
      </c>
      <c r="C41" s="78"/>
      <c r="D41" s="78"/>
      <c r="E41" s="68"/>
      <c r="F41" s="68"/>
      <c r="G41" s="7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row>
    <row r="42" spans="1:34" x14ac:dyDescent="0.25">
      <c r="A42" s="271" t="s">
        <v>97</v>
      </c>
      <c r="B42" s="302">
        <v>0.04</v>
      </c>
      <c r="C42" s="78"/>
      <c r="D42" s="78"/>
      <c r="E42" s="68"/>
      <c r="F42" s="68"/>
      <c r="G42" s="7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row>
    <row r="43" spans="1:34" x14ac:dyDescent="0.25">
      <c r="A43" s="88" t="s">
        <v>31</v>
      </c>
      <c r="B43" s="88">
        <f ca="1">IF(AND('Key project Info'!$B$6&gt;0,'Key project Info'!$B$6&lt;=30),SUM(B37:OFFSET(B37,0,'Key project Info'!$B$6-1)),"Assessment period wrong")</f>
        <v>63.576730763089088</v>
      </c>
      <c r="C43" s="78"/>
      <c r="D43" s="78"/>
      <c r="E43" s="68"/>
      <c r="F43" s="68"/>
      <c r="G43" s="7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row>
    <row r="44" spans="1:34" x14ac:dyDescent="0.25">
      <c r="A44" s="65" t="s">
        <v>100</v>
      </c>
      <c r="B44" s="303">
        <f ca="1">IF(AND('Key project Info'!$B$6&gt;0,'Key project Info'!$B$6&lt;=30),IRR(B34:OFFSET(B34,0,'Key project Info'!$B$6-1)),"Assessment period wrong")</f>
        <v>0.10682893171003838</v>
      </c>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row>
    <row r="45" spans="1:34" x14ac:dyDescent="0.25">
      <c r="A45" s="65"/>
      <c r="B45" s="303"/>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row>
    <row r="46" spans="1:34" x14ac:dyDescent="0.25">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row>
    <row r="47" spans="1:34" s="294" customFormat="1" ht="15" customHeight="1" x14ac:dyDescent="0.3">
      <c r="A47" s="129"/>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129"/>
      <c r="AG47" s="171"/>
      <c r="AH47" s="171"/>
    </row>
    <row r="48" spans="1:34" ht="17.399999999999999" x14ac:dyDescent="0.3">
      <c r="A48" s="286" t="str">
        <f>'Key project Info'!$B$34</f>
        <v>Secondary natural forest (exploited)</v>
      </c>
      <c r="B48" s="286"/>
      <c r="C48" s="286"/>
      <c r="D48" s="286"/>
      <c r="E48" s="286"/>
      <c r="F48" s="286"/>
      <c r="G48" s="286"/>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65"/>
      <c r="AG48" s="68"/>
      <c r="AH48" s="68"/>
    </row>
    <row r="49" spans="1:34" x14ac:dyDescent="0.25">
      <c r="A49" s="287" t="s">
        <v>1</v>
      </c>
      <c r="B49" s="288">
        <v>1</v>
      </c>
      <c r="C49" s="288">
        <v>2</v>
      </c>
      <c r="D49" s="288">
        <v>3</v>
      </c>
      <c r="E49" s="288">
        <v>4</v>
      </c>
      <c r="F49" s="288">
        <v>5</v>
      </c>
      <c r="G49" s="288">
        <v>6</v>
      </c>
      <c r="H49" s="288">
        <v>7</v>
      </c>
      <c r="I49" s="288">
        <v>8</v>
      </c>
      <c r="J49" s="288">
        <v>9</v>
      </c>
      <c r="K49" s="288">
        <v>10</v>
      </c>
      <c r="L49" s="288">
        <v>11</v>
      </c>
      <c r="M49" s="288">
        <v>12</v>
      </c>
      <c r="N49" s="288">
        <v>13</v>
      </c>
      <c r="O49" s="288">
        <v>14</v>
      </c>
      <c r="P49" s="288">
        <v>15</v>
      </c>
      <c r="Q49" s="288">
        <v>16</v>
      </c>
      <c r="R49" s="288">
        <v>17</v>
      </c>
      <c r="S49" s="288">
        <v>18</v>
      </c>
      <c r="T49" s="288">
        <v>19</v>
      </c>
      <c r="U49" s="288">
        <v>20</v>
      </c>
      <c r="V49" s="288">
        <v>21</v>
      </c>
      <c r="W49" s="288">
        <v>22</v>
      </c>
      <c r="X49" s="288">
        <v>23</v>
      </c>
      <c r="Y49" s="288">
        <v>24</v>
      </c>
      <c r="Z49" s="288">
        <v>25</v>
      </c>
      <c r="AA49" s="288">
        <v>26</v>
      </c>
      <c r="AB49" s="288">
        <v>27</v>
      </c>
      <c r="AC49" s="288">
        <v>28</v>
      </c>
      <c r="AD49" s="288">
        <v>29</v>
      </c>
      <c r="AE49" s="288">
        <v>30</v>
      </c>
      <c r="AF49" s="65"/>
      <c r="AG49" s="68"/>
      <c r="AH49" s="68"/>
    </row>
    <row r="50" spans="1:34" s="235" customFormat="1" x14ac:dyDescent="0.25">
      <c r="A50" s="235" t="s">
        <v>8</v>
      </c>
      <c r="B50" s="235">
        <v>100</v>
      </c>
    </row>
    <row r="51" spans="1:34" s="290" customFormat="1" ht="16.5" customHeight="1" x14ac:dyDescent="0.3">
      <c r="A51" s="413" t="s">
        <v>167</v>
      </c>
      <c r="B51" s="235">
        <v>100</v>
      </c>
      <c r="C51" s="235">
        <v>100</v>
      </c>
      <c r="D51" s="235">
        <v>100</v>
      </c>
      <c r="E51" s="235">
        <v>100</v>
      </c>
      <c r="F51" s="235">
        <v>100</v>
      </c>
      <c r="G51" s="235">
        <v>100</v>
      </c>
      <c r="H51" s="235">
        <v>100</v>
      </c>
      <c r="I51" s="235">
        <v>100</v>
      </c>
      <c r="J51" s="235">
        <v>100</v>
      </c>
      <c r="K51" s="235">
        <v>100</v>
      </c>
      <c r="L51" s="235">
        <v>100</v>
      </c>
      <c r="M51" s="235">
        <v>100</v>
      </c>
      <c r="N51" s="235">
        <v>100</v>
      </c>
      <c r="O51" s="235">
        <v>100</v>
      </c>
      <c r="P51" s="235">
        <v>100</v>
      </c>
      <c r="Q51" s="235">
        <v>100</v>
      </c>
      <c r="R51" s="235">
        <v>100</v>
      </c>
      <c r="S51" s="235">
        <v>100</v>
      </c>
      <c r="T51" s="235">
        <v>100</v>
      </c>
      <c r="U51" s="235">
        <v>100</v>
      </c>
      <c r="V51" s="235"/>
      <c r="W51" s="235"/>
      <c r="X51" s="235"/>
      <c r="Y51" s="235"/>
      <c r="Z51" s="235"/>
      <c r="AA51" s="235"/>
      <c r="AB51" s="235"/>
      <c r="AC51" s="235"/>
      <c r="AD51" s="235"/>
      <c r="AE51" s="235"/>
    </row>
    <row r="52" spans="1:34" s="235" customFormat="1" x14ac:dyDescent="0.25">
      <c r="A52" s="237" t="s">
        <v>30</v>
      </c>
      <c r="B52" s="237">
        <v>110</v>
      </c>
      <c r="C52" s="237">
        <v>110</v>
      </c>
      <c r="D52" s="237">
        <v>110</v>
      </c>
      <c r="E52" s="237">
        <v>110</v>
      </c>
      <c r="F52" s="237">
        <v>110</v>
      </c>
      <c r="G52" s="237">
        <v>110</v>
      </c>
      <c r="H52" s="237">
        <v>110</v>
      </c>
      <c r="I52" s="237">
        <v>110</v>
      </c>
      <c r="J52" s="237">
        <v>110</v>
      </c>
      <c r="K52" s="237">
        <v>110</v>
      </c>
      <c r="L52" s="237">
        <v>110</v>
      </c>
      <c r="M52" s="237">
        <v>110</v>
      </c>
      <c r="N52" s="237">
        <v>110</v>
      </c>
      <c r="O52" s="237">
        <v>110</v>
      </c>
      <c r="P52" s="237">
        <v>110</v>
      </c>
      <c r="Q52" s="237">
        <v>110</v>
      </c>
      <c r="R52" s="237">
        <v>110</v>
      </c>
      <c r="S52" s="237">
        <v>110</v>
      </c>
      <c r="T52" s="237">
        <v>110</v>
      </c>
      <c r="U52" s="237">
        <v>110</v>
      </c>
      <c r="V52" s="237"/>
      <c r="W52" s="237"/>
      <c r="X52" s="237"/>
      <c r="Y52" s="237"/>
      <c r="Z52" s="237"/>
      <c r="AA52" s="237"/>
      <c r="AB52" s="237"/>
      <c r="AC52" s="237"/>
      <c r="AD52" s="237"/>
      <c r="AE52" s="237"/>
    </row>
    <row r="53" spans="1:34" x14ac:dyDescent="0.25">
      <c r="A53" s="415" t="s">
        <v>165</v>
      </c>
      <c r="B53" s="68">
        <f>IF(B49&gt;'Key project Info'!$B$6,"",B52-(B50+B51))</f>
        <v>-90</v>
      </c>
      <c r="C53" s="68">
        <f>IF(C49&gt;'Key project Info'!$B$6,"",C52-(C50+C51))</f>
        <v>10</v>
      </c>
      <c r="D53" s="68">
        <f>IF(D49&gt;'Key project Info'!$B$6,"",D52-(D50+D51))</f>
        <v>10</v>
      </c>
      <c r="E53" s="68">
        <f>IF(E49&gt;'Key project Info'!$B$6,"",E52-(E50+E51))</f>
        <v>10</v>
      </c>
      <c r="F53" s="68">
        <f>IF(F49&gt;'Key project Info'!$B$6,"",F52-(F50+F51))</f>
        <v>10</v>
      </c>
      <c r="G53" s="68">
        <f>IF(G49&gt;'Key project Info'!$B$6,"",G52-(G50+G51))</f>
        <v>10</v>
      </c>
      <c r="H53" s="68">
        <f>IF(H49&gt;'Key project Info'!$B$6,"",H52-(H50+H51))</f>
        <v>10</v>
      </c>
      <c r="I53" s="68">
        <f>IF(I49&gt;'Key project Info'!$B$6,"",I52-(I50+I51))</f>
        <v>10</v>
      </c>
      <c r="J53" s="68">
        <f>IF(J49&gt;'Key project Info'!$B$6,"",J52-(J50+J51))</f>
        <v>10</v>
      </c>
      <c r="K53" s="68">
        <f>IF(K49&gt;'Key project Info'!$B$6,"",K52-(K50+K51))</f>
        <v>10</v>
      </c>
      <c r="L53" s="68">
        <f>IF(L49&gt;'Key project Info'!$B$6,"",L52-(L50+L51))</f>
        <v>10</v>
      </c>
      <c r="M53" s="68">
        <f>IF(M49&gt;'Key project Info'!$B$6,"",M52-(M50+M51))</f>
        <v>10</v>
      </c>
      <c r="N53" s="68">
        <f>IF(N49&gt;'Key project Info'!$B$6,"",N52-(N50+N51))</f>
        <v>10</v>
      </c>
      <c r="O53" s="68">
        <f>IF(O49&gt;'Key project Info'!$B$6,"",O52-(O50+O51))</f>
        <v>10</v>
      </c>
      <c r="P53" s="68">
        <f>IF(P49&gt;'Key project Info'!$B$6,"",P52-(P50+P51))</f>
        <v>10</v>
      </c>
      <c r="Q53" s="68">
        <f>IF(Q49&gt;'Key project Info'!$B$6,"",Q52-(Q50+Q51))</f>
        <v>10</v>
      </c>
      <c r="R53" s="68">
        <f>IF(R49&gt;'Key project Info'!$B$6,"",R52-(R50+R51))</f>
        <v>10</v>
      </c>
      <c r="S53" s="68">
        <f>IF(S49&gt;'Key project Info'!$B$6,"",S52-(S50+S51))</f>
        <v>10</v>
      </c>
      <c r="T53" s="68">
        <f>IF(T49&gt;'Key project Info'!$B$6,"",T52-(T50+T51))</f>
        <v>10</v>
      </c>
      <c r="U53" s="68">
        <f>IF(U49&gt;'Key project Info'!$B$6,"",U52-(U50+U51))</f>
        <v>10</v>
      </c>
      <c r="V53" s="68" t="str">
        <f>IF(V49&gt;'Key project Info'!$B$6,"",V52-(V50+V51))</f>
        <v/>
      </c>
      <c r="W53" s="68" t="str">
        <f>IF(W49&gt;'Key project Info'!$B$6,"",W52-(W50+W51))</f>
        <v/>
      </c>
      <c r="X53" s="68" t="str">
        <f>IF(X49&gt;'Key project Info'!$B$6,"",X52-(X50+X51))</f>
        <v/>
      </c>
      <c r="Y53" s="68" t="str">
        <f>IF(Y49&gt;'Key project Info'!$B$6,"",Y52-(Y50+Y51))</f>
        <v/>
      </c>
      <c r="Z53" s="68" t="str">
        <f>IF(Z49&gt;'Key project Info'!$B$6,"",Z52-(Z50+Z51))</f>
        <v/>
      </c>
      <c r="AA53" s="68" t="str">
        <f>IF(AA49&gt;'Key project Info'!$B$6,"",AA52-(AA50+AA51))</f>
        <v/>
      </c>
      <c r="AB53" s="68" t="str">
        <f>IF(AB49&gt;'Key project Info'!$B$6,"",AB52-(AB50+AB51))</f>
        <v/>
      </c>
      <c r="AC53" s="68" t="str">
        <f>IF(AC49&gt;'Key project Info'!$B$6,"",AC52-(AC50+AC51))</f>
        <v/>
      </c>
      <c r="AD53" s="68" t="str">
        <f>IF(AD49&gt;'Key project Info'!$B$6,"",AD52-(AD50+AD51))</f>
        <v/>
      </c>
      <c r="AE53" s="68" t="str">
        <f>IF(AE49&gt;'Key project Info'!$B$6,"",AE52-(AE50+AE51))</f>
        <v/>
      </c>
      <c r="AF53" s="68"/>
      <c r="AG53" s="68"/>
      <c r="AH53" s="68"/>
    </row>
    <row r="54" spans="1:34" x14ac:dyDescent="0.25">
      <c r="A54" s="78" t="s">
        <v>123</v>
      </c>
      <c r="B54" s="68">
        <f>IF(B49&gt;'Key project Info'!$B$6,"",B53)</f>
        <v>-90</v>
      </c>
      <c r="C54" s="78">
        <f>IF(C49&gt;'Key project Info'!$B$6,"",C53+B54)</f>
        <v>-80</v>
      </c>
      <c r="D54" s="78">
        <f>IF(D49&gt;'Key project Info'!$B$6,"",D53+C54)</f>
        <v>-70</v>
      </c>
      <c r="E54" s="78">
        <f>IF(E49&gt;'Key project Info'!$B$6,"",E53+D54)</f>
        <v>-60</v>
      </c>
      <c r="F54" s="78">
        <f>IF(F49&gt;'Key project Info'!$B$6,"",F53+E54)</f>
        <v>-50</v>
      </c>
      <c r="G54" s="78">
        <f>IF(G49&gt;'Key project Info'!$B$6,"",G53+F54)</f>
        <v>-40</v>
      </c>
      <c r="H54" s="78">
        <f>IF(H49&gt;'Key project Info'!$B$6,"",H53+G54)</f>
        <v>-30</v>
      </c>
      <c r="I54" s="78">
        <f>IF(I49&gt;'Key project Info'!$B$6,"",I53+H54)</f>
        <v>-20</v>
      </c>
      <c r="J54" s="78">
        <f>IF(J49&gt;'Key project Info'!$B$6,"",J53+I54)</f>
        <v>-10</v>
      </c>
      <c r="K54" s="78">
        <f>IF(K49&gt;'Key project Info'!$B$6,"",K53+J54)</f>
        <v>0</v>
      </c>
      <c r="L54" s="78">
        <f>IF(L49&gt;'Key project Info'!$B$6,"",L53+K54)</f>
        <v>10</v>
      </c>
      <c r="M54" s="78">
        <f>IF(M49&gt;'Key project Info'!$B$6,"",M53+L54)</f>
        <v>20</v>
      </c>
      <c r="N54" s="78">
        <f>IF(N49&gt;'Key project Info'!$B$6,"",N53+M54)</f>
        <v>30</v>
      </c>
      <c r="O54" s="78">
        <f>IF(O49&gt;'Key project Info'!$B$6,"",O53+N54)</f>
        <v>40</v>
      </c>
      <c r="P54" s="78">
        <f>IF(P49&gt;'Key project Info'!$B$6,"",P53+O54)</f>
        <v>50</v>
      </c>
      <c r="Q54" s="78">
        <f>IF(Q49&gt;'Key project Info'!$B$6,"",Q53+P54)</f>
        <v>60</v>
      </c>
      <c r="R54" s="78">
        <f>IF(R49&gt;'Key project Info'!$B$6,"",R53+Q54)</f>
        <v>70</v>
      </c>
      <c r="S54" s="78">
        <f>IF(S49&gt;'Key project Info'!$B$6,"",S53+R54)</f>
        <v>80</v>
      </c>
      <c r="T54" s="78">
        <f>IF(T49&gt;'Key project Info'!$B$6,"",T53+S54)</f>
        <v>90</v>
      </c>
      <c r="U54" s="78">
        <f>IF(U49&gt;'Key project Info'!$B$6,"",U53+T54)</f>
        <v>100</v>
      </c>
      <c r="V54" s="78" t="str">
        <f>IF(V49&gt;'Key project Info'!$B$6,"",V53+U54)</f>
        <v/>
      </c>
      <c r="W54" s="78" t="str">
        <f>IF(W49&gt;'Key project Info'!$B$6,"",W53+V54)</f>
        <v/>
      </c>
      <c r="X54" s="78" t="str">
        <f>IF(X49&gt;'Key project Info'!$B$6,"",X53+W54)</f>
        <v/>
      </c>
      <c r="Y54" s="78" t="str">
        <f>IF(Y49&gt;'Key project Info'!$B$6,"",Y53+X54)</f>
        <v/>
      </c>
      <c r="Z54" s="78" t="str">
        <f>IF(Z49&gt;'Key project Info'!$B$6,"",Z53+Y54)</f>
        <v/>
      </c>
      <c r="AA54" s="78" t="str">
        <f>IF(AA49&gt;'Key project Info'!$B$6,"",AA53+Z54)</f>
        <v/>
      </c>
      <c r="AB54" s="78" t="str">
        <f>IF(AB49&gt;'Key project Info'!$B$6,"",AB53+AA54)</f>
        <v/>
      </c>
      <c r="AC54" s="78" t="str">
        <f>IF(AC49&gt;'Key project Info'!$B$6,"",AC53+AB54)</f>
        <v/>
      </c>
      <c r="AD54" s="78" t="str">
        <f>IF(AD49&gt;'Key project Info'!$B$6,"",AD53+AC54)</f>
        <v/>
      </c>
      <c r="AE54" s="78" t="str">
        <f>IF(AE49&gt;'Key project Info'!$B$6,"",AE53+AD54)</f>
        <v/>
      </c>
      <c r="AF54" s="68"/>
      <c r="AG54" s="68"/>
      <c r="AH54" s="68"/>
    </row>
    <row r="55" spans="1:34" x14ac:dyDescent="0.25">
      <c r="A55" s="78"/>
      <c r="B55" s="6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68"/>
      <c r="AG55" s="68"/>
      <c r="AH55" s="68"/>
    </row>
    <row r="56" spans="1:34" x14ac:dyDescent="0.25">
      <c r="A56" s="88" t="s">
        <v>120</v>
      </c>
      <c r="B56" s="68">
        <f>IF(B49&gt;'Key project Info'!$B$6,"",B53/(1+$B59)^B49)</f>
        <v>-85.090909090909093</v>
      </c>
      <c r="C56" s="68">
        <f>IF(C49&gt;'Key project Info'!$B$6,"",C53/(1+$B59)^C49)</f>
        <v>8.9388429752066116</v>
      </c>
      <c r="D56" s="68">
        <f>IF(D49&gt;'Key project Info'!$B$6,"",D53/(1+$B59)^D49)</f>
        <v>8.4512697220135244</v>
      </c>
      <c r="E56" s="68">
        <f>IF(E49&gt;'Key project Info'!$B$6,"",E53/(1+$B59)^E49)</f>
        <v>7.9902913735400594</v>
      </c>
      <c r="F56" s="68">
        <f>IF(F49&gt;'Key project Info'!$B$6,"",F53/(1+$B59)^F49)</f>
        <v>7.5544572986196927</v>
      </c>
      <c r="G56" s="68">
        <f>IF(G49&gt;'Key project Info'!$B$6,"",G53/(1+$B59)^G49)</f>
        <v>7.142395991422255</v>
      </c>
      <c r="H56" s="68">
        <f>IF(H49&gt;'Key project Info'!$B$6,"",H53/(1+$B59)^H49)</f>
        <v>6.7528107555264958</v>
      </c>
      <c r="I56" s="68">
        <f>IF(I49&gt;'Key project Info'!$B$6,"",I53/(1+$B59)^I49)</f>
        <v>6.3844756234068685</v>
      </c>
      <c r="J56" s="68">
        <f>IF(J49&gt;'Key project Info'!$B$6,"",J53/(1+$B59)^J49)</f>
        <v>6.0362314984937671</v>
      </c>
      <c r="K56" s="68">
        <f>IF(K49&gt;'Key project Info'!$B$6,"",K53/(1+$B59)^K49)</f>
        <v>5.7069825076668339</v>
      </c>
      <c r="L56" s="68">
        <f>IF(L49&gt;'Key project Info'!$B$6,"",L53/(1+$B59)^L49)</f>
        <v>5.3956925527031885</v>
      </c>
      <c r="M56" s="68">
        <f>IF(M49&gt;'Key project Info'!$B$6,"",M53/(1+$B59)^M49)</f>
        <v>5.1013820498284694</v>
      </c>
      <c r="N56" s="68">
        <f>IF(N49&gt;'Key project Info'!$B$6,"",N53/(1+$B59)^N49)</f>
        <v>4.8231248471105532</v>
      </c>
      <c r="O56" s="68">
        <f>IF(O49&gt;'Key project Info'!$B$6,"",O53/(1+$B59)^O49)</f>
        <v>4.5600453099954317</v>
      </c>
      <c r="P56" s="68">
        <f>IF(P49&gt;'Key project Info'!$B$6,"",P53/(1+$B59)^P49)</f>
        <v>4.3113155658138629</v>
      </c>
      <c r="Q56" s="68">
        <f>IF(Q49&gt;'Key project Info'!$B$6,"",Q53/(1+$B59)^Q49)</f>
        <v>4.0761528985876527</v>
      </c>
      <c r="R56" s="68">
        <f>IF(R49&gt;'Key project Info'!$B$6,"",R53/(1+$B59)^R49)</f>
        <v>3.8538172859374167</v>
      </c>
      <c r="S56" s="68">
        <f>IF(S49&gt;'Key project Info'!$B$6,"",S53/(1+$B59)^S49)</f>
        <v>3.6436090703408306</v>
      </c>
      <c r="T56" s="68">
        <f>IF(T49&gt;'Key project Info'!$B$6,"",T53/(1+$B59)^T49)</f>
        <v>3.4448667574131489</v>
      </c>
      <c r="U56" s="68">
        <f>IF(U49&gt;'Key project Info'!$B$6,"",U53/(1+$B59)^U49)</f>
        <v>3.2569649342815228</v>
      </c>
      <c r="V56" s="68" t="str">
        <f>IF(V49&gt;'Key project Info'!$B$6,"",V53/(1+$B59)^V49)</f>
        <v/>
      </c>
      <c r="W56" s="68" t="str">
        <f>IF(W49&gt;'Key project Info'!$B$6,"",W53/(1+$B59)^W49)</f>
        <v/>
      </c>
      <c r="X56" s="68" t="str">
        <f>IF(X49&gt;'Key project Info'!$B$6,"",X53/(1+$B59)^X49)</f>
        <v/>
      </c>
      <c r="Y56" s="68" t="str">
        <f>IF(Y49&gt;'Key project Info'!$B$6,"",Y53/(1+$B59)^Y49)</f>
        <v/>
      </c>
      <c r="Z56" s="68" t="str">
        <f>IF(Z49&gt;'Key project Info'!$B$6,"",Z53/(1+$B59)^Z49)</f>
        <v/>
      </c>
      <c r="AA56" s="68" t="str">
        <f>IF(AA49&gt;'Key project Info'!$B$6,"",AA53/(1+$B59)^AA49)</f>
        <v/>
      </c>
      <c r="AB56" s="68" t="str">
        <f>IF(AB49&gt;'Key project Info'!$B$6,"",AB53/(1+$B59)^AB49)</f>
        <v/>
      </c>
      <c r="AC56" s="68" t="str">
        <f>IF(AC49&gt;'Key project Info'!$B$6,"",AC53/(1+$B59)^AC49)</f>
        <v/>
      </c>
      <c r="AD56" s="68" t="str">
        <f>IF(AD49&gt;'Key project Info'!$B$6,"",AD53/(1+$B59)^AD49)</f>
        <v/>
      </c>
      <c r="AE56" s="68" t="str">
        <f>IF(AE49&gt;'Key project Info'!$B$6,"",AE53/(1+$B59)^AE49)</f>
        <v/>
      </c>
      <c r="AF56" s="68"/>
      <c r="AG56" s="68"/>
      <c r="AH56" s="68"/>
    </row>
    <row r="57" spans="1:34" ht="14.4" thickBot="1" x14ac:dyDescent="0.3">
      <c r="A57" s="291" t="s">
        <v>121</v>
      </c>
      <c r="B57" s="176">
        <f>IF(B49&gt;'Key project Info'!$B$6,"",B54/(1+$B59)^B49)</f>
        <v>-85.090909090909093</v>
      </c>
      <c r="C57" s="176">
        <f>IF(C49&gt;'Key project Info'!$B$6,"",C54/(1+$B59)^C49)</f>
        <v>-71.510743801652893</v>
      </c>
      <c r="D57" s="176">
        <f>IF(D49&gt;'Key project Info'!$B$6,"",D54/(1+$B59)^D49)</f>
        <v>-59.158888054094668</v>
      </c>
      <c r="E57" s="176">
        <f>IF(E49&gt;'Key project Info'!$B$6,"",E54/(1+$B59)^E49)</f>
        <v>-47.941748241240354</v>
      </c>
      <c r="F57" s="176">
        <f>IF(F49&gt;'Key project Info'!$B$6,"",F54/(1+$B59)^F49)</f>
        <v>-37.772286493098463</v>
      </c>
      <c r="G57" s="176">
        <f>IF(G49&gt;'Key project Info'!$B$6,"",G54/(1+$B59)^G49)</f>
        <v>-28.56958396568902</v>
      </c>
      <c r="H57" s="176">
        <f>IF(H49&gt;'Key project Info'!$B$6,"",H54/(1+$B59)^H49)</f>
        <v>-20.258432266579486</v>
      </c>
      <c r="I57" s="176">
        <f>IF(I49&gt;'Key project Info'!$B$6,"",I54/(1+$B59)^I49)</f>
        <v>-12.768951246813737</v>
      </c>
      <c r="J57" s="176">
        <f>IF(J49&gt;'Key project Info'!$B$6,"",J54/(1+$B59)^J49)</f>
        <v>-6.0362314984937671</v>
      </c>
      <c r="K57" s="176">
        <f>IF(K49&gt;'Key project Info'!$B$6,"",K54/(1+$B59)^K49)</f>
        <v>0</v>
      </c>
      <c r="L57" s="176">
        <f>IF(L49&gt;'Key project Info'!$B$6,"",L54/(1+$B59)^L49)</f>
        <v>5.3956925527031885</v>
      </c>
      <c r="M57" s="176">
        <f>IF(M49&gt;'Key project Info'!$B$6,"",M54/(1+$B59)^M49)</f>
        <v>10.202764099656939</v>
      </c>
      <c r="N57" s="176">
        <f>IF(N49&gt;'Key project Info'!$B$6,"",N54/(1+$B59)^N49)</f>
        <v>14.469374541331659</v>
      </c>
      <c r="O57" s="176">
        <f>IF(O49&gt;'Key project Info'!$B$6,"",O54/(1+$B59)^O49)</f>
        <v>18.240181239981727</v>
      </c>
      <c r="P57" s="176">
        <f>IF(P49&gt;'Key project Info'!$B$6,"",P54/(1+$B59)^P49)</f>
        <v>21.556577829069312</v>
      </c>
      <c r="Q57" s="176">
        <f>IF(Q49&gt;'Key project Info'!$B$6,"",Q54/(1+$B59)^Q49)</f>
        <v>24.456917391525916</v>
      </c>
      <c r="R57" s="176">
        <f>IF(R49&gt;'Key project Info'!$B$6,"",R54/(1+$B59)^R49)</f>
        <v>26.976721001561916</v>
      </c>
      <c r="S57" s="176">
        <f>IF(S49&gt;'Key project Info'!$B$6,"",S54/(1+$B59)^S49)</f>
        <v>29.148872562726645</v>
      </c>
      <c r="T57" s="176">
        <f>IF(T49&gt;'Key project Info'!$B$6,"",T54/(1+$B59)^T49)</f>
        <v>31.003800816718339</v>
      </c>
      <c r="U57" s="176">
        <f>IF(U49&gt;'Key project Info'!$B$6,"",U54/(1+$B59)^U49)</f>
        <v>32.569649342815232</v>
      </c>
      <c r="V57" s="176" t="str">
        <f>IF(V49&gt;'Key project Info'!$B$6,"",V54/(1+$B59)^V49)</f>
        <v/>
      </c>
      <c r="W57" s="176" t="str">
        <f>IF(W49&gt;'Key project Info'!$B$6,"",W54/(1+$B59)^W49)</f>
        <v/>
      </c>
      <c r="X57" s="176" t="str">
        <f>IF(X49&gt;'Key project Info'!$B$6,"",X54/(1+$B59)^X49)</f>
        <v/>
      </c>
      <c r="Y57" s="176" t="str">
        <f>IF(Y49&gt;'Key project Info'!$B$6,"",Y54/(1+$B59)^Y49)</f>
        <v/>
      </c>
      <c r="Z57" s="176" t="str">
        <f>IF(Z49&gt;'Key project Info'!$B$6,"",Z54/(1+$B59)^Z49)</f>
        <v/>
      </c>
      <c r="AA57" s="176" t="str">
        <f>IF(AA49&gt;'Key project Info'!$B$6,"",AA54/(1+$B59)^AA49)</f>
        <v/>
      </c>
      <c r="AB57" s="176" t="str">
        <f>IF(AB49&gt;'Key project Info'!$B$6,"",AB54/(1+$B59)^AB49)</f>
        <v/>
      </c>
      <c r="AC57" s="176" t="str">
        <f>IF(AC49&gt;'Key project Info'!$B$6,"",AC54/(1+$B59)^AC49)</f>
        <v/>
      </c>
      <c r="AD57" s="176" t="str">
        <f>IF(AD49&gt;'Key project Info'!$B$6,"",AD54/(1+$B59)^AD49)</f>
        <v/>
      </c>
      <c r="AE57" s="176" t="str">
        <f>IF(AE49&gt;'Key project Info'!$B$6,"",AE54/(1+$B59)^AE49)</f>
        <v/>
      </c>
      <c r="AF57" s="68"/>
      <c r="AG57" s="68"/>
      <c r="AH57" s="68"/>
    </row>
    <row r="58" spans="1:34" x14ac:dyDescent="0.25">
      <c r="A58" s="78"/>
      <c r="B58" s="68"/>
      <c r="C58" s="78"/>
      <c r="D58" s="78"/>
      <c r="E58" s="68"/>
      <c r="F58" s="68"/>
      <c r="G58" s="7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row>
    <row r="59" spans="1:34" x14ac:dyDescent="0.25">
      <c r="A59" s="78" t="s">
        <v>98</v>
      </c>
      <c r="B59" s="90">
        <f>(1+B60)/(1+B61)-1</f>
        <v>5.7692307692307709E-2</v>
      </c>
      <c r="C59" s="78"/>
      <c r="D59" s="78"/>
      <c r="E59" s="68"/>
      <c r="F59" s="68"/>
      <c r="G59" s="7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row>
    <row r="60" spans="1:34" x14ac:dyDescent="0.25">
      <c r="A60" s="78" t="s">
        <v>96</v>
      </c>
      <c r="B60" s="302">
        <v>0.1</v>
      </c>
      <c r="C60" s="78"/>
      <c r="D60" s="78"/>
      <c r="E60" s="68"/>
      <c r="F60" s="68"/>
      <c r="G60" s="7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row>
    <row r="61" spans="1:34" x14ac:dyDescent="0.25">
      <c r="A61" s="271" t="s">
        <v>97</v>
      </c>
      <c r="B61" s="302">
        <v>0.04</v>
      </c>
      <c r="C61" s="78"/>
      <c r="D61" s="78"/>
      <c r="E61" s="68"/>
      <c r="F61" s="68"/>
      <c r="G61" s="7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row>
    <row r="62" spans="1:34" x14ac:dyDescent="0.25">
      <c r="A62" s="88" t="s">
        <v>31</v>
      </c>
      <c r="B62" s="88">
        <f ca="1">IF(AND('Key project Info'!$B$6&gt;0,'Key project Info'!$B$6&lt;=30),SUM(B56:OFFSET(B56,0,'Key project Info'!$B$6-1)),"Assessment period wrong")</f>
        <v>22.333819926999091</v>
      </c>
      <c r="C62" s="78"/>
      <c r="D62" s="78"/>
      <c r="E62" s="68"/>
      <c r="F62" s="68"/>
      <c r="G62" s="7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row>
    <row r="63" spans="1:34" x14ac:dyDescent="0.25">
      <c r="A63" s="65" t="s">
        <v>100</v>
      </c>
      <c r="B63" s="303">
        <f ca="1">IF(AND('Key project Info'!$B$6&gt;0,'Key project Info'!$B$6&lt;=30),IRR(B53:OFFSET(B53,0,'Key project Info'!$B$6-1)),"Assessment period wrong")</f>
        <v>8.9196073805462905E-2</v>
      </c>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row>
    <row r="64" spans="1:34" x14ac:dyDescent="0.25">
      <c r="A64" s="65"/>
      <c r="B64" s="303"/>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row>
    <row r="65" spans="1:34" x14ac:dyDescent="0.25">
      <c r="A65" s="65"/>
      <c r="B65" s="293"/>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row>
    <row r="66" spans="1:34" x14ac:dyDescent="0.25">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row>
    <row r="67" spans="1:34" s="296" customFormat="1" ht="20.399999999999999" x14ac:dyDescent="0.35">
      <c r="A67" s="286" t="str">
        <f>'Key project Info'!$B$35</f>
        <v>Agriculture after charcoal</v>
      </c>
      <c r="B67" s="286"/>
      <c r="C67" s="286"/>
      <c r="D67" s="286"/>
      <c r="E67" s="286"/>
      <c r="F67" s="286"/>
      <c r="G67" s="286"/>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295"/>
      <c r="AG67" s="295"/>
      <c r="AH67" s="295"/>
    </row>
    <row r="68" spans="1:34" x14ac:dyDescent="0.25">
      <c r="A68" s="287" t="s">
        <v>1</v>
      </c>
      <c r="B68" s="288">
        <v>1</v>
      </c>
      <c r="C68" s="288">
        <v>2</v>
      </c>
      <c r="D68" s="288">
        <v>3</v>
      </c>
      <c r="E68" s="288">
        <v>4</v>
      </c>
      <c r="F68" s="288">
        <v>5</v>
      </c>
      <c r="G68" s="288">
        <v>6</v>
      </c>
      <c r="H68" s="288">
        <v>7</v>
      </c>
      <c r="I68" s="288">
        <v>8</v>
      </c>
      <c r="J68" s="288">
        <v>9</v>
      </c>
      <c r="K68" s="288">
        <v>10</v>
      </c>
      <c r="L68" s="288">
        <v>11</v>
      </c>
      <c r="M68" s="288">
        <v>12</v>
      </c>
      <c r="N68" s="288">
        <v>13</v>
      </c>
      <c r="O68" s="288">
        <v>14</v>
      </c>
      <c r="P68" s="288">
        <v>15</v>
      </c>
      <c r="Q68" s="288">
        <v>16</v>
      </c>
      <c r="R68" s="288">
        <v>17</v>
      </c>
      <c r="S68" s="288">
        <v>18</v>
      </c>
      <c r="T68" s="288">
        <v>19</v>
      </c>
      <c r="U68" s="288">
        <v>20</v>
      </c>
      <c r="V68" s="288">
        <v>21</v>
      </c>
      <c r="W68" s="288">
        <v>22</v>
      </c>
      <c r="X68" s="288">
        <v>23</v>
      </c>
      <c r="Y68" s="288">
        <v>24</v>
      </c>
      <c r="Z68" s="288">
        <v>25</v>
      </c>
      <c r="AA68" s="288">
        <v>26</v>
      </c>
      <c r="AB68" s="288">
        <v>27</v>
      </c>
      <c r="AC68" s="288">
        <v>28</v>
      </c>
      <c r="AD68" s="288">
        <v>29</v>
      </c>
      <c r="AE68" s="288">
        <v>30</v>
      </c>
      <c r="AF68" s="65"/>
      <c r="AG68" s="68"/>
      <c r="AH68" s="68"/>
    </row>
    <row r="69" spans="1:34" s="235" customFormat="1" x14ac:dyDescent="0.25">
      <c r="A69" s="235" t="s">
        <v>8</v>
      </c>
      <c r="F69" s="235">
        <v>500</v>
      </c>
    </row>
    <row r="70" spans="1:34" s="290" customFormat="1" ht="16.5" customHeight="1" x14ac:dyDescent="0.3">
      <c r="A70" s="413" t="s">
        <v>167</v>
      </c>
      <c r="B70" s="235">
        <v>500</v>
      </c>
      <c r="C70" s="235">
        <v>500</v>
      </c>
      <c r="D70" s="235">
        <v>500</v>
      </c>
      <c r="E70" s="235">
        <v>500</v>
      </c>
      <c r="F70" s="235">
        <v>400</v>
      </c>
      <c r="G70" s="235">
        <v>700</v>
      </c>
      <c r="H70" s="235">
        <v>700</v>
      </c>
      <c r="I70" s="235">
        <v>700</v>
      </c>
      <c r="J70" s="235">
        <v>700</v>
      </c>
      <c r="K70" s="235">
        <v>700</v>
      </c>
      <c r="L70" s="235">
        <v>700</v>
      </c>
      <c r="M70" s="235">
        <v>700</v>
      </c>
      <c r="N70" s="235">
        <v>700</v>
      </c>
      <c r="O70" s="235">
        <v>700</v>
      </c>
      <c r="P70" s="235">
        <v>700</v>
      </c>
      <c r="Q70" s="235">
        <v>700</v>
      </c>
      <c r="R70" s="235">
        <v>700</v>
      </c>
      <c r="S70" s="235">
        <v>700</v>
      </c>
      <c r="T70" s="235">
        <v>700</v>
      </c>
      <c r="U70" s="235">
        <v>700</v>
      </c>
      <c r="V70" s="235"/>
      <c r="W70" s="235"/>
      <c r="X70" s="235"/>
      <c r="Y70" s="235"/>
      <c r="Z70" s="235"/>
      <c r="AA70" s="235"/>
      <c r="AB70" s="235"/>
      <c r="AC70" s="235"/>
      <c r="AD70" s="235"/>
      <c r="AE70" s="235"/>
    </row>
    <row r="71" spans="1:34" s="235" customFormat="1" x14ac:dyDescent="0.25">
      <c r="A71" s="237" t="s">
        <v>30</v>
      </c>
      <c r="B71" s="237">
        <v>0</v>
      </c>
      <c r="C71" s="237">
        <v>700</v>
      </c>
      <c r="D71" s="237">
        <v>700</v>
      </c>
      <c r="E71" s="237">
        <v>700</v>
      </c>
      <c r="F71" s="237"/>
      <c r="G71" s="237">
        <v>1000</v>
      </c>
      <c r="H71" s="237">
        <v>1000</v>
      </c>
      <c r="I71" s="237">
        <v>1000</v>
      </c>
      <c r="J71" s="237">
        <v>1000</v>
      </c>
      <c r="K71" s="237">
        <v>1000</v>
      </c>
      <c r="L71" s="237">
        <v>1000</v>
      </c>
      <c r="M71" s="237">
        <v>1000</v>
      </c>
      <c r="N71" s="237">
        <v>1000</v>
      </c>
      <c r="O71" s="237">
        <v>1000</v>
      </c>
      <c r="P71" s="237">
        <v>1000</v>
      </c>
      <c r="Q71" s="237">
        <v>1000</v>
      </c>
      <c r="R71" s="237">
        <v>1000</v>
      </c>
      <c r="S71" s="237">
        <v>1000</v>
      </c>
      <c r="T71" s="237">
        <v>1000</v>
      </c>
      <c r="U71" s="237">
        <v>1000</v>
      </c>
      <c r="V71" s="237"/>
      <c r="W71" s="237"/>
      <c r="X71" s="237"/>
      <c r="Y71" s="237"/>
      <c r="Z71" s="237"/>
      <c r="AA71" s="237"/>
      <c r="AB71" s="237"/>
      <c r="AC71" s="237"/>
      <c r="AD71" s="237"/>
      <c r="AE71" s="237"/>
    </row>
    <row r="72" spans="1:34" x14ac:dyDescent="0.25">
      <c r="A72" s="415" t="s">
        <v>165</v>
      </c>
      <c r="B72" s="68">
        <f>IF(B68&gt;'Key project Info'!$B$6,"",B71-(B69+B70))</f>
        <v>-500</v>
      </c>
      <c r="C72" s="68">
        <f>IF(C68&gt;'Key project Info'!$B$6,"",C71-(C69+C70))</f>
        <v>200</v>
      </c>
      <c r="D72" s="68">
        <f>IF(D68&gt;'Key project Info'!$B$6,"",D71-(D69+D70))</f>
        <v>200</v>
      </c>
      <c r="E72" s="68">
        <f>IF(E68&gt;'Key project Info'!$B$6,"",E71-(E69+E70))</f>
        <v>200</v>
      </c>
      <c r="F72" s="68">
        <f>IF(F68&gt;'Key project Info'!$B$6,"",F71-(F69+F70))</f>
        <v>-900</v>
      </c>
      <c r="G72" s="68">
        <f>IF(G68&gt;'Key project Info'!$B$6,"",G71-(G69+G70))</f>
        <v>300</v>
      </c>
      <c r="H72" s="68">
        <f>IF(H68&gt;'Key project Info'!$B$6,"",H71-(H69+H70))</f>
        <v>300</v>
      </c>
      <c r="I72" s="68">
        <f>IF(I68&gt;'Key project Info'!$B$6,"",I71-(I69+I70))</f>
        <v>300</v>
      </c>
      <c r="J72" s="68">
        <f>IF(J68&gt;'Key project Info'!$B$6,"",J71-(J69+J70))</f>
        <v>300</v>
      </c>
      <c r="K72" s="68">
        <f>IF(K68&gt;'Key project Info'!$B$6,"",K71-(K69+K70))</f>
        <v>300</v>
      </c>
      <c r="L72" s="68">
        <f>IF(L68&gt;'Key project Info'!$B$6,"",L71-(L69+L70))</f>
        <v>300</v>
      </c>
      <c r="M72" s="68">
        <f>IF(M68&gt;'Key project Info'!$B$6,"",M71-(M69+M70))</f>
        <v>300</v>
      </c>
      <c r="N72" s="68">
        <f>IF(N68&gt;'Key project Info'!$B$6,"",N71-(N69+N70))</f>
        <v>300</v>
      </c>
      <c r="O72" s="68">
        <f>IF(O68&gt;'Key project Info'!$B$6,"",O71-(O69+O70))</f>
        <v>300</v>
      </c>
      <c r="P72" s="68">
        <f>IF(P68&gt;'Key project Info'!$B$6,"",P71-(P69+P70))</f>
        <v>300</v>
      </c>
      <c r="Q72" s="68">
        <f>IF(Q68&gt;'Key project Info'!$B$6,"",Q71-(Q69+Q70))</f>
        <v>300</v>
      </c>
      <c r="R72" s="68">
        <f>IF(R68&gt;'Key project Info'!$B$6,"",R71-(R69+R70))</f>
        <v>300</v>
      </c>
      <c r="S72" s="68">
        <f>IF(S68&gt;'Key project Info'!$B$6,"",S71-(S69+S70))</f>
        <v>300</v>
      </c>
      <c r="T72" s="68">
        <f>IF(T68&gt;'Key project Info'!$B$6,"",T71-(T69+T70))</f>
        <v>300</v>
      </c>
      <c r="U72" s="68">
        <f>IF(U68&gt;'Key project Info'!$B$6,"",U71-(U69+U70))</f>
        <v>300</v>
      </c>
      <c r="V72" s="68" t="str">
        <f>IF(V68&gt;'Key project Info'!$B$6,"",V71-(V69+V70))</f>
        <v/>
      </c>
      <c r="W72" s="68" t="str">
        <f>IF(W68&gt;'Key project Info'!$B$6,"",W71-(W69+W70))</f>
        <v/>
      </c>
      <c r="X72" s="68" t="str">
        <f>IF(X68&gt;'Key project Info'!$B$6,"",X71-(X69+X70))</f>
        <v/>
      </c>
      <c r="Y72" s="68" t="str">
        <f>IF(Y68&gt;'Key project Info'!$B$6,"",Y71-(Y69+Y70))</f>
        <v/>
      </c>
      <c r="Z72" s="68" t="str">
        <f>IF(Z68&gt;'Key project Info'!$B$6,"",Z71-(Z69+Z70))</f>
        <v/>
      </c>
      <c r="AA72" s="68" t="str">
        <f>IF(AA68&gt;'Key project Info'!$B$6,"",AA71-(AA69+AA70))</f>
        <v/>
      </c>
      <c r="AB72" s="68" t="str">
        <f>IF(AB68&gt;'Key project Info'!$B$6,"",AB71-(AB69+AB70))</f>
        <v/>
      </c>
      <c r="AC72" s="68" t="str">
        <f>IF(AC68&gt;'Key project Info'!$B$6,"",AC71-(AC69+AC70))</f>
        <v/>
      </c>
      <c r="AD72" s="68" t="str">
        <f>IF(AD68&gt;'Key project Info'!$B$6,"",AD71-(AD69+AD70))</f>
        <v/>
      </c>
      <c r="AE72" s="68" t="str">
        <f>IF(AE68&gt;'Key project Info'!$B$6,"",AE71-(AE69+AE70))</f>
        <v/>
      </c>
      <c r="AF72" s="68"/>
      <c r="AG72" s="68"/>
      <c r="AH72" s="68"/>
    </row>
    <row r="73" spans="1:34" x14ac:dyDescent="0.25">
      <c r="A73" s="78" t="s">
        <v>123</v>
      </c>
      <c r="B73" s="68">
        <f>IF(B68&gt;'Key project Info'!$B$6,"",B72)</f>
        <v>-500</v>
      </c>
      <c r="C73" s="78">
        <f>IF(C68&gt;'Key project Info'!$B$6,"",C72+B73)</f>
        <v>-300</v>
      </c>
      <c r="D73" s="78">
        <f>IF(D68&gt;'Key project Info'!$B$6,"",D72+C73)</f>
        <v>-100</v>
      </c>
      <c r="E73" s="78">
        <f>IF(E68&gt;'Key project Info'!$B$6,"",E72+D73)</f>
        <v>100</v>
      </c>
      <c r="F73" s="78">
        <f>IF(F68&gt;'Key project Info'!$B$6,"",F72+E73)</f>
        <v>-800</v>
      </c>
      <c r="G73" s="78">
        <f>IF(G68&gt;'Key project Info'!$B$6,"",G72+F73)</f>
        <v>-500</v>
      </c>
      <c r="H73" s="78">
        <f>IF(H68&gt;'Key project Info'!$B$6,"",H72+G73)</f>
        <v>-200</v>
      </c>
      <c r="I73" s="78">
        <f>IF(I68&gt;'Key project Info'!$B$6,"",I72+H73)</f>
        <v>100</v>
      </c>
      <c r="J73" s="78">
        <f>IF(J68&gt;'Key project Info'!$B$6,"",J72+I73)</f>
        <v>400</v>
      </c>
      <c r="K73" s="78">
        <f>IF(K68&gt;'Key project Info'!$B$6,"",K72+J73)</f>
        <v>700</v>
      </c>
      <c r="L73" s="78">
        <f>IF(L68&gt;'Key project Info'!$B$6,"",L72+K73)</f>
        <v>1000</v>
      </c>
      <c r="M73" s="78">
        <f>IF(M68&gt;'Key project Info'!$B$6,"",M72+L73)</f>
        <v>1300</v>
      </c>
      <c r="N73" s="78">
        <f>IF(N68&gt;'Key project Info'!$B$6,"",N72+M73)</f>
        <v>1600</v>
      </c>
      <c r="O73" s="78">
        <f>IF(O68&gt;'Key project Info'!$B$6,"",O72+N73)</f>
        <v>1900</v>
      </c>
      <c r="P73" s="78">
        <f>IF(P68&gt;'Key project Info'!$B$6,"",P72+O73)</f>
        <v>2200</v>
      </c>
      <c r="Q73" s="78">
        <f>IF(Q68&gt;'Key project Info'!$B$6,"",Q72+P73)</f>
        <v>2500</v>
      </c>
      <c r="R73" s="78">
        <f>IF(R68&gt;'Key project Info'!$B$6,"",R72+Q73)</f>
        <v>2800</v>
      </c>
      <c r="S73" s="78">
        <f>IF(S68&gt;'Key project Info'!$B$6,"",S72+R73)</f>
        <v>3100</v>
      </c>
      <c r="T73" s="78">
        <f>IF(T68&gt;'Key project Info'!$B$6,"",T72+S73)</f>
        <v>3400</v>
      </c>
      <c r="U73" s="78">
        <f>IF(U68&gt;'Key project Info'!$B$6,"",U72+T73)</f>
        <v>3700</v>
      </c>
      <c r="V73" s="78" t="str">
        <f>IF(V68&gt;'Key project Info'!$B$6,"",V72+U73)</f>
        <v/>
      </c>
      <c r="W73" s="78" t="str">
        <f>IF(W68&gt;'Key project Info'!$B$6,"",W72+V73)</f>
        <v/>
      </c>
      <c r="X73" s="78" t="str">
        <f>IF(X68&gt;'Key project Info'!$B$6,"",X72+W73)</f>
        <v/>
      </c>
      <c r="Y73" s="78" t="str">
        <f>IF(Y68&gt;'Key project Info'!$B$6,"",Y72+X73)</f>
        <v/>
      </c>
      <c r="Z73" s="78" t="str">
        <f>IF(Z68&gt;'Key project Info'!$B$6,"",Z72+Y73)</f>
        <v/>
      </c>
      <c r="AA73" s="78" t="str">
        <f>IF(AA68&gt;'Key project Info'!$B$6,"",AA72+Z73)</f>
        <v/>
      </c>
      <c r="AB73" s="78" t="str">
        <f>IF(AB68&gt;'Key project Info'!$B$6,"",AB72+AA73)</f>
        <v/>
      </c>
      <c r="AC73" s="78" t="str">
        <f>IF(AC68&gt;'Key project Info'!$B$6,"",AC72+AB73)</f>
        <v/>
      </c>
      <c r="AD73" s="78" t="str">
        <f>IF(AD68&gt;'Key project Info'!$B$6,"",AD72+AC73)</f>
        <v/>
      </c>
      <c r="AE73" s="78" t="str">
        <f>IF(AE68&gt;'Key project Info'!$B$6,"",AE72+AD73)</f>
        <v/>
      </c>
      <c r="AF73" s="68"/>
      <c r="AG73" s="68"/>
      <c r="AH73" s="68"/>
    </row>
    <row r="74" spans="1:34" x14ac:dyDescent="0.25">
      <c r="A74" s="78"/>
      <c r="B74" s="6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68"/>
      <c r="AG74" s="68"/>
      <c r="AH74" s="68"/>
    </row>
    <row r="75" spans="1:34" x14ac:dyDescent="0.25">
      <c r="A75" s="88" t="s">
        <v>120</v>
      </c>
      <c r="B75" s="68">
        <f>IF(B68&gt;'Key project Info'!$B$6,"",B72/(1+$B78)^B68)</f>
        <v>-472.72727272727275</v>
      </c>
      <c r="C75" s="68">
        <f>IF(C68&gt;'Key project Info'!$B$6,"",C72/(1+$B78)^C68)</f>
        <v>178.77685950413223</v>
      </c>
      <c r="D75" s="68">
        <f>IF(D68&gt;'Key project Info'!$B$6,"",D72/(1+$B78)^D68)</f>
        <v>169.02539444027047</v>
      </c>
      <c r="E75" s="68">
        <f>IF(E68&gt;'Key project Info'!$B$6,"",E72/(1+$B78)^E68)</f>
        <v>159.80582747080118</v>
      </c>
      <c r="F75" s="68">
        <f>IF(F68&gt;'Key project Info'!$B$6,"",F72/(1+$B78)^F68)</f>
        <v>-679.90115687577236</v>
      </c>
      <c r="G75" s="68">
        <f>IF(G68&gt;'Key project Info'!$B$6,"",G72/(1+$B78)^G68)</f>
        <v>214.27187974266766</v>
      </c>
      <c r="H75" s="68">
        <f>IF(H68&gt;'Key project Info'!$B$6,"",H72/(1+$B78)^H68)</f>
        <v>202.58432266579487</v>
      </c>
      <c r="I75" s="68">
        <f>IF(I68&gt;'Key project Info'!$B$6,"",I72/(1+$B78)^I68)</f>
        <v>191.53426870220605</v>
      </c>
      <c r="J75" s="68">
        <f>IF(J68&gt;'Key project Info'!$B$6,"",J72/(1+$B78)^J68)</f>
        <v>181.08694495481299</v>
      </c>
      <c r="K75" s="68">
        <f>IF(K68&gt;'Key project Info'!$B$6,"",K72/(1+$B78)^K68)</f>
        <v>171.20947523000501</v>
      </c>
      <c r="L75" s="68">
        <f>IF(L68&gt;'Key project Info'!$B$6,"",L72/(1+$B78)^L68)</f>
        <v>161.87077658109567</v>
      </c>
      <c r="M75" s="68">
        <f>IF(M68&gt;'Key project Info'!$B$6,"",M72/(1+$B78)^M68)</f>
        <v>153.04146149485408</v>
      </c>
      <c r="N75" s="68">
        <f>IF(N68&gt;'Key project Info'!$B$6,"",N72/(1+$B78)^N68)</f>
        <v>144.69374541331661</v>
      </c>
      <c r="O75" s="68">
        <f>IF(O68&gt;'Key project Info'!$B$6,"",O72/(1+$B78)^O68)</f>
        <v>136.80135929986295</v>
      </c>
      <c r="P75" s="68">
        <f>IF(P68&gt;'Key project Info'!$B$6,"",P72/(1+$B78)^P68)</f>
        <v>129.33946697441587</v>
      </c>
      <c r="Q75" s="68">
        <f>IF(Q68&gt;'Key project Info'!$B$6,"",Q72/(1+$B78)^Q68)</f>
        <v>122.28458695762957</v>
      </c>
      <c r="R75" s="68">
        <f>IF(R68&gt;'Key project Info'!$B$6,"",R72/(1+$B78)^R68)</f>
        <v>115.6145185781225</v>
      </c>
      <c r="S75" s="68">
        <f>IF(S68&gt;'Key project Info'!$B$6,"",S72/(1+$B78)^S68)</f>
        <v>109.30827211022492</v>
      </c>
      <c r="T75" s="68">
        <f>IF(T68&gt;'Key project Info'!$B$6,"",T72/(1+$B78)^T68)</f>
        <v>103.34600272239447</v>
      </c>
      <c r="U75" s="68">
        <f>IF(U68&gt;'Key project Info'!$B$6,"",U72/(1+$B78)^U68)</f>
        <v>97.70894802844569</v>
      </c>
      <c r="V75" s="68" t="str">
        <f>IF(V68&gt;'Key project Info'!$B$6,"",V72/(1+$B78)^V68)</f>
        <v/>
      </c>
      <c r="W75" s="68" t="str">
        <f>IF(W68&gt;'Key project Info'!$B$6,"",W72/(1+$B78)^W68)</f>
        <v/>
      </c>
      <c r="X75" s="68" t="str">
        <f>IF(X68&gt;'Key project Info'!$B$6,"",X72/(1+$B78)^X68)</f>
        <v/>
      </c>
      <c r="Y75" s="68" t="str">
        <f>IF(Y68&gt;'Key project Info'!$B$6,"",Y72/(1+$B78)^Y68)</f>
        <v/>
      </c>
      <c r="Z75" s="68" t="str">
        <f>IF(Z68&gt;'Key project Info'!$B$6,"",Z72/(1+$B78)^Z68)</f>
        <v/>
      </c>
      <c r="AA75" s="68" t="str">
        <f>IF(AA68&gt;'Key project Info'!$B$6,"",AA72/(1+$B78)^AA68)</f>
        <v/>
      </c>
      <c r="AB75" s="68" t="str">
        <f>IF(AB68&gt;'Key project Info'!$B$6,"",AB72/(1+$B78)^AB68)</f>
        <v/>
      </c>
      <c r="AC75" s="68" t="str">
        <f>IF(AC68&gt;'Key project Info'!$B$6,"",AC72/(1+$B78)^AC68)</f>
        <v/>
      </c>
      <c r="AD75" s="68" t="str">
        <f>IF(AD68&gt;'Key project Info'!$B$6,"",AD72/(1+$B78)^AD68)</f>
        <v/>
      </c>
      <c r="AE75" s="68" t="str">
        <f>IF(AE68&gt;'Key project Info'!$B$6,"",AE72/(1+$B78)^AE68)</f>
        <v/>
      </c>
      <c r="AF75" s="68"/>
      <c r="AG75" s="68"/>
      <c r="AH75" s="68"/>
    </row>
    <row r="76" spans="1:34" ht="14.4" thickBot="1" x14ac:dyDescent="0.3">
      <c r="A76" s="291" t="s">
        <v>121</v>
      </c>
      <c r="B76" s="176">
        <f>IF(B68&gt;'Key project Info'!$B$6,"",B73/(1+$B78)^B68)</f>
        <v>-472.72727272727275</v>
      </c>
      <c r="C76" s="176">
        <f>IF(C68&gt;'Key project Info'!$B$6,"",C73/(1+$B78)^C68)</f>
        <v>-268.16528925619838</v>
      </c>
      <c r="D76" s="176">
        <f>IF(D68&gt;'Key project Info'!$B$6,"",D73/(1+$B78)^D68)</f>
        <v>-84.512697220135237</v>
      </c>
      <c r="E76" s="176">
        <f>IF(E68&gt;'Key project Info'!$B$6,"",E73/(1+$B78)^E68)</f>
        <v>79.902913735400588</v>
      </c>
      <c r="F76" s="176">
        <f>IF(F68&gt;'Key project Info'!$B$6,"",F73/(1+$B78)^F68)</f>
        <v>-604.3565838895754</v>
      </c>
      <c r="G76" s="176">
        <f>IF(G68&gt;'Key project Info'!$B$6,"",G73/(1+$B78)^G68)</f>
        <v>-357.11979957111276</v>
      </c>
      <c r="H76" s="176">
        <f>IF(H68&gt;'Key project Info'!$B$6,"",H73/(1+$B78)^H68)</f>
        <v>-135.05621511052991</v>
      </c>
      <c r="I76" s="176">
        <f>IF(I68&gt;'Key project Info'!$B$6,"",I73/(1+$B78)^I68)</f>
        <v>63.844756234068683</v>
      </c>
      <c r="J76" s="176">
        <f>IF(J68&gt;'Key project Info'!$B$6,"",J73/(1+$B78)^J68)</f>
        <v>241.44925993975068</v>
      </c>
      <c r="K76" s="176">
        <f>IF(K68&gt;'Key project Info'!$B$6,"",K73/(1+$B78)^K68)</f>
        <v>399.48877553667836</v>
      </c>
      <c r="L76" s="176">
        <f>IF(L68&gt;'Key project Info'!$B$6,"",L73/(1+$B78)^L68)</f>
        <v>539.56925527031888</v>
      </c>
      <c r="M76" s="176">
        <f>IF(M68&gt;'Key project Info'!$B$6,"",M73/(1+$B78)^M68)</f>
        <v>663.17966647770095</v>
      </c>
      <c r="N76" s="176">
        <f>IF(N68&gt;'Key project Info'!$B$6,"",N73/(1+$B78)^N68)</f>
        <v>771.69997553768849</v>
      </c>
      <c r="O76" s="176">
        <f>IF(O68&gt;'Key project Info'!$B$6,"",O73/(1+$B78)^O68)</f>
        <v>866.4086088991321</v>
      </c>
      <c r="P76" s="176">
        <f>IF(P68&gt;'Key project Info'!$B$6,"",P73/(1+$B78)^P68)</f>
        <v>948.48942447904972</v>
      </c>
      <c r="Q76" s="176">
        <f>IF(Q68&gt;'Key project Info'!$B$6,"",Q73/(1+$B78)^Q68)</f>
        <v>1019.0382246469131</v>
      </c>
      <c r="R76" s="176">
        <f>IF(R68&gt;'Key project Info'!$B$6,"",R73/(1+$B78)^R68)</f>
        <v>1079.0688400624767</v>
      </c>
      <c r="S76" s="176">
        <f>IF(S68&gt;'Key project Info'!$B$6,"",S73/(1+$B78)^S68)</f>
        <v>1129.5188118056576</v>
      </c>
      <c r="T76" s="176">
        <f>IF(T68&gt;'Key project Info'!$B$6,"",T73/(1+$B78)^T68)</f>
        <v>1171.2546975204707</v>
      </c>
      <c r="U76" s="176">
        <f>IF(U68&gt;'Key project Info'!$B$6,"",U73/(1+$B78)^U68)</f>
        <v>1205.0770256841636</v>
      </c>
      <c r="V76" s="176" t="str">
        <f>IF(V68&gt;'Key project Info'!$B$6,"",V73/(1+$B78)^V68)</f>
        <v/>
      </c>
      <c r="W76" s="176" t="str">
        <f>IF(W68&gt;'Key project Info'!$B$6,"",W73/(1+$B78)^W68)</f>
        <v/>
      </c>
      <c r="X76" s="176" t="str">
        <f>IF(X68&gt;'Key project Info'!$B$6,"",X73/(1+$B78)^X68)</f>
        <v/>
      </c>
      <c r="Y76" s="176" t="str">
        <f>IF(Y68&gt;'Key project Info'!$B$6,"",Y73/(1+$B78)^Y68)</f>
        <v/>
      </c>
      <c r="Z76" s="176" t="str">
        <f>IF(Z68&gt;'Key project Info'!$B$6,"",Z73/(1+$B78)^Z68)</f>
        <v/>
      </c>
      <c r="AA76" s="176" t="str">
        <f>IF(AA68&gt;'Key project Info'!$B$6,"",AA73/(1+$B78)^AA68)</f>
        <v/>
      </c>
      <c r="AB76" s="176" t="str">
        <f>IF(AB68&gt;'Key project Info'!$B$6,"",AB73/(1+$B78)^AB68)</f>
        <v/>
      </c>
      <c r="AC76" s="176" t="str">
        <f>IF(AC68&gt;'Key project Info'!$B$6,"",AC73/(1+$B78)^AC68)</f>
        <v/>
      </c>
      <c r="AD76" s="176" t="str">
        <f>IF(AD68&gt;'Key project Info'!$B$6,"",AD73/(1+$B78)^AD68)</f>
        <v/>
      </c>
      <c r="AE76" s="176" t="str">
        <f>IF(AE68&gt;'Key project Info'!$B$6,"",AE73/(1+$B78)^AE68)</f>
        <v/>
      </c>
      <c r="AF76" s="68"/>
      <c r="AG76" s="68"/>
      <c r="AH76" s="68"/>
    </row>
    <row r="77" spans="1:34" x14ac:dyDescent="0.25">
      <c r="A77" s="78"/>
      <c r="B77" s="68"/>
      <c r="C77" s="78"/>
      <c r="D77" s="78"/>
      <c r="E77" s="68"/>
      <c r="F77" s="68"/>
      <c r="G77" s="7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row>
    <row r="78" spans="1:34" x14ac:dyDescent="0.25">
      <c r="A78" s="78" t="s">
        <v>98</v>
      </c>
      <c r="B78" s="90">
        <f>(1+B79)/(1+B80)-1</f>
        <v>5.7692307692307709E-2</v>
      </c>
      <c r="C78" s="78"/>
      <c r="D78" s="78"/>
      <c r="E78" s="68"/>
      <c r="F78" s="68"/>
      <c r="G78" s="7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row>
    <row r="79" spans="1:34" x14ac:dyDescent="0.25">
      <c r="A79" s="78" t="s">
        <v>96</v>
      </c>
      <c r="B79" s="302">
        <v>0.1</v>
      </c>
      <c r="C79" s="78"/>
      <c r="D79" s="78"/>
      <c r="E79" s="68"/>
      <c r="F79" s="68"/>
      <c r="G79" s="7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row>
    <row r="80" spans="1:34" x14ac:dyDescent="0.25">
      <c r="A80" s="271" t="s">
        <v>97</v>
      </c>
      <c r="B80" s="302">
        <v>0.04</v>
      </c>
      <c r="C80" s="78"/>
      <c r="D80" s="78"/>
      <c r="E80" s="68"/>
      <c r="F80" s="68"/>
      <c r="G80" s="7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row>
    <row r="81" spans="1:34" x14ac:dyDescent="0.25">
      <c r="A81" s="88" t="s">
        <v>31</v>
      </c>
      <c r="B81" s="88">
        <f ca="1">IF(AND('Key project Info'!$B$6&gt;0,'Key project Info'!$B$6&lt;=30),SUM(B75:OFFSET(B75,0,'Key project Info'!$B$6-1)),"Assessment period wrong")</f>
        <v>1589.6756812680073</v>
      </c>
      <c r="C81" s="78"/>
      <c r="D81" s="78"/>
      <c r="E81" s="68"/>
      <c r="F81" s="68"/>
      <c r="G81" s="7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row>
    <row r="82" spans="1:34" x14ac:dyDescent="0.25">
      <c r="A82" s="65" t="s">
        <v>100</v>
      </c>
      <c r="B82" s="303">
        <f ca="1">IF(AND('Key project Info'!$B$6&gt;0,'Key project Info'!$B$6&lt;=30),IRR(B72:OFFSET(B72,0,'Key project Info'!$B$6-1)),"Assessment period wrong")</f>
        <v>0.24847072649761226</v>
      </c>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row>
    <row r="83" spans="1:34" x14ac:dyDescent="0.25">
      <c r="A83" s="65"/>
      <c r="B83" s="303"/>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row>
    <row r="84" spans="1:34" x14ac:dyDescent="0.25">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row>
    <row r="85" spans="1:34" x14ac:dyDescent="0.25">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row>
    <row r="86" spans="1:34" ht="17.399999999999999" x14ac:dyDescent="0.3">
      <c r="A86" s="286" t="str">
        <f>'Key project Info'!$B$36</f>
        <v xml:space="preserve">Agriculture </v>
      </c>
      <c r="B86" s="286"/>
      <c r="C86" s="286"/>
      <c r="D86" s="286"/>
      <c r="E86" s="286"/>
      <c r="F86" s="286"/>
      <c r="G86" s="286"/>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68"/>
      <c r="AG86" s="68"/>
      <c r="AH86" s="68"/>
    </row>
    <row r="87" spans="1:34" x14ac:dyDescent="0.25">
      <c r="A87" s="287" t="s">
        <v>1</v>
      </c>
      <c r="B87" s="288">
        <v>1</v>
      </c>
      <c r="C87" s="288">
        <v>2</v>
      </c>
      <c r="D87" s="288">
        <v>3</v>
      </c>
      <c r="E87" s="288">
        <v>4</v>
      </c>
      <c r="F87" s="288">
        <v>5</v>
      </c>
      <c r="G87" s="288">
        <v>6</v>
      </c>
      <c r="H87" s="288">
        <v>7</v>
      </c>
      <c r="I87" s="288">
        <v>8</v>
      </c>
      <c r="J87" s="288">
        <v>9</v>
      </c>
      <c r="K87" s="288">
        <v>10</v>
      </c>
      <c r="L87" s="288">
        <v>11</v>
      </c>
      <c r="M87" s="288">
        <v>12</v>
      </c>
      <c r="N87" s="288">
        <v>13</v>
      </c>
      <c r="O87" s="288">
        <v>14</v>
      </c>
      <c r="P87" s="288">
        <v>15</v>
      </c>
      <c r="Q87" s="288">
        <v>16</v>
      </c>
      <c r="R87" s="288">
        <v>17</v>
      </c>
      <c r="S87" s="288">
        <v>18</v>
      </c>
      <c r="T87" s="288">
        <v>19</v>
      </c>
      <c r="U87" s="288">
        <v>20</v>
      </c>
      <c r="V87" s="288">
        <v>21</v>
      </c>
      <c r="W87" s="288">
        <v>22</v>
      </c>
      <c r="X87" s="288">
        <v>23</v>
      </c>
      <c r="Y87" s="288">
        <v>24</v>
      </c>
      <c r="Z87" s="288">
        <v>25</v>
      </c>
      <c r="AA87" s="288">
        <v>26</v>
      </c>
      <c r="AB87" s="288">
        <v>27</v>
      </c>
      <c r="AC87" s="288">
        <v>28</v>
      </c>
      <c r="AD87" s="288">
        <v>29</v>
      </c>
      <c r="AE87" s="288">
        <v>30</v>
      </c>
      <c r="AF87" s="68"/>
      <c r="AG87" s="68"/>
      <c r="AH87" s="68"/>
    </row>
    <row r="88" spans="1:34" s="235" customFormat="1" x14ac:dyDescent="0.25">
      <c r="A88" s="235" t="s">
        <v>8</v>
      </c>
      <c r="B88" s="235">
        <v>1200</v>
      </c>
    </row>
    <row r="89" spans="1:34" s="290" customFormat="1" ht="16.5" customHeight="1" x14ac:dyDescent="0.3">
      <c r="A89" s="413" t="s">
        <v>167</v>
      </c>
      <c r="B89" s="235"/>
      <c r="C89" s="235">
        <v>700</v>
      </c>
      <c r="D89" s="235">
        <v>700</v>
      </c>
      <c r="E89" s="235">
        <v>700</v>
      </c>
      <c r="F89" s="235">
        <v>700</v>
      </c>
      <c r="G89" s="235">
        <v>700</v>
      </c>
      <c r="H89" s="235">
        <v>700</v>
      </c>
      <c r="I89" s="235">
        <v>700</v>
      </c>
      <c r="J89" s="235">
        <v>700</v>
      </c>
      <c r="K89" s="235">
        <v>700</v>
      </c>
      <c r="L89" s="235">
        <v>700</v>
      </c>
      <c r="M89" s="235">
        <v>700</v>
      </c>
      <c r="N89" s="235">
        <v>700</v>
      </c>
      <c r="O89" s="235">
        <v>700</v>
      </c>
      <c r="P89" s="235">
        <v>700</v>
      </c>
      <c r="Q89" s="235">
        <v>700</v>
      </c>
      <c r="R89" s="235">
        <v>700</v>
      </c>
      <c r="S89" s="235">
        <v>700</v>
      </c>
      <c r="T89" s="235">
        <v>700</v>
      </c>
      <c r="U89" s="235">
        <v>700</v>
      </c>
      <c r="V89" s="235"/>
      <c r="W89" s="235"/>
      <c r="X89" s="235"/>
      <c r="Y89" s="235"/>
      <c r="Z89" s="235"/>
      <c r="AA89" s="235"/>
      <c r="AB89" s="235"/>
      <c r="AC89" s="235"/>
      <c r="AD89" s="235"/>
      <c r="AE89" s="235"/>
    </row>
    <row r="90" spans="1:34" s="235" customFormat="1" x14ac:dyDescent="0.25">
      <c r="A90" s="237" t="s">
        <v>30</v>
      </c>
      <c r="B90" s="237"/>
      <c r="C90" s="237">
        <v>1000</v>
      </c>
      <c r="D90" s="237">
        <v>1000</v>
      </c>
      <c r="E90" s="237">
        <v>1000</v>
      </c>
      <c r="F90" s="237">
        <v>1000</v>
      </c>
      <c r="G90" s="237">
        <v>1000</v>
      </c>
      <c r="H90" s="237">
        <v>1000</v>
      </c>
      <c r="I90" s="237">
        <v>1000</v>
      </c>
      <c r="J90" s="237">
        <v>1000</v>
      </c>
      <c r="K90" s="237">
        <v>1000</v>
      </c>
      <c r="L90" s="237">
        <v>1000</v>
      </c>
      <c r="M90" s="237">
        <v>1000</v>
      </c>
      <c r="N90" s="237">
        <v>1000</v>
      </c>
      <c r="O90" s="237">
        <v>1000</v>
      </c>
      <c r="P90" s="237">
        <v>1000</v>
      </c>
      <c r="Q90" s="237">
        <v>1000</v>
      </c>
      <c r="R90" s="237">
        <v>1000</v>
      </c>
      <c r="S90" s="237">
        <v>1000</v>
      </c>
      <c r="T90" s="237">
        <v>1000</v>
      </c>
      <c r="U90" s="237">
        <v>1000</v>
      </c>
      <c r="V90" s="237"/>
      <c r="W90" s="237"/>
      <c r="X90" s="237"/>
      <c r="Y90" s="237"/>
      <c r="Z90" s="237"/>
      <c r="AA90" s="237"/>
      <c r="AB90" s="237"/>
      <c r="AC90" s="237"/>
      <c r="AD90" s="237"/>
      <c r="AE90" s="237"/>
    </row>
    <row r="91" spans="1:34" x14ac:dyDescent="0.25">
      <c r="A91" s="415" t="s">
        <v>165</v>
      </c>
      <c r="B91" s="68">
        <f>IF(B87&gt;'Key project Info'!$B$6,"",B90-(B88+B89))</f>
        <v>-1200</v>
      </c>
      <c r="C91" s="68">
        <f>IF(C87&gt;'Key project Info'!$B$6,"",C90-(C88+C89))</f>
        <v>300</v>
      </c>
      <c r="D91" s="68">
        <f>IF(D87&gt;'Key project Info'!$B$6,"",D90-(D88+D89))</f>
        <v>300</v>
      </c>
      <c r="E91" s="68">
        <f>IF(E87&gt;'Key project Info'!$B$6,"",E90-(E88+E89))</f>
        <v>300</v>
      </c>
      <c r="F91" s="68">
        <f>IF(F87&gt;'Key project Info'!$B$6,"",F90-(F88+F89))</f>
        <v>300</v>
      </c>
      <c r="G91" s="68">
        <f>IF(G87&gt;'Key project Info'!$B$6,"",G90-(G88+G89))</f>
        <v>300</v>
      </c>
      <c r="H91" s="68">
        <f>IF(H87&gt;'Key project Info'!$B$6,"",H90-(H88+H89))</f>
        <v>300</v>
      </c>
      <c r="I91" s="68">
        <f>IF(I87&gt;'Key project Info'!$B$6,"",I90-(I88+I89))</f>
        <v>300</v>
      </c>
      <c r="J91" s="68">
        <f>IF(J87&gt;'Key project Info'!$B$6,"",J90-(J88+J89))</f>
        <v>300</v>
      </c>
      <c r="K91" s="68">
        <f>IF(K87&gt;'Key project Info'!$B$6,"",K90-(K88+K89))</f>
        <v>300</v>
      </c>
      <c r="L91" s="68">
        <f>IF(L87&gt;'Key project Info'!$B$6,"",L90-(L88+L89))</f>
        <v>300</v>
      </c>
      <c r="M91" s="68">
        <f>IF(M87&gt;'Key project Info'!$B$6,"",M90-(M88+M89))</f>
        <v>300</v>
      </c>
      <c r="N91" s="68">
        <f>IF(N87&gt;'Key project Info'!$B$6,"",N90-(N88+N89))</f>
        <v>300</v>
      </c>
      <c r="O91" s="68">
        <f>IF(O87&gt;'Key project Info'!$B$6,"",O90-(O88+O89))</f>
        <v>300</v>
      </c>
      <c r="P91" s="68">
        <f>IF(P87&gt;'Key project Info'!$B$6,"",P90-(P88+P89))</f>
        <v>300</v>
      </c>
      <c r="Q91" s="68">
        <f>IF(Q87&gt;'Key project Info'!$B$6,"",Q90-(Q88+Q89))</f>
        <v>300</v>
      </c>
      <c r="R91" s="68">
        <f>IF(R87&gt;'Key project Info'!$B$6,"",R90-(R88+R89))</f>
        <v>300</v>
      </c>
      <c r="S91" s="68">
        <f>IF(S87&gt;'Key project Info'!$B$6,"",S90-(S88+S89))</f>
        <v>300</v>
      </c>
      <c r="T91" s="68">
        <f>IF(T87&gt;'Key project Info'!$B$6,"",T90-(T88+T89))</f>
        <v>300</v>
      </c>
      <c r="U91" s="68">
        <f>IF(U87&gt;'Key project Info'!$B$6,"",U90-(U88+U89))</f>
        <v>300</v>
      </c>
      <c r="V91" s="68" t="str">
        <f>IF(V87&gt;'Key project Info'!$B$6,"",V90-(V88+V89))</f>
        <v/>
      </c>
      <c r="W91" s="68" t="str">
        <f>IF(W87&gt;'Key project Info'!$B$6,"",W90-(W88+W89))</f>
        <v/>
      </c>
      <c r="X91" s="68" t="str">
        <f>IF(X87&gt;'Key project Info'!$B$6,"",X90-(X88+X89))</f>
        <v/>
      </c>
      <c r="Y91" s="68" t="str">
        <f>IF(Y87&gt;'Key project Info'!$B$6,"",Y90-(Y88+Y89))</f>
        <v/>
      </c>
      <c r="Z91" s="68" t="str">
        <f>IF(Z87&gt;'Key project Info'!$B$6,"",Z90-(Z88+Z89))</f>
        <v/>
      </c>
      <c r="AA91" s="68" t="str">
        <f>IF(AA87&gt;'Key project Info'!$B$6,"",AA90-(AA88+AA89))</f>
        <v/>
      </c>
      <c r="AB91" s="68" t="str">
        <f>IF(AB87&gt;'Key project Info'!$B$6,"",AB90-(AB88+AB89))</f>
        <v/>
      </c>
      <c r="AC91" s="68" t="str">
        <f>IF(AC87&gt;'Key project Info'!$B$6,"",AC90-(AC88+AC89))</f>
        <v/>
      </c>
      <c r="AD91" s="68" t="str">
        <f>IF(AD87&gt;'Key project Info'!$B$6,"",AD90-(AD88+AD89))</f>
        <v/>
      </c>
      <c r="AE91" s="68" t="str">
        <f>IF(AE87&gt;'Key project Info'!$B$6,"",AE90-(AE88+AE89))</f>
        <v/>
      </c>
      <c r="AF91" s="68"/>
      <c r="AG91" s="68"/>
      <c r="AH91" s="68"/>
    </row>
    <row r="92" spans="1:34" x14ac:dyDescent="0.25">
      <c r="A92" s="78" t="s">
        <v>123</v>
      </c>
      <c r="B92" s="68">
        <f>IF(B87&gt;'Key project Info'!$B$6,"",B91)</f>
        <v>-1200</v>
      </c>
      <c r="C92" s="78">
        <f>IF(C87&gt;'Key project Info'!$B$6,"",C91+B92)</f>
        <v>-900</v>
      </c>
      <c r="D92" s="78">
        <f>IF(D87&gt;'Key project Info'!$B$6,"",D91+C92)</f>
        <v>-600</v>
      </c>
      <c r="E92" s="78">
        <f>IF(E87&gt;'Key project Info'!$B$6,"",E91+D92)</f>
        <v>-300</v>
      </c>
      <c r="F92" s="78">
        <f>IF(F87&gt;'Key project Info'!$B$6,"",F91+E92)</f>
        <v>0</v>
      </c>
      <c r="G92" s="78">
        <f>IF(G87&gt;'Key project Info'!$B$6,"",G91+F92)</f>
        <v>300</v>
      </c>
      <c r="H92" s="78">
        <f>IF(H87&gt;'Key project Info'!$B$6,"",H91+G92)</f>
        <v>600</v>
      </c>
      <c r="I92" s="78">
        <f>IF(I87&gt;'Key project Info'!$B$6,"",I91+H92)</f>
        <v>900</v>
      </c>
      <c r="J92" s="78">
        <f>IF(J87&gt;'Key project Info'!$B$6,"",J91+I92)</f>
        <v>1200</v>
      </c>
      <c r="K92" s="78">
        <f>IF(K87&gt;'Key project Info'!$B$6,"",K91+J92)</f>
        <v>1500</v>
      </c>
      <c r="L92" s="78">
        <f>IF(L87&gt;'Key project Info'!$B$6,"",L91+K92)</f>
        <v>1800</v>
      </c>
      <c r="M92" s="78">
        <f>IF(M87&gt;'Key project Info'!$B$6,"",M91+L92)</f>
        <v>2100</v>
      </c>
      <c r="N92" s="78">
        <f>IF(N87&gt;'Key project Info'!$B$6,"",N91+M92)</f>
        <v>2400</v>
      </c>
      <c r="O92" s="78">
        <f>IF(O87&gt;'Key project Info'!$B$6,"",O91+N92)</f>
        <v>2700</v>
      </c>
      <c r="P92" s="78">
        <f>IF(P87&gt;'Key project Info'!$B$6,"",P91+O92)</f>
        <v>3000</v>
      </c>
      <c r="Q92" s="78">
        <f>IF(Q87&gt;'Key project Info'!$B$6,"",Q91+P92)</f>
        <v>3300</v>
      </c>
      <c r="R92" s="78">
        <f>IF(R87&gt;'Key project Info'!$B$6,"",R91+Q92)</f>
        <v>3600</v>
      </c>
      <c r="S92" s="78">
        <f>IF(S87&gt;'Key project Info'!$B$6,"",S91+R92)</f>
        <v>3900</v>
      </c>
      <c r="T92" s="78">
        <f>IF(T87&gt;'Key project Info'!$B$6,"",T91+S92)</f>
        <v>4200</v>
      </c>
      <c r="U92" s="78">
        <f>IF(U87&gt;'Key project Info'!$B$6,"",U91+T92)</f>
        <v>4500</v>
      </c>
      <c r="V92" s="78" t="str">
        <f>IF(V87&gt;'Key project Info'!$B$6,"",V91+U92)</f>
        <v/>
      </c>
      <c r="W92" s="78" t="str">
        <f>IF(W87&gt;'Key project Info'!$B$6,"",W91+V92)</f>
        <v/>
      </c>
      <c r="X92" s="78" t="str">
        <f>IF(X87&gt;'Key project Info'!$B$6,"",X91+W92)</f>
        <v/>
      </c>
      <c r="Y92" s="78" t="str">
        <f>IF(Y87&gt;'Key project Info'!$B$6,"",Y91+X92)</f>
        <v/>
      </c>
      <c r="Z92" s="78" t="str">
        <f>IF(Z87&gt;'Key project Info'!$B$6,"",Z91+Y92)</f>
        <v/>
      </c>
      <c r="AA92" s="78" t="str">
        <f>IF(AA87&gt;'Key project Info'!$B$6,"",AA91+Z92)</f>
        <v/>
      </c>
      <c r="AB92" s="78" t="str">
        <f>IF(AB87&gt;'Key project Info'!$B$6,"",AB91+AA92)</f>
        <v/>
      </c>
      <c r="AC92" s="78" t="str">
        <f>IF(AC87&gt;'Key project Info'!$B$6,"",AC91+AB92)</f>
        <v/>
      </c>
      <c r="AD92" s="78" t="str">
        <f>IF(AD87&gt;'Key project Info'!$B$6,"",AD91+AC92)</f>
        <v/>
      </c>
      <c r="AE92" s="78" t="str">
        <f>IF(AE87&gt;'Key project Info'!$B$6,"",AE91+AD92)</f>
        <v/>
      </c>
      <c r="AF92" s="68"/>
      <c r="AG92" s="68"/>
      <c r="AH92" s="68"/>
    </row>
    <row r="93" spans="1:34" x14ac:dyDescent="0.25">
      <c r="A93" s="78"/>
      <c r="B93" s="6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68"/>
      <c r="AG93" s="68"/>
      <c r="AH93" s="68"/>
    </row>
    <row r="94" spans="1:34" x14ac:dyDescent="0.25">
      <c r="A94" s="88" t="s">
        <v>120</v>
      </c>
      <c r="B94" s="68">
        <f>IF(B87&gt;'Key project Info'!$B$6,"",B91/(1+$B97)^B87)</f>
        <v>-1134.5454545454545</v>
      </c>
      <c r="C94" s="68">
        <f>IF(C87&gt;'Key project Info'!$B$6,"",C91/(1+$B97)^C87)</f>
        <v>268.16528925619838</v>
      </c>
      <c r="D94" s="68">
        <f>IF(D87&gt;'Key project Info'!$B$6,"",D91/(1+$B97)^D87)</f>
        <v>253.53809166040571</v>
      </c>
      <c r="E94" s="68">
        <f>IF(E87&gt;'Key project Info'!$B$6,"",E91/(1+$B97)^E87)</f>
        <v>239.70874120620178</v>
      </c>
      <c r="F94" s="68">
        <f>IF(F87&gt;'Key project Info'!$B$6,"",F91/(1+$B97)^F87)</f>
        <v>226.63371895859078</v>
      </c>
      <c r="G94" s="68">
        <f>IF(G87&gt;'Key project Info'!$B$6,"",G91/(1+$B97)^G87)</f>
        <v>214.27187974266766</v>
      </c>
      <c r="H94" s="68">
        <f>IF(H87&gt;'Key project Info'!$B$6,"",H91/(1+$B97)^H87)</f>
        <v>202.58432266579487</v>
      </c>
      <c r="I94" s="68">
        <f>IF(I87&gt;'Key project Info'!$B$6,"",I91/(1+$B97)^I87)</f>
        <v>191.53426870220605</v>
      </c>
      <c r="J94" s="68">
        <f>IF(J87&gt;'Key project Info'!$B$6,"",J91/(1+$B97)^J87)</f>
        <v>181.08694495481299</v>
      </c>
      <c r="K94" s="68">
        <f>IF(K87&gt;'Key project Info'!$B$6,"",K91/(1+$B97)^K87)</f>
        <v>171.20947523000501</v>
      </c>
      <c r="L94" s="68">
        <f>IF(L87&gt;'Key project Info'!$B$6,"",L91/(1+$B97)^L87)</f>
        <v>161.87077658109567</v>
      </c>
      <c r="M94" s="68">
        <f>IF(M87&gt;'Key project Info'!$B$6,"",M91/(1+$B97)^M87)</f>
        <v>153.04146149485408</v>
      </c>
      <c r="N94" s="68">
        <f>IF(N87&gt;'Key project Info'!$B$6,"",N91/(1+$B97)^N87)</f>
        <v>144.69374541331661</v>
      </c>
      <c r="O94" s="68">
        <f>IF(O87&gt;'Key project Info'!$B$6,"",O91/(1+$B97)^O87)</f>
        <v>136.80135929986295</v>
      </c>
      <c r="P94" s="68">
        <f>IF(P87&gt;'Key project Info'!$B$6,"",P91/(1+$B97)^P87)</f>
        <v>129.33946697441587</v>
      </c>
      <c r="Q94" s="68">
        <f>IF(Q87&gt;'Key project Info'!$B$6,"",Q91/(1+$B97)^Q87)</f>
        <v>122.28458695762957</v>
      </c>
      <c r="R94" s="68">
        <f>IF(R87&gt;'Key project Info'!$B$6,"",R91/(1+$B97)^R87)</f>
        <v>115.6145185781225</v>
      </c>
      <c r="S94" s="68">
        <f>IF(S87&gt;'Key project Info'!$B$6,"",S91/(1+$B97)^S87)</f>
        <v>109.30827211022492</v>
      </c>
      <c r="T94" s="68">
        <f>IF(T87&gt;'Key project Info'!$B$6,"",T91/(1+$B97)^T87)</f>
        <v>103.34600272239447</v>
      </c>
      <c r="U94" s="68">
        <f>IF(U87&gt;'Key project Info'!$B$6,"",U91/(1+$B97)^U87)</f>
        <v>97.70894802844569</v>
      </c>
      <c r="V94" s="68" t="str">
        <f>IF(V87&gt;'Key project Info'!$B$6,"",V91/(1+$B97)^V87)</f>
        <v/>
      </c>
      <c r="W94" s="68" t="str">
        <f>IF(W87&gt;'Key project Info'!$B$6,"",W91/(1+$B97)^W87)</f>
        <v/>
      </c>
      <c r="X94" s="68" t="str">
        <f>IF(X87&gt;'Key project Info'!$B$6,"",X91/(1+$B97)^X87)</f>
        <v/>
      </c>
      <c r="Y94" s="68" t="str">
        <f>IF(Y87&gt;'Key project Info'!$B$6,"",Y91/(1+$B97)^Y87)</f>
        <v/>
      </c>
      <c r="Z94" s="68" t="str">
        <f>IF(Z87&gt;'Key project Info'!$B$6,"",Z91/(1+$B97)^Z87)</f>
        <v/>
      </c>
      <c r="AA94" s="68" t="str">
        <f>IF(AA87&gt;'Key project Info'!$B$6,"",AA91/(1+$B97)^AA87)</f>
        <v/>
      </c>
      <c r="AB94" s="68" t="str">
        <f>IF(AB87&gt;'Key project Info'!$B$6,"",AB91/(1+$B97)^AB87)</f>
        <v/>
      </c>
      <c r="AC94" s="68" t="str">
        <f>IF(AC87&gt;'Key project Info'!$B$6,"",AC91/(1+$B97)^AC87)</f>
        <v/>
      </c>
      <c r="AD94" s="68" t="str">
        <f>IF(AD87&gt;'Key project Info'!$B$6,"",AD91/(1+$B97)^AD87)</f>
        <v/>
      </c>
      <c r="AE94" s="68" t="str">
        <f>IF(AE87&gt;'Key project Info'!$B$6,"",AE91/(1+$B97)^AE87)</f>
        <v/>
      </c>
      <c r="AF94" s="68"/>
      <c r="AG94" s="68"/>
      <c r="AH94" s="68"/>
    </row>
    <row r="95" spans="1:34" ht="14.4" thickBot="1" x14ac:dyDescent="0.3">
      <c r="A95" s="291" t="s">
        <v>121</v>
      </c>
      <c r="B95" s="176">
        <f>IF(B87&gt;'Key project Info'!$B$6,"",B92/(1+$B97)^B87)</f>
        <v>-1134.5454545454545</v>
      </c>
      <c r="C95" s="176">
        <f>IF(C87&gt;'Key project Info'!$B$6,"",C92/(1+$B97)^C87)</f>
        <v>-804.49586776859508</v>
      </c>
      <c r="D95" s="176">
        <f>IF(D87&gt;'Key project Info'!$B$6,"",D92/(1+$B97)^D87)</f>
        <v>-507.07618332081142</v>
      </c>
      <c r="E95" s="176">
        <f>IF(E87&gt;'Key project Info'!$B$6,"",E92/(1+$B97)^E87)</f>
        <v>-239.70874120620178</v>
      </c>
      <c r="F95" s="176">
        <f>IF(F87&gt;'Key project Info'!$B$6,"",F92/(1+$B97)^F87)</f>
        <v>0</v>
      </c>
      <c r="G95" s="176">
        <f>IF(G87&gt;'Key project Info'!$B$6,"",G92/(1+$B97)^G87)</f>
        <v>214.27187974266766</v>
      </c>
      <c r="H95" s="176">
        <f>IF(H87&gt;'Key project Info'!$B$6,"",H92/(1+$B97)^H87)</f>
        <v>405.16864533158974</v>
      </c>
      <c r="I95" s="176">
        <f>IF(I87&gt;'Key project Info'!$B$6,"",I92/(1+$B97)^I87)</f>
        <v>574.60280610661812</v>
      </c>
      <c r="J95" s="176">
        <f>IF(J87&gt;'Key project Info'!$B$6,"",J92/(1+$B97)^J87)</f>
        <v>724.34777981925197</v>
      </c>
      <c r="K95" s="176">
        <f>IF(K87&gt;'Key project Info'!$B$6,"",K92/(1+$B97)^K87)</f>
        <v>856.04737615002512</v>
      </c>
      <c r="L95" s="176">
        <f>IF(L87&gt;'Key project Info'!$B$6,"",L92/(1+$B97)^L87)</f>
        <v>971.22465948657396</v>
      </c>
      <c r="M95" s="176">
        <f>IF(M87&gt;'Key project Info'!$B$6,"",M92/(1+$B97)^M87)</f>
        <v>1071.2902304639786</v>
      </c>
      <c r="N95" s="176">
        <f>IF(N87&gt;'Key project Info'!$B$6,"",N92/(1+$B97)^N87)</f>
        <v>1157.5499633065328</v>
      </c>
      <c r="O95" s="176">
        <f>IF(O87&gt;'Key project Info'!$B$6,"",O92/(1+$B97)^O87)</f>
        <v>1231.2122336987666</v>
      </c>
      <c r="P95" s="176">
        <f>IF(P87&gt;'Key project Info'!$B$6,"",P92/(1+$B97)^P87)</f>
        <v>1293.3946697441588</v>
      </c>
      <c r="Q95" s="176">
        <f>IF(Q87&gt;'Key project Info'!$B$6,"",Q92/(1+$B97)^Q87)</f>
        <v>1345.1304565339253</v>
      </c>
      <c r="R95" s="176">
        <f>IF(R87&gt;'Key project Info'!$B$6,"",R92/(1+$B97)^R87)</f>
        <v>1387.37422293747</v>
      </c>
      <c r="S95" s="176">
        <f>IF(S87&gt;'Key project Info'!$B$6,"",S92/(1+$B97)^S87)</f>
        <v>1421.007537432924</v>
      </c>
      <c r="T95" s="176">
        <f>IF(T87&gt;'Key project Info'!$B$6,"",T92/(1+$B97)^T87)</f>
        <v>1446.8440381135226</v>
      </c>
      <c r="U95" s="176">
        <f>IF(U87&gt;'Key project Info'!$B$6,"",U92/(1+$B97)^U87)</f>
        <v>1465.6342204266853</v>
      </c>
      <c r="V95" s="176" t="str">
        <f>IF(V87&gt;'Key project Info'!$B$6,"",V92/(1+$B97)^V87)</f>
        <v/>
      </c>
      <c r="W95" s="176" t="str">
        <f>IF(W87&gt;'Key project Info'!$B$6,"",W92/(1+$B97)^W87)</f>
        <v/>
      </c>
      <c r="X95" s="176" t="str">
        <f>IF(X87&gt;'Key project Info'!$B$6,"",X92/(1+$B97)^X87)</f>
        <v/>
      </c>
      <c r="Y95" s="176" t="str">
        <f>IF(Y87&gt;'Key project Info'!$B$6,"",Y92/(1+$B97)^Y87)</f>
        <v/>
      </c>
      <c r="Z95" s="176" t="str">
        <f>IF(Z87&gt;'Key project Info'!$B$6,"",Z92/(1+$B97)^Z87)</f>
        <v/>
      </c>
      <c r="AA95" s="176" t="str">
        <f>IF(AA87&gt;'Key project Info'!$B$6,"",AA92/(1+$B97)^AA87)</f>
        <v/>
      </c>
      <c r="AB95" s="176" t="str">
        <f>IF(AB87&gt;'Key project Info'!$B$6,"",AB92/(1+$B97)^AB87)</f>
        <v/>
      </c>
      <c r="AC95" s="176" t="str">
        <f>IF(AC87&gt;'Key project Info'!$B$6,"",AC92/(1+$B97)^AC87)</f>
        <v/>
      </c>
      <c r="AD95" s="176" t="str">
        <f>IF(AD87&gt;'Key project Info'!$B$6,"",AD92/(1+$B97)^AD87)</f>
        <v/>
      </c>
      <c r="AE95" s="176" t="str">
        <f>IF(AE87&gt;'Key project Info'!$B$6,"",AE92/(1+$B97)^AE87)</f>
        <v/>
      </c>
      <c r="AF95" s="68"/>
      <c r="AG95" s="68"/>
      <c r="AH95" s="68"/>
    </row>
    <row r="96" spans="1:34" x14ac:dyDescent="0.25">
      <c r="A96" s="78"/>
      <c r="B96" s="68"/>
      <c r="C96" s="78"/>
      <c r="D96" s="78"/>
      <c r="E96" s="68"/>
      <c r="F96" s="68"/>
      <c r="G96" s="7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row>
    <row r="97" spans="1:34" x14ac:dyDescent="0.25">
      <c r="A97" s="78" t="s">
        <v>98</v>
      </c>
      <c r="B97" s="90">
        <f>(1+B98)/(1+B99)-1</f>
        <v>5.7692307692307709E-2</v>
      </c>
      <c r="C97" s="78"/>
      <c r="D97" s="78"/>
      <c r="E97" s="68"/>
      <c r="F97" s="68"/>
      <c r="G97" s="7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row>
    <row r="98" spans="1:34" x14ac:dyDescent="0.25">
      <c r="A98" s="78" t="s">
        <v>96</v>
      </c>
      <c r="B98" s="302">
        <v>0.1</v>
      </c>
      <c r="C98" s="78"/>
      <c r="D98" s="78"/>
      <c r="E98" s="68"/>
      <c r="F98" s="68"/>
      <c r="G98" s="7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row>
    <row r="99" spans="1:34" x14ac:dyDescent="0.25">
      <c r="A99" s="271" t="s">
        <v>97</v>
      </c>
      <c r="B99" s="302">
        <v>0.04</v>
      </c>
      <c r="C99" s="78"/>
      <c r="D99" s="78"/>
      <c r="E99" s="68"/>
      <c r="F99" s="68"/>
      <c r="G99" s="7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row>
    <row r="100" spans="1:34" x14ac:dyDescent="0.25">
      <c r="A100" s="88" t="s">
        <v>31</v>
      </c>
      <c r="B100" s="88">
        <f ca="1">IF(AND('Key project Info'!$B$6&gt;0,'Key project Info'!$B$6&lt;=30),SUM(B94:OFFSET(B94,0,'Key project Info'!$B$6-1)),"Assessment period wrong")</f>
        <v>2088.1964159917907</v>
      </c>
      <c r="C100" s="78"/>
      <c r="D100" s="78"/>
      <c r="E100" s="68"/>
      <c r="F100" s="68"/>
      <c r="G100" s="7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row>
    <row r="101" spans="1:34" x14ac:dyDescent="0.25">
      <c r="A101" s="65" t="s">
        <v>100</v>
      </c>
      <c r="B101" s="303">
        <f ca="1">IF(AND('Key project Info'!$B$6&gt;0,'Key project Info'!$B$6&lt;=30),IRR(B91:OFFSET(B91,0,'Key project Info'!$B$6-1)),"Assessment period wrong")</f>
        <v>0.24618147648090627</v>
      </c>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row>
    <row r="102" spans="1:34" x14ac:dyDescent="0.25">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row>
    <row r="103" spans="1:34" x14ac:dyDescent="0.2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row>
    <row r="104" spans="1:34" x14ac:dyDescent="0.25">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row>
    <row r="105" spans="1:34" ht="17.399999999999999" x14ac:dyDescent="0.3">
      <c r="A105" s="286" t="str">
        <f>'Key project Info'!$B$37</f>
        <v>Sustainable logging of primary forests</v>
      </c>
      <c r="B105" s="286"/>
      <c r="C105" s="286"/>
      <c r="D105" s="286"/>
      <c r="E105" s="286"/>
      <c r="F105" s="286"/>
      <c r="G105" s="286"/>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68"/>
      <c r="AG105" s="68"/>
      <c r="AH105" s="68"/>
    </row>
    <row r="106" spans="1:34" x14ac:dyDescent="0.25">
      <c r="A106" s="287" t="s">
        <v>1</v>
      </c>
      <c r="B106" s="288">
        <v>1</v>
      </c>
      <c r="C106" s="288">
        <v>2</v>
      </c>
      <c r="D106" s="288">
        <v>3</v>
      </c>
      <c r="E106" s="288">
        <v>4</v>
      </c>
      <c r="F106" s="288">
        <v>5</v>
      </c>
      <c r="G106" s="288">
        <v>6</v>
      </c>
      <c r="H106" s="288">
        <v>7</v>
      </c>
      <c r="I106" s="288">
        <v>8</v>
      </c>
      <c r="J106" s="288">
        <v>9</v>
      </c>
      <c r="K106" s="288">
        <v>10</v>
      </c>
      <c r="L106" s="288">
        <v>11</v>
      </c>
      <c r="M106" s="288">
        <v>12</v>
      </c>
      <c r="N106" s="288">
        <v>13</v>
      </c>
      <c r="O106" s="288">
        <v>14</v>
      </c>
      <c r="P106" s="288">
        <v>15</v>
      </c>
      <c r="Q106" s="288">
        <v>16</v>
      </c>
      <c r="R106" s="288">
        <v>17</v>
      </c>
      <c r="S106" s="288">
        <v>18</v>
      </c>
      <c r="T106" s="288">
        <v>19</v>
      </c>
      <c r="U106" s="288">
        <v>20</v>
      </c>
      <c r="V106" s="288">
        <v>21</v>
      </c>
      <c r="W106" s="288">
        <v>22</v>
      </c>
      <c r="X106" s="288">
        <v>23</v>
      </c>
      <c r="Y106" s="288">
        <v>24</v>
      </c>
      <c r="Z106" s="288">
        <v>25</v>
      </c>
      <c r="AA106" s="288">
        <v>26</v>
      </c>
      <c r="AB106" s="288">
        <v>27</v>
      </c>
      <c r="AC106" s="288">
        <v>28</v>
      </c>
      <c r="AD106" s="288">
        <v>29</v>
      </c>
      <c r="AE106" s="288">
        <v>30</v>
      </c>
      <c r="AF106" s="68"/>
      <c r="AG106" s="68"/>
      <c r="AH106" s="68"/>
    </row>
    <row r="107" spans="1:34" s="235" customFormat="1" x14ac:dyDescent="0.25">
      <c r="A107" s="235" t="s">
        <v>8</v>
      </c>
    </row>
    <row r="108" spans="1:34" s="290" customFormat="1" ht="16.5" customHeight="1" x14ac:dyDescent="0.3">
      <c r="A108" s="413" t="s">
        <v>167</v>
      </c>
      <c r="B108" s="235">
        <v>0</v>
      </c>
      <c r="C108" s="235">
        <v>0</v>
      </c>
      <c r="D108" s="235">
        <v>0</v>
      </c>
      <c r="E108" s="235">
        <v>0</v>
      </c>
      <c r="F108" s="235">
        <v>0</v>
      </c>
      <c r="G108" s="235">
        <v>0</v>
      </c>
      <c r="H108" s="235">
        <v>0</v>
      </c>
      <c r="I108" s="235">
        <v>0</v>
      </c>
      <c r="J108" s="235">
        <v>0</v>
      </c>
      <c r="K108" s="235">
        <v>0</v>
      </c>
      <c r="L108" s="235">
        <v>0</v>
      </c>
      <c r="M108" s="235">
        <v>0</v>
      </c>
      <c r="N108" s="235">
        <v>0</v>
      </c>
      <c r="O108" s="235">
        <v>0</v>
      </c>
      <c r="P108" s="235">
        <v>0</v>
      </c>
      <c r="Q108" s="235">
        <v>0</v>
      </c>
      <c r="R108" s="235">
        <v>0</v>
      </c>
      <c r="S108" s="235">
        <v>0</v>
      </c>
      <c r="T108" s="235">
        <v>0</v>
      </c>
      <c r="U108" s="235">
        <v>0</v>
      </c>
      <c r="V108" s="235"/>
      <c r="W108" s="235"/>
      <c r="X108" s="235"/>
      <c r="Y108" s="235"/>
      <c r="Z108" s="235"/>
      <c r="AA108" s="235"/>
      <c r="AB108" s="235"/>
      <c r="AC108" s="235"/>
      <c r="AD108" s="235"/>
      <c r="AE108" s="235"/>
    </row>
    <row r="109" spans="1:34" s="235" customFormat="1" x14ac:dyDescent="0.25">
      <c r="A109" s="237" t="s">
        <v>30</v>
      </c>
      <c r="B109" s="237">
        <v>0</v>
      </c>
      <c r="C109" s="237">
        <v>0</v>
      </c>
      <c r="D109" s="237">
        <v>0</v>
      </c>
      <c r="E109" s="237">
        <v>0</v>
      </c>
      <c r="F109" s="237">
        <v>0</v>
      </c>
      <c r="G109" s="237">
        <v>0</v>
      </c>
      <c r="H109" s="237">
        <v>0</v>
      </c>
      <c r="I109" s="237">
        <v>0</v>
      </c>
      <c r="J109" s="237">
        <v>0</v>
      </c>
      <c r="K109" s="237">
        <v>0</v>
      </c>
      <c r="L109" s="237">
        <v>0</v>
      </c>
      <c r="M109" s="237">
        <v>0</v>
      </c>
      <c r="N109" s="237">
        <v>0</v>
      </c>
      <c r="O109" s="237">
        <v>0</v>
      </c>
      <c r="P109" s="237">
        <v>0</v>
      </c>
      <c r="Q109" s="237">
        <v>0</v>
      </c>
      <c r="R109" s="237">
        <v>0</v>
      </c>
      <c r="S109" s="237">
        <v>0</v>
      </c>
      <c r="T109" s="237">
        <v>0</v>
      </c>
      <c r="U109" s="237">
        <v>0</v>
      </c>
      <c r="V109" s="237"/>
      <c r="W109" s="237"/>
      <c r="X109" s="237"/>
      <c r="Y109" s="237"/>
      <c r="Z109" s="237"/>
      <c r="AA109" s="237"/>
      <c r="AB109" s="237"/>
      <c r="AC109" s="237"/>
      <c r="AD109" s="237"/>
      <c r="AE109" s="237"/>
    </row>
    <row r="110" spans="1:34" x14ac:dyDescent="0.25">
      <c r="A110" s="415" t="s">
        <v>165</v>
      </c>
      <c r="B110" s="68">
        <f>IF(B106&gt;'Key project Info'!$B$6,"",B109-(B107+B108))</f>
        <v>0</v>
      </c>
      <c r="C110" s="68">
        <f>IF(C106&gt;'Key project Info'!$B$6,"",C109-(C107+C108))</f>
        <v>0</v>
      </c>
      <c r="D110" s="68">
        <f>IF(D106&gt;'Key project Info'!$B$6,"",D109-(D107+D108))</f>
        <v>0</v>
      </c>
      <c r="E110" s="68">
        <f>IF(E106&gt;'Key project Info'!$B$6,"",E109-(E107+E108))</f>
        <v>0</v>
      </c>
      <c r="F110" s="68">
        <f>IF(F106&gt;'Key project Info'!$B$6,"",F109-(F107+F108))</f>
        <v>0</v>
      </c>
      <c r="G110" s="68">
        <f>IF(G106&gt;'Key project Info'!$B$6,"",G109-(G107+G108))</f>
        <v>0</v>
      </c>
      <c r="H110" s="68">
        <f>IF(H106&gt;'Key project Info'!$B$6,"",H109-(H107+H108))</f>
        <v>0</v>
      </c>
      <c r="I110" s="68">
        <f>IF(I106&gt;'Key project Info'!$B$6,"",I109-(I107+I108))</f>
        <v>0</v>
      </c>
      <c r="J110" s="68">
        <f>IF(J106&gt;'Key project Info'!$B$6,"",J109-(J107+J108))</f>
        <v>0</v>
      </c>
      <c r="K110" s="68">
        <f>IF(K106&gt;'Key project Info'!$B$6,"",K109-(K107+K108))</f>
        <v>0</v>
      </c>
      <c r="L110" s="68">
        <f>IF(L106&gt;'Key project Info'!$B$6,"",L109-(L107+L108))</f>
        <v>0</v>
      </c>
      <c r="M110" s="68">
        <f>IF(M106&gt;'Key project Info'!$B$6,"",M109-(M107+M108))</f>
        <v>0</v>
      </c>
      <c r="N110" s="68">
        <f>IF(N106&gt;'Key project Info'!$B$6,"",N109-(N107+N108))</f>
        <v>0</v>
      </c>
      <c r="O110" s="68">
        <f>IF(O106&gt;'Key project Info'!$B$6,"",O109-(O107+O108))</f>
        <v>0</v>
      </c>
      <c r="P110" s="68">
        <f>IF(P106&gt;'Key project Info'!$B$6,"",P109-(P107+P108))</f>
        <v>0</v>
      </c>
      <c r="Q110" s="68">
        <f>IF(Q106&gt;'Key project Info'!$B$6,"",Q109-(Q107+Q108))</f>
        <v>0</v>
      </c>
      <c r="R110" s="68">
        <f>IF(R106&gt;'Key project Info'!$B$6,"",R109-(R107+R108))</f>
        <v>0</v>
      </c>
      <c r="S110" s="68">
        <f>IF(S106&gt;'Key project Info'!$B$6,"",S109-(S107+S108))</f>
        <v>0</v>
      </c>
      <c r="T110" s="68">
        <f>IF(T106&gt;'Key project Info'!$B$6,"",T109-(T107+T108))</f>
        <v>0</v>
      </c>
      <c r="U110" s="68">
        <f>IF(U106&gt;'Key project Info'!$B$6,"",U109-(U107+U108))</f>
        <v>0</v>
      </c>
      <c r="V110" s="68" t="str">
        <f>IF(V106&gt;'Key project Info'!$B$6,"",V109-(V107+V108))</f>
        <v/>
      </c>
      <c r="W110" s="68" t="str">
        <f>IF(W106&gt;'Key project Info'!$B$6,"",W109-(W107+W108))</f>
        <v/>
      </c>
      <c r="X110" s="68" t="str">
        <f>IF(X106&gt;'Key project Info'!$B$6,"",X109-(X107+X108))</f>
        <v/>
      </c>
      <c r="Y110" s="68" t="str">
        <f>IF(Y106&gt;'Key project Info'!$B$6,"",Y109-(Y107+Y108))</f>
        <v/>
      </c>
      <c r="Z110" s="68" t="str">
        <f>IF(Z106&gt;'Key project Info'!$B$6,"",Z109-(Z107+Z108))</f>
        <v/>
      </c>
      <c r="AA110" s="68" t="str">
        <f>IF(AA106&gt;'Key project Info'!$B$6,"",AA109-(AA107+AA108))</f>
        <v/>
      </c>
      <c r="AB110" s="68" t="str">
        <f>IF(AB106&gt;'Key project Info'!$B$6,"",AB109-(AB107+AB108))</f>
        <v/>
      </c>
      <c r="AC110" s="68" t="str">
        <f>IF(AC106&gt;'Key project Info'!$B$6,"",AC109-(AC107+AC108))</f>
        <v/>
      </c>
      <c r="AD110" s="68" t="str">
        <f>IF(AD106&gt;'Key project Info'!$B$6,"",AD109-(AD107+AD108))</f>
        <v/>
      </c>
      <c r="AE110" s="68" t="str">
        <f>IF(AE106&gt;'Key project Info'!$B$6,"",AE109-(AE107+AE108))</f>
        <v/>
      </c>
      <c r="AF110" s="68"/>
      <c r="AG110" s="68"/>
      <c r="AH110" s="68"/>
    </row>
    <row r="111" spans="1:34" x14ac:dyDescent="0.25">
      <c r="A111" s="78" t="s">
        <v>123</v>
      </c>
      <c r="B111" s="68">
        <f>IF(B106&gt;'Key project Info'!$B$6,"",B110)</f>
        <v>0</v>
      </c>
      <c r="C111" s="78">
        <f>IF(C106&gt;'Key project Info'!$B$6,"",C110+B111)</f>
        <v>0</v>
      </c>
      <c r="D111" s="78">
        <f>IF(D106&gt;'Key project Info'!$B$6,"",D110+C111)</f>
        <v>0</v>
      </c>
      <c r="E111" s="78">
        <f>IF(E106&gt;'Key project Info'!$B$6,"",E110+D111)</f>
        <v>0</v>
      </c>
      <c r="F111" s="78">
        <f>IF(F106&gt;'Key project Info'!$B$6,"",F110+E111)</f>
        <v>0</v>
      </c>
      <c r="G111" s="78">
        <f>IF(G106&gt;'Key project Info'!$B$6,"",G110+F111)</f>
        <v>0</v>
      </c>
      <c r="H111" s="78">
        <f>IF(H106&gt;'Key project Info'!$B$6,"",H110+G111)</f>
        <v>0</v>
      </c>
      <c r="I111" s="78">
        <f>IF(I106&gt;'Key project Info'!$B$6,"",I110+H111)</f>
        <v>0</v>
      </c>
      <c r="J111" s="78">
        <f>IF(J106&gt;'Key project Info'!$B$6,"",J110+I111)</f>
        <v>0</v>
      </c>
      <c r="K111" s="78">
        <f>IF(K106&gt;'Key project Info'!$B$6,"",K110+J111)</f>
        <v>0</v>
      </c>
      <c r="L111" s="78">
        <f>IF(L106&gt;'Key project Info'!$B$6,"",L110+K111)</f>
        <v>0</v>
      </c>
      <c r="M111" s="78">
        <f>IF(M106&gt;'Key project Info'!$B$6,"",M110+L111)</f>
        <v>0</v>
      </c>
      <c r="N111" s="78">
        <f>IF(N106&gt;'Key project Info'!$B$6,"",N110+M111)</f>
        <v>0</v>
      </c>
      <c r="O111" s="78">
        <f>IF(O106&gt;'Key project Info'!$B$6,"",O110+N111)</f>
        <v>0</v>
      </c>
      <c r="P111" s="78">
        <f>IF(P106&gt;'Key project Info'!$B$6,"",P110+O111)</f>
        <v>0</v>
      </c>
      <c r="Q111" s="78">
        <f>IF(Q106&gt;'Key project Info'!$B$6,"",Q110+P111)</f>
        <v>0</v>
      </c>
      <c r="R111" s="78">
        <f>IF(R106&gt;'Key project Info'!$B$6,"",R110+Q111)</f>
        <v>0</v>
      </c>
      <c r="S111" s="78">
        <f>IF(S106&gt;'Key project Info'!$B$6,"",S110+R111)</f>
        <v>0</v>
      </c>
      <c r="T111" s="78">
        <f>IF(T106&gt;'Key project Info'!$B$6,"",T110+S111)</f>
        <v>0</v>
      </c>
      <c r="U111" s="78">
        <f>IF(U106&gt;'Key project Info'!$B$6,"",U110+T111)</f>
        <v>0</v>
      </c>
      <c r="V111" s="78" t="str">
        <f>IF(V106&gt;'Key project Info'!$B$6,"",V110+U111)</f>
        <v/>
      </c>
      <c r="W111" s="78" t="str">
        <f>IF(W106&gt;'Key project Info'!$B$6,"",W110+V111)</f>
        <v/>
      </c>
      <c r="X111" s="78" t="str">
        <f>IF(X106&gt;'Key project Info'!$B$6,"",X110+W111)</f>
        <v/>
      </c>
      <c r="Y111" s="78" t="str">
        <f>IF(Y106&gt;'Key project Info'!$B$6,"",Y110+X111)</f>
        <v/>
      </c>
      <c r="Z111" s="78" t="str">
        <f>IF(Z106&gt;'Key project Info'!$B$6,"",Z110+Y111)</f>
        <v/>
      </c>
      <c r="AA111" s="78" t="str">
        <f>IF(AA106&gt;'Key project Info'!$B$6,"",AA110+Z111)</f>
        <v/>
      </c>
      <c r="AB111" s="78" t="str">
        <f>IF(AB106&gt;'Key project Info'!$B$6,"",AB110+AA111)</f>
        <v/>
      </c>
      <c r="AC111" s="78" t="str">
        <f>IF(AC106&gt;'Key project Info'!$B$6,"",AC110+AB111)</f>
        <v/>
      </c>
      <c r="AD111" s="78" t="str">
        <f>IF(AD106&gt;'Key project Info'!$B$6,"",AD110+AC111)</f>
        <v/>
      </c>
      <c r="AE111" s="78" t="str">
        <f>IF(AE106&gt;'Key project Info'!$B$6,"",AE110+AD111)</f>
        <v/>
      </c>
      <c r="AF111" s="68"/>
      <c r="AG111" s="68"/>
      <c r="AH111" s="68"/>
    </row>
    <row r="112" spans="1:34" x14ac:dyDescent="0.25">
      <c r="A112" s="78"/>
      <c r="B112" s="6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68"/>
      <c r="AG112" s="68"/>
      <c r="AH112" s="68"/>
    </row>
    <row r="113" spans="1:34" x14ac:dyDescent="0.25">
      <c r="A113" s="88" t="s">
        <v>120</v>
      </c>
      <c r="B113" s="68">
        <f>IF(B106&gt;'Key project Info'!$B$6,"",B110/(1+$B116)^B106)</f>
        <v>0</v>
      </c>
      <c r="C113" s="68">
        <f>IF(C106&gt;'Key project Info'!$B$6,"",C110/(1+$B116)^C106)</f>
        <v>0</v>
      </c>
      <c r="D113" s="68">
        <f>IF(D106&gt;'Key project Info'!$B$6,"",D110/(1+$B116)^D106)</f>
        <v>0</v>
      </c>
      <c r="E113" s="68">
        <f>IF(E106&gt;'Key project Info'!$B$6,"",E110/(1+$B116)^E106)</f>
        <v>0</v>
      </c>
      <c r="F113" s="68">
        <f>IF(F106&gt;'Key project Info'!$B$6,"",F110/(1+$B116)^F106)</f>
        <v>0</v>
      </c>
      <c r="G113" s="68">
        <f>IF(G106&gt;'Key project Info'!$B$6,"",G110/(1+$B116)^G106)</f>
        <v>0</v>
      </c>
      <c r="H113" s="68">
        <f>IF(H106&gt;'Key project Info'!$B$6,"",H110/(1+$B116)^H106)</f>
        <v>0</v>
      </c>
      <c r="I113" s="68">
        <f>IF(I106&gt;'Key project Info'!$B$6,"",I110/(1+$B116)^I106)</f>
        <v>0</v>
      </c>
      <c r="J113" s="68">
        <f>IF(J106&gt;'Key project Info'!$B$6,"",J110/(1+$B116)^J106)</f>
        <v>0</v>
      </c>
      <c r="K113" s="68">
        <f>IF(K106&gt;'Key project Info'!$B$6,"",K110/(1+$B116)^K106)</f>
        <v>0</v>
      </c>
      <c r="L113" s="68">
        <f>IF(L106&gt;'Key project Info'!$B$6,"",L110/(1+$B116)^L106)</f>
        <v>0</v>
      </c>
      <c r="M113" s="68">
        <f>IF(M106&gt;'Key project Info'!$B$6,"",M110/(1+$B116)^M106)</f>
        <v>0</v>
      </c>
      <c r="N113" s="68">
        <f>IF(N106&gt;'Key project Info'!$B$6,"",N110/(1+$B116)^N106)</f>
        <v>0</v>
      </c>
      <c r="O113" s="68">
        <f>IF(O106&gt;'Key project Info'!$B$6,"",O110/(1+$B116)^O106)</f>
        <v>0</v>
      </c>
      <c r="P113" s="68">
        <f>IF(P106&gt;'Key project Info'!$B$6,"",P110/(1+$B116)^P106)</f>
        <v>0</v>
      </c>
      <c r="Q113" s="68">
        <f>IF(Q106&gt;'Key project Info'!$B$6,"",Q110/(1+$B116)^Q106)</f>
        <v>0</v>
      </c>
      <c r="R113" s="68">
        <f>IF(R106&gt;'Key project Info'!$B$6,"",R110/(1+$B116)^R106)</f>
        <v>0</v>
      </c>
      <c r="S113" s="68">
        <f>IF(S106&gt;'Key project Info'!$B$6,"",S110/(1+$B116)^S106)</f>
        <v>0</v>
      </c>
      <c r="T113" s="68">
        <f>IF(T106&gt;'Key project Info'!$B$6,"",T110/(1+$B116)^T106)</f>
        <v>0</v>
      </c>
      <c r="U113" s="68">
        <f>IF(U106&gt;'Key project Info'!$B$6,"",U110/(1+$B116)^U106)</f>
        <v>0</v>
      </c>
      <c r="V113" s="68" t="str">
        <f>IF(V106&gt;'Key project Info'!$B$6,"",V110/(1+$B116)^V106)</f>
        <v/>
      </c>
      <c r="W113" s="68" t="str">
        <f>IF(W106&gt;'Key project Info'!$B$6,"",W110/(1+$B116)^W106)</f>
        <v/>
      </c>
      <c r="X113" s="68" t="str">
        <f>IF(X106&gt;'Key project Info'!$B$6,"",X110/(1+$B116)^X106)</f>
        <v/>
      </c>
      <c r="Y113" s="68" t="str">
        <f>IF(Y106&gt;'Key project Info'!$B$6,"",Y110/(1+$B116)^Y106)</f>
        <v/>
      </c>
      <c r="Z113" s="68" t="str">
        <f>IF(Z106&gt;'Key project Info'!$B$6,"",Z110/(1+$B116)^Z106)</f>
        <v/>
      </c>
      <c r="AA113" s="68" t="str">
        <f>IF(AA106&gt;'Key project Info'!$B$6,"",AA110/(1+$B116)^AA106)</f>
        <v/>
      </c>
      <c r="AB113" s="68" t="str">
        <f>IF(AB106&gt;'Key project Info'!$B$6,"",AB110/(1+$B116)^AB106)</f>
        <v/>
      </c>
      <c r="AC113" s="68" t="str">
        <f>IF(AC106&gt;'Key project Info'!$B$6,"",AC110/(1+$B116)^AC106)</f>
        <v/>
      </c>
      <c r="AD113" s="68" t="str">
        <f>IF(AD106&gt;'Key project Info'!$B$6,"",AD110/(1+$B116)^AD106)</f>
        <v/>
      </c>
      <c r="AE113" s="68" t="str">
        <f>IF(AE106&gt;'Key project Info'!$B$6,"",AE110/(1+$B116)^AE106)</f>
        <v/>
      </c>
      <c r="AF113" s="68"/>
      <c r="AG113" s="68"/>
      <c r="AH113" s="68"/>
    </row>
    <row r="114" spans="1:34" ht="14.4" thickBot="1" x14ac:dyDescent="0.3">
      <c r="A114" s="291" t="s">
        <v>121</v>
      </c>
      <c r="B114" s="176">
        <f>IF(B106&gt;'Key project Info'!$B$6,"",B111/(1+$B116)^B106)</f>
        <v>0</v>
      </c>
      <c r="C114" s="176">
        <f>IF(C106&gt;'Key project Info'!$B$6,"",C111/(1+$B116)^C106)</f>
        <v>0</v>
      </c>
      <c r="D114" s="176">
        <f>IF(D106&gt;'Key project Info'!$B$6,"",D111/(1+$B116)^D106)</f>
        <v>0</v>
      </c>
      <c r="E114" s="176">
        <f>IF(E106&gt;'Key project Info'!$B$6,"",E111/(1+$B116)^E106)</f>
        <v>0</v>
      </c>
      <c r="F114" s="176">
        <f>IF(F106&gt;'Key project Info'!$B$6,"",F111/(1+$B116)^F106)</f>
        <v>0</v>
      </c>
      <c r="G114" s="176">
        <f>IF(G106&gt;'Key project Info'!$B$6,"",G111/(1+$B116)^G106)</f>
        <v>0</v>
      </c>
      <c r="H114" s="176">
        <f>IF(H106&gt;'Key project Info'!$B$6,"",H111/(1+$B116)^H106)</f>
        <v>0</v>
      </c>
      <c r="I114" s="176">
        <f>IF(I106&gt;'Key project Info'!$B$6,"",I111/(1+$B116)^I106)</f>
        <v>0</v>
      </c>
      <c r="J114" s="176">
        <f>IF(J106&gt;'Key project Info'!$B$6,"",J111/(1+$B116)^J106)</f>
        <v>0</v>
      </c>
      <c r="K114" s="176">
        <f>IF(K106&gt;'Key project Info'!$B$6,"",K111/(1+$B116)^K106)</f>
        <v>0</v>
      </c>
      <c r="L114" s="176">
        <f>IF(L106&gt;'Key project Info'!$B$6,"",L111/(1+$B116)^L106)</f>
        <v>0</v>
      </c>
      <c r="M114" s="176">
        <f>IF(M106&gt;'Key project Info'!$B$6,"",M111/(1+$B116)^M106)</f>
        <v>0</v>
      </c>
      <c r="N114" s="176">
        <f>IF(N106&gt;'Key project Info'!$B$6,"",N111/(1+$B116)^N106)</f>
        <v>0</v>
      </c>
      <c r="O114" s="176">
        <f>IF(O106&gt;'Key project Info'!$B$6,"",O111/(1+$B116)^O106)</f>
        <v>0</v>
      </c>
      <c r="P114" s="176">
        <f>IF(P106&gt;'Key project Info'!$B$6,"",P111/(1+$B116)^P106)</f>
        <v>0</v>
      </c>
      <c r="Q114" s="176">
        <f>IF(Q106&gt;'Key project Info'!$B$6,"",Q111/(1+$B116)^Q106)</f>
        <v>0</v>
      </c>
      <c r="R114" s="176">
        <f>IF(R106&gt;'Key project Info'!$B$6,"",R111/(1+$B116)^R106)</f>
        <v>0</v>
      </c>
      <c r="S114" s="176">
        <f>IF(S106&gt;'Key project Info'!$B$6,"",S111/(1+$B116)^S106)</f>
        <v>0</v>
      </c>
      <c r="T114" s="176">
        <f>IF(T106&gt;'Key project Info'!$B$6,"",T111/(1+$B116)^T106)</f>
        <v>0</v>
      </c>
      <c r="U114" s="176">
        <f>IF(U106&gt;'Key project Info'!$B$6,"",U111/(1+$B116)^U106)</f>
        <v>0</v>
      </c>
      <c r="V114" s="176" t="str">
        <f>IF(V106&gt;'Key project Info'!$B$6,"",V111/(1+$B116)^V106)</f>
        <v/>
      </c>
      <c r="W114" s="176" t="str">
        <f>IF(W106&gt;'Key project Info'!$B$6,"",W111/(1+$B116)^W106)</f>
        <v/>
      </c>
      <c r="X114" s="176" t="str">
        <f>IF(X106&gt;'Key project Info'!$B$6,"",X111/(1+$B116)^X106)</f>
        <v/>
      </c>
      <c r="Y114" s="176" t="str">
        <f>IF(Y106&gt;'Key project Info'!$B$6,"",Y111/(1+$B116)^Y106)</f>
        <v/>
      </c>
      <c r="Z114" s="176" t="str">
        <f>IF(Z106&gt;'Key project Info'!$B$6,"",Z111/(1+$B116)^Z106)</f>
        <v/>
      </c>
      <c r="AA114" s="176" t="str">
        <f>IF(AA106&gt;'Key project Info'!$B$6,"",AA111/(1+$B116)^AA106)</f>
        <v/>
      </c>
      <c r="AB114" s="176" t="str">
        <f>IF(AB106&gt;'Key project Info'!$B$6,"",AB111/(1+$B116)^AB106)</f>
        <v/>
      </c>
      <c r="AC114" s="176" t="str">
        <f>IF(AC106&gt;'Key project Info'!$B$6,"",AC111/(1+$B116)^AC106)</f>
        <v/>
      </c>
      <c r="AD114" s="176" t="str">
        <f>IF(AD106&gt;'Key project Info'!$B$6,"",AD111/(1+$B116)^AD106)</f>
        <v/>
      </c>
      <c r="AE114" s="176" t="str">
        <f>IF(AE106&gt;'Key project Info'!$B$6,"",AE111/(1+$B116)^AE106)</f>
        <v/>
      </c>
      <c r="AF114" s="68"/>
      <c r="AG114" s="68"/>
      <c r="AH114" s="68"/>
    </row>
    <row r="115" spans="1:34" x14ac:dyDescent="0.25">
      <c r="A115" s="78"/>
      <c r="B115" s="68"/>
      <c r="C115" s="78"/>
      <c r="D115" s="78"/>
      <c r="E115" s="68"/>
      <c r="F115" s="68"/>
      <c r="G115" s="7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row>
    <row r="116" spans="1:34" x14ac:dyDescent="0.25">
      <c r="A116" s="78" t="s">
        <v>98</v>
      </c>
      <c r="B116" s="90">
        <f>(1+B117)/(1+B118)-1</f>
        <v>5.7692307692307709E-2</v>
      </c>
      <c r="C116" s="78"/>
      <c r="D116" s="78"/>
      <c r="E116" s="68"/>
      <c r="F116" s="68"/>
      <c r="G116" s="7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row>
    <row r="117" spans="1:34" x14ac:dyDescent="0.25">
      <c r="A117" s="78" t="s">
        <v>96</v>
      </c>
      <c r="B117" s="302">
        <v>0.1</v>
      </c>
      <c r="C117" s="78"/>
      <c r="D117" s="78"/>
      <c r="E117" s="68"/>
      <c r="F117" s="68"/>
      <c r="G117" s="7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row>
    <row r="118" spans="1:34" x14ac:dyDescent="0.25">
      <c r="A118" s="271" t="s">
        <v>97</v>
      </c>
      <c r="B118" s="302">
        <v>0.04</v>
      </c>
      <c r="C118" s="78"/>
      <c r="D118" s="78"/>
      <c r="E118" s="68"/>
      <c r="F118" s="68"/>
      <c r="G118" s="7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row>
    <row r="119" spans="1:34" x14ac:dyDescent="0.25">
      <c r="A119" s="88" t="s">
        <v>31</v>
      </c>
      <c r="B119" s="88">
        <f ca="1">IF(AND('Key project Info'!$B$6&gt;0,'Key project Info'!$B$6&lt;=30),SUM(B113:OFFSET(B113,0,'Key project Info'!$B$6-1)),"Assessment period wrong")</f>
        <v>0</v>
      </c>
      <c r="C119" s="78"/>
      <c r="D119" s="78"/>
      <c r="E119" s="68"/>
      <c r="F119" s="68"/>
      <c r="G119" s="7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row>
    <row r="120" spans="1:34" x14ac:dyDescent="0.25">
      <c r="A120" s="65" t="s">
        <v>100</v>
      </c>
      <c r="B120" s="303" t="e">
        <f ca="1">IF(AND('Key project Info'!$B$6&gt;0,'Key project Info'!$B$6&lt;=30),IRR(B110:OFFSET(B110,0,'Key project Info'!$B$6-1)),"Assessment period wrong")</f>
        <v>#NUM!</v>
      </c>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row>
    <row r="121" spans="1:34" x14ac:dyDescent="0.2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row>
    <row r="122" spans="1:34" x14ac:dyDescent="0.25">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row>
    <row r="123" spans="1:34" x14ac:dyDescent="0.25">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row>
    <row r="124" spans="1:34" ht="17.399999999999999" x14ac:dyDescent="0.3">
      <c r="A124" s="286" t="str">
        <f>'Key project Info'!$B$38</f>
        <v>Land use e</v>
      </c>
      <c r="B124" s="286"/>
      <c r="C124" s="286"/>
      <c r="D124" s="286"/>
      <c r="E124" s="286"/>
      <c r="F124" s="286"/>
      <c r="G124" s="286"/>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68"/>
      <c r="AG124" s="68"/>
      <c r="AH124" s="68"/>
    </row>
    <row r="125" spans="1:34" x14ac:dyDescent="0.25">
      <c r="A125" s="287" t="s">
        <v>1</v>
      </c>
      <c r="B125" s="288">
        <v>1</v>
      </c>
      <c r="C125" s="288">
        <v>2</v>
      </c>
      <c r="D125" s="288">
        <v>3</v>
      </c>
      <c r="E125" s="288">
        <v>4</v>
      </c>
      <c r="F125" s="288">
        <v>5</v>
      </c>
      <c r="G125" s="288">
        <v>6</v>
      </c>
      <c r="H125" s="288">
        <v>7</v>
      </c>
      <c r="I125" s="288">
        <v>8</v>
      </c>
      <c r="J125" s="288">
        <v>9</v>
      </c>
      <c r="K125" s="288">
        <v>10</v>
      </c>
      <c r="L125" s="288">
        <v>11</v>
      </c>
      <c r="M125" s="288">
        <v>12</v>
      </c>
      <c r="N125" s="288">
        <v>13</v>
      </c>
      <c r="O125" s="288">
        <v>14</v>
      </c>
      <c r="P125" s="288">
        <v>15</v>
      </c>
      <c r="Q125" s="288">
        <v>16</v>
      </c>
      <c r="R125" s="288">
        <v>17</v>
      </c>
      <c r="S125" s="288">
        <v>18</v>
      </c>
      <c r="T125" s="288">
        <v>19</v>
      </c>
      <c r="U125" s="288">
        <v>20</v>
      </c>
      <c r="V125" s="288">
        <v>21</v>
      </c>
      <c r="W125" s="288">
        <v>22</v>
      </c>
      <c r="X125" s="288">
        <v>23</v>
      </c>
      <c r="Y125" s="288">
        <v>24</v>
      </c>
      <c r="Z125" s="288">
        <v>25</v>
      </c>
      <c r="AA125" s="288">
        <v>26</v>
      </c>
      <c r="AB125" s="288">
        <v>27</v>
      </c>
      <c r="AC125" s="288">
        <v>28</v>
      </c>
      <c r="AD125" s="288">
        <v>29</v>
      </c>
      <c r="AE125" s="288">
        <v>30</v>
      </c>
      <c r="AF125" s="68"/>
      <c r="AG125" s="68"/>
      <c r="AH125" s="68"/>
    </row>
    <row r="126" spans="1:34" s="235" customFormat="1" x14ac:dyDescent="0.25">
      <c r="A126" s="235" t="s">
        <v>8</v>
      </c>
      <c r="B126" s="235">
        <v>1</v>
      </c>
    </row>
    <row r="127" spans="1:34" s="290" customFormat="1" ht="16.5" customHeight="1" x14ac:dyDescent="0.3">
      <c r="A127" s="413" t="s">
        <v>167</v>
      </c>
      <c r="B127" s="235"/>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row>
    <row r="128" spans="1:34" s="235" customFormat="1" x14ac:dyDescent="0.25">
      <c r="A128" s="237" t="s">
        <v>30</v>
      </c>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c r="AC128" s="237"/>
      <c r="AD128" s="237"/>
      <c r="AE128" s="237"/>
    </row>
    <row r="129" spans="1:34" x14ac:dyDescent="0.25">
      <c r="A129" s="415" t="s">
        <v>165</v>
      </c>
      <c r="B129" s="68">
        <f>IF(B125&gt;'Key project Info'!$B$6,"",B128-(B126+B127))</f>
        <v>-1</v>
      </c>
      <c r="C129" s="68">
        <f>IF(C125&gt;'Key project Info'!$B$6,"",C128-(C126+C127))</f>
        <v>0</v>
      </c>
      <c r="D129" s="68">
        <f>IF(D125&gt;'Key project Info'!$B$6,"",D128-(D126+D127))</f>
        <v>0</v>
      </c>
      <c r="E129" s="68">
        <f>IF(E125&gt;'Key project Info'!$B$6,"",E128-(E126+E127))</f>
        <v>0</v>
      </c>
      <c r="F129" s="68">
        <f>IF(F125&gt;'Key project Info'!$B$6,"",F128-(F126+F127))</f>
        <v>0</v>
      </c>
      <c r="G129" s="68">
        <f>IF(G125&gt;'Key project Info'!$B$6,"",G128-(G126+G127))</f>
        <v>0</v>
      </c>
      <c r="H129" s="68">
        <f>IF(H125&gt;'Key project Info'!$B$6,"",H128-(H126+H127))</f>
        <v>0</v>
      </c>
      <c r="I129" s="68">
        <f>IF(I125&gt;'Key project Info'!$B$6,"",I128-(I126+I127))</f>
        <v>0</v>
      </c>
      <c r="J129" s="68">
        <f>IF(J125&gt;'Key project Info'!$B$6,"",J128-(J126+J127))</f>
        <v>0</v>
      </c>
      <c r="K129" s="68">
        <f>IF(K125&gt;'Key project Info'!$B$6,"",K128-(K126+K127))</f>
        <v>0</v>
      </c>
      <c r="L129" s="68">
        <f>IF(L125&gt;'Key project Info'!$B$6,"",L128-(L126+L127))</f>
        <v>0</v>
      </c>
      <c r="M129" s="68">
        <f>IF(M125&gt;'Key project Info'!$B$6,"",M128-(M126+M127))</f>
        <v>0</v>
      </c>
      <c r="N129" s="68">
        <f>IF(N125&gt;'Key project Info'!$B$6,"",N128-(N126+N127))</f>
        <v>0</v>
      </c>
      <c r="O129" s="68">
        <f>IF(O125&gt;'Key project Info'!$B$6,"",O128-(O126+O127))</f>
        <v>0</v>
      </c>
      <c r="P129" s="68">
        <f>IF(P125&gt;'Key project Info'!$B$6,"",P128-(P126+P127))</f>
        <v>0</v>
      </c>
      <c r="Q129" s="68">
        <f>IF(Q125&gt;'Key project Info'!$B$6,"",Q128-(Q126+Q127))</f>
        <v>0</v>
      </c>
      <c r="R129" s="68">
        <f>IF(R125&gt;'Key project Info'!$B$6,"",R128-(R126+R127))</f>
        <v>0</v>
      </c>
      <c r="S129" s="68">
        <f>IF(S125&gt;'Key project Info'!$B$6,"",S128-(S126+S127))</f>
        <v>0</v>
      </c>
      <c r="T129" s="68">
        <f>IF(T125&gt;'Key project Info'!$B$6,"",T128-(T126+T127))</f>
        <v>0</v>
      </c>
      <c r="U129" s="68">
        <f>IF(U125&gt;'Key project Info'!$B$6,"",U128-(U126+U127))</f>
        <v>0</v>
      </c>
      <c r="V129" s="68" t="str">
        <f>IF(V125&gt;'Key project Info'!$B$6,"",V128-(V126+V127))</f>
        <v/>
      </c>
      <c r="W129" s="68" t="str">
        <f>IF(W125&gt;'Key project Info'!$B$6,"",W128-(W126+W127))</f>
        <v/>
      </c>
      <c r="X129" s="68" t="str">
        <f>IF(X125&gt;'Key project Info'!$B$6,"",X128-(X126+X127))</f>
        <v/>
      </c>
      <c r="Y129" s="68" t="str">
        <f>IF(Y125&gt;'Key project Info'!$B$6,"",Y128-(Y126+Y127))</f>
        <v/>
      </c>
      <c r="Z129" s="68" t="str">
        <f>IF(Z125&gt;'Key project Info'!$B$6,"",Z128-(Z126+Z127))</f>
        <v/>
      </c>
      <c r="AA129" s="68" t="str">
        <f>IF(AA125&gt;'Key project Info'!$B$6,"",AA128-(AA126+AA127))</f>
        <v/>
      </c>
      <c r="AB129" s="68" t="str">
        <f>IF(AB125&gt;'Key project Info'!$B$6,"",AB128-(AB126+AB127))</f>
        <v/>
      </c>
      <c r="AC129" s="68" t="str">
        <f>IF(AC125&gt;'Key project Info'!$B$6,"",AC128-(AC126+AC127))</f>
        <v/>
      </c>
      <c r="AD129" s="68" t="str">
        <f>IF(AD125&gt;'Key project Info'!$B$6,"",AD128-(AD126+AD127))</f>
        <v/>
      </c>
      <c r="AE129" s="68" t="str">
        <f>IF(AE125&gt;'Key project Info'!$B$6,"",AE128-(AE126+AE127))</f>
        <v/>
      </c>
      <c r="AF129" s="68"/>
      <c r="AG129" s="68"/>
      <c r="AH129" s="68"/>
    </row>
    <row r="130" spans="1:34" x14ac:dyDescent="0.25">
      <c r="A130" s="78" t="s">
        <v>123</v>
      </c>
      <c r="B130" s="68">
        <f>IF(B125&gt;'Key project Info'!$B$6,"",B129)</f>
        <v>-1</v>
      </c>
      <c r="C130" s="78">
        <f>IF(C125&gt;'Key project Info'!$B$6,"",C129+B130)</f>
        <v>-1</v>
      </c>
      <c r="D130" s="78">
        <f>IF(D125&gt;'Key project Info'!$B$6,"",D129+C130)</f>
        <v>-1</v>
      </c>
      <c r="E130" s="78">
        <f>IF(E125&gt;'Key project Info'!$B$6,"",E129+D130)</f>
        <v>-1</v>
      </c>
      <c r="F130" s="78">
        <f>IF(F125&gt;'Key project Info'!$B$6,"",F129+E130)</f>
        <v>-1</v>
      </c>
      <c r="G130" s="78">
        <f>IF(G125&gt;'Key project Info'!$B$6,"",G129+F130)</f>
        <v>-1</v>
      </c>
      <c r="H130" s="78">
        <f>IF(H125&gt;'Key project Info'!$B$6,"",H129+G130)</f>
        <v>-1</v>
      </c>
      <c r="I130" s="78">
        <f>IF(I125&gt;'Key project Info'!$B$6,"",I129+H130)</f>
        <v>-1</v>
      </c>
      <c r="J130" s="78">
        <f>IF(J125&gt;'Key project Info'!$B$6,"",J129+I130)</f>
        <v>-1</v>
      </c>
      <c r="K130" s="78">
        <f>IF(K125&gt;'Key project Info'!$B$6,"",K129+J130)</f>
        <v>-1</v>
      </c>
      <c r="L130" s="78">
        <f>IF(L125&gt;'Key project Info'!$B$6,"",L129+K130)</f>
        <v>-1</v>
      </c>
      <c r="M130" s="78">
        <f>IF(M125&gt;'Key project Info'!$B$6,"",M129+L130)</f>
        <v>-1</v>
      </c>
      <c r="N130" s="78">
        <f>IF(N125&gt;'Key project Info'!$B$6,"",N129+M130)</f>
        <v>-1</v>
      </c>
      <c r="O130" s="78">
        <f>IF(O125&gt;'Key project Info'!$B$6,"",O129+N130)</f>
        <v>-1</v>
      </c>
      <c r="P130" s="78">
        <f>IF(P125&gt;'Key project Info'!$B$6,"",P129+O130)</f>
        <v>-1</v>
      </c>
      <c r="Q130" s="78">
        <f>IF(Q125&gt;'Key project Info'!$B$6,"",Q129+P130)</f>
        <v>-1</v>
      </c>
      <c r="R130" s="78">
        <f>IF(R125&gt;'Key project Info'!$B$6,"",R129+Q130)</f>
        <v>-1</v>
      </c>
      <c r="S130" s="78">
        <f>IF(S125&gt;'Key project Info'!$B$6,"",S129+R130)</f>
        <v>-1</v>
      </c>
      <c r="T130" s="78">
        <f>IF(T125&gt;'Key project Info'!$B$6,"",T129+S130)</f>
        <v>-1</v>
      </c>
      <c r="U130" s="78">
        <f>IF(U125&gt;'Key project Info'!$B$6,"",U129+T130)</f>
        <v>-1</v>
      </c>
      <c r="V130" s="78" t="str">
        <f>IF(V125&gt;'Key project Info'!$B$6,"",V129+U130)</f>
        <v/>
      </c>
      <c r="W130" s="78" t="str">
        <f>IF(W125&gt;'Key project Info'!$B$6,"",W129+V130)</f>
        <v/>
      </c>
      <c r="X130" s="78" t="str">
        <f>IF(X125&gt;'Key project Info'!$B$6,"",X129+W130)</f>
        <v/>
      </c>
      <c r="Y130" s="78" t="str">
        <f>IF(Y125&gt;'Key project Info'!$B$6,"",Y129+X130)</f>
        <v/>
      </c>
      <c r="Z130" s="78" t="str">
        <f>IF(Z125&gt;'Key project Info'!$B$6,"",Z129+Y130)</f>
        <v/>
      </c>
      <c r="AA130" s="78" t="str">
        <f>IF(AA125&gt;'Key project Info'!$B$6,"",AA129+Z130)</f>
        <v/>
      </c>
      <c r="AB130" s="78" t="str">
        <f>IF(AB125&gt;'Key project Info'!$B$6,"",AB129+AA130)</f>
        <v/>
      </c>
      <c r="AC130" s="78" t="str">
        <f>IF(AC125&gt;'Key project Info'!$B$6,"",AC129+AB130)</f>
        <v/>
      </c>
      <c r="AD130" s="78" t="str">
        <f>IF(AD125&gt;'Key project Info'!$B$6,"",AD129+AC130)</f>
        <v/>
      </c>
      <c r="AE130" s="78" t="str">
        <f>IF(AE125&gt;'Key project Info'!$B$6,"",AE129+AD130)</f>
        <v/>
      </c>
      <c r="AF130" s="68"/>
      <c r="AG130" s="68"/>
      <c r="AH130" s="68"/>
    </row>
    <row r="131" spans="1:34" x14ac:dyDescent="0.25">
      <c r="A131" s="78"/>
      <c r="B131" s="6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68"/>
      <c r="AG131" s="68"/>
      <c r="AH131" s="68"/>
    </row>
    <row r="132" spans="1:34" x14ac:dyDescent="0.25">
      <c r="A132" s="88" t="s">
        <v>120</v>
      </c>
      <c r="B132" s="68">
        <f>IF(B125&gt;'Key project Info'!$B$6,"",B129/(1+$B135)^B125)</f>
        <v>-0.94545454545454544</v>
      </c>
      <c r="C132" s="68">
        <f>IF(C125&gt;'Key project Info'!$B$6,"",C129/(1+$B135)^C125)</f>
        <v>0</v>
      </c>
      <c r="D132" s="68">
        <f>IF(D125&gt;'Key project Info'!$B$6,"",D129/(1+$B135)^D125)</f>
        <v>0</v>
      </c>
      <c r="E132" s="68">
        <f>IF(E125&gt;'Key project Info'!$B$6,"",E129/(1+$B135)^E125)</f>
        <v>0</v>
      </c>
      <c r="F132" s="68">
        <f>IF(F125&gt;'Key project Info'!$B$6,"",F129/(1+$B135)^F125)</f>
        <v>0</v>
      </c>
      <c r="G132" s="68">
        <f>IF(G125&gt;'Key project Info'!$B$6,"",G129/(1+$B135)^G125)</f>
        <v>0</v>
      </c>
      <c r="H132" s="68">
        <f>IF(H125&gt;'Key project Info'!$B$6,"",H129/(1+$B135)^H125)</f>
        <v>0</v>
      </c>
      <c r="I132" s="68">
        <f>IF(I125&gt;'Key project Info'!$B$6,"",I129/(1+$B135)^I125)</f>
        <v>0</v>
      </c>
      <c r="J132" s="68">
        <f>IF(J125&gt;'Key project Info'!$B$6,"",J129/(1+$B135)^J125)</f>
        <v>0</v>
      </c>
      <c r="K132" s="68">
        <f>IF(K125&gt;'Key project Info'!$B$6,"",K129/(1+$B135)^K125)</f>
        <v>0</v>
      </c>
      <c r="L132" s="68">
        <f>IF(L125&gt;'Key project Info'!$B$6,"",L129/(1+$B135)^L125)</f>
        <v>0</v>
      </c>
      <c r="M132" s="68">
        <f>IF(M125&gt;'Key project Info'!$B$6,"",M129/(1+$B135)^M125)</f>
        <v>0</v>
      </c>
      <c r="N132" s="68">
        <f>IF(N125&gt;'Key project Info'!$B$6,"",N129/(1+$B135)^N125)</f>
        <v>0</v>
      </c>
      <c r="O132" s="68">
        <f>IF(O125&gt;'Key project Info'!$B$6,"",O129/(1+$B135)^O125)</f>
        <v>0</v>
      </c>
      <c r="P132" s="68">
        <f>IF(P125&gt;'Key project Info'!$B$6,"",P129/(1+$B135)^P125)</f>
        <v>0</v>
      </c>
      <c r="Q132" s="68">
        <f>IF(Q125&gt;'Key project Info'!$B$6,"",Q129/(1+$B135)^Q125)</f>
        <v>0</v>
      </c>
      <c r="R132" s="68">
        <f>IF(R125&gt;'Key project Info'!$B$6,"",R129/(1+$B135)^R125)</f>
        <v>0</v>
      </c>
      <c r="S132" s="68">
        <f>IF(S125&gt;'Key project Info'!$B$6,"",S129/(1+$B135)^S125)</f>
        <v>0</v>
      </c>
      <c r="T132" s="68">
        <f>IF(T125&gt;'Key project Info'!$B$6,"",T129/(1+$B135)^T125)</f>
        <v>0</v>
      </c>
      <c r="U132" s="68">
        <f>IF(U125&gt;'Key project Info'!$B$6,"",U129/(1+$B135)^U125)</f>
        <v>0</v>
      </c>
      <c r="V132" s="68" t="str">
        <f>IF(V125&gt;'Key project Info'!$B$6,"",V129/(1+$B135)^V125)</f>
        <v/>
      </c>
      <c r="W132" s="68" t="str">
        <f>IF(W125&gt;'Key project Info'!$B$6,"",W129/(1+$B135)^W125)</f>
        <v/>
      </c>
      <c r="X132" s="68" t="str">
        <f>IF(X125&gt;'Key project Info'!$B$6,"",X129/(1+$B135)^X125)</f>
        <v/>
      </c>
      <c r="Y132" s="68" t="str">
        <f>IF(Y125&gt;'Key project Info'!$B$6,"",Y129/(1+$B135)^Y125)</f>
        <v/>
      </c>
      <c r="Z132" s="68" t="str">
        <f>IF(Z125&gt;'Key project Info'!$B$6,"",Z129/(1+$B135)^Z125)</f>
        <v/>
      </c>
      <c r="AA132" s="68" t="str">
        <f>IF(AA125&gt;'Key project Info'!$B$6,"",AA129/(1+$B135)^AA125)</f>
        <v/>
      </c>
      <c r="AB132" s="68" t="str">
        <f>IF(AB125&gt;'Key project Info'!$B$6,"",AB129/(1+$B135)^AB125)</f>
        <v/>
      </c>
      <c r="AC132" s="68" t="str">
        <f>IF(AC125&gt;'Key project Info'!$B$6,"",AC129/(1+$B135)^AC125)</f>
        <v/>
      </c>
      <c r="AD132" s="68" t="str">
        <f>IF(AD125&gt;'Key project Info'!$B$6,"",AD129/(1+$B135)^AD125)</f>
        <v/>
      </c>
      <c r="AE132" s="68" t="str">
        <f>IF(AE125&gt;'Key project Info'!$B$6,"",AE129/(1+$B135)^AE125)</f>
        <v/>
      </c>
      <c r="AF132" s="68"/>
      <c r="AG132" s="68"/>
      <c r="AH132" s="68"/>
    </row>
    <row r="133" spans="1:34" ht="14.4" thickBot="1" x14ac:dyDescent="0.3">
      <c r="A133" s="291" t="s">
        <v>121</v>
      </c>
      <c r="B133" s="176">
        <f>IF(B125&gt;'Key project Info'!$B$6,"",B130/(1+$B135)^B125)</f>
        <v>-0.94545454545454544</v>
      </c>
      <c r="C133" s="176">
        <f>IF(C125&gt;'Key project Info'!$B$6,"",C130/(1+$B135)^C125)</f>
        <v>-0.89388429752066123</v>
      </c>
      <c r="D133" s="176">
        <f>IF(D125&gt;'Key project Info'!$B$6,"",D130/(1+$B135)^D125)</f>
        <v>-0.84512697220135236</v>
      </c>
      <c r="E133" s="176">
        <f>IF(E125&gt;'Key project Info'!$B$6,"",E130/(1+$B135)^E125)</f>
        <v>-0.79902913735400594</v>
      </c>
      <c r="F133" s="176">
        <f>IF(F125&gt;'Key project Info'!$B$6,"",F130/(1+$B135)^F125)</f>
        <v>-0.75544572986196923</v>
      </c>
      <c r="G133" s="176">
        <f>IF(G125&gt;'Key project Info'!$B$6,"",G130/(1+$B135)^G125)</f>
        <v>-0.71423959914222557</v>
      </c>
      <c r="H133" s="176">
        <f>IF(H125&gt;'Key project Info'!$B$6,"",H130/(1+$B135)^H125)</f>
        <v>-0.6752810755526496</v>
      </c>
      <c r="I133" s="176">
        <f>IF(I125&gt;'Key project Info'!$B$6,"",I130/(1+$B135)^I125)</f>
        <v>-0.63844756234068689</v>
      </c>
      <c r="J133" s="176">
        <f>IF(J125&gt;'Key project Info'!$B$6,"",J130/(1+$B135)^J125)</f>
        <v>-0.60362314984937671</v>
      </c>
      <c r="K133" s="176">
        <f>IF(K125&gt;'Key project Info'!$B$6,"",K130/(1+$B135)^K125)</f>
        <v>-0.57069825076668335</v>
      </c>
      <c r="L133" s="176">
        <f>IF(L125&gt;'Key project Info'!$B$6,"",L130/(1+$B135)^L125)</f>
        <v>-0.53956925527031885</v>
      </c>
      <c r="M133" s="176">
        <f>IF(M125&gt;'Key project Info'!$B$6,"",M130/(1+$B135)^M125)</f>
        <v>-0.5101382049828469</v>
      </c>
      <c r="N133" s="176">
        <f>IF(N125&gt;'Key project Info'!$B$6,"",N130/(1+$B135)^N125)</f>
        <v>-0.48231248471105531</v>
      </c>
      <c r="O133" s="176">
        <f>IF(O125&gt;'Key project Info'!$B$6,"",O130/(1+$B135)^O125)</f>
        <v>-0.45600453099954319</v>
      </c>
      <c r="P133" s="176">
        <f>IF(P125&gt;'Key project Info'!$B$6,"",P130/(1+$B135)^P125)</f>
        <v>-0.43113155658138624</v>
      </c>
      <c r="Q133" s="176">
        <f>IF(Q125&gt;'Key project Info'!$B$6,"",Q130/(1+$B135)^Q125)</f>
        <v>-0.40761528985876527</v>
      </c>
      <c r="R133" s="176">
        <f>IF(R125&gt;'Key project Info'!$B$6,"",R130/(1+$B135)^R125)</f>
        <v>-0.3853817285937417</v>
      </c>
      <c r="S133" s="176">
        <f>IF(S125&gt;'Key project Info'!$B$6,"",S130/(1+$B135)^S125)</f>
        <v>-0.36436090703408308</v>
      </c>
      <c r="T133" s="176">
        <f>IF(T125&gt;'Key project Info'!$B$6,"",T130/(1+$B135)^T125)</f>
        <v>-0.34448667574131492</v>
      </c>
      <c r="U133" s="176">
        <f>IF(U125&gt;'Key project Info'!$B$6,"",U130/(1+$B135)^U125)</f>
        <v>-0.32569649342815227</v>
      </c>
      <c r="V133" s="176" t="str">
        <f>IF(V125&gt;'Key project Info'!$B$6,"",V130/(1+$B135)^V125)</f>
        <v/>
      </c>
      <c r="W133" s="176" t="str">
        <f>IF(W125&gt;'Key project Info'!$B$6,"",W130/(1+$B135)^W125)</f>
        <v/>
      </c>
      <c r="X133" s="176" t="str">
        <f>IF(X125&gt;'Key project Info'!$B$6,"",X130/(1+$B135)^X125)</f>
        <v/>
      </c>
      <c r="Y133" s="176" t="str">
        <f>IF(Y125&gt;'Key project Info'!$B$6,"",Y130/(1+$B135)^Y125)</f>
        <v/>
      </c>
      <c r="Z133" s="176" t="str">
        <f>IF(Z125&gt;'Key project Info'!$B$6,"",Z130/(1+$B135)^Z125)</f>
        <v/>
      </c>
      <c r="AA133" s="176" t="str">
        <f>IF(AA125&gt;'Key project Info'!$B$6,"",AA130/(1+$B135)^AA125)</f>
        <v/>
      </c>
      <c r="AB133" s="176" t="str">
        <f>IF(AB125&gt;'Key project Info'!$B$6,"",AB130/(1+$B135)^AB125)</f>
        <v/>
      </c>
      <c r="AC133" s="176" t="str">
        <f>IF(AC125&gt;'Key project Info'!$B$6,"",AC130/(1+$B135)^AC125)</f>
        <v/>
      </c>
      <c r="AD133" s="176" t="str">
        <f>IF(AD125&gt;'Key project Info'!$B$6,"",AD130/(1+$B135)^AD125)</f>
        <v/>
      </c>
      <c r="AE133" s="176" t="str">
        <f>IF(AE125&gt;'Key project Info'!$B$6,"",AE130/(1+$B135)^AE125)</f>
        <v/>
      </c>
      <c r="AF133" s="68"/>
      <c r="AG133" s="68"/>
      <c r="AH133" s="68"/>
    </row>
    <row r="134" spans="1:34" x14ac:dyDescent="0.25">
      <c r="A134" s="78"/>
      <c r="B134" s="68"/>
      <c r="C134" s="78"/>
      <c r="D134" s="78"/>
      <c r="E134" s="68"/>
      <c r="F134" s="68"/>
      <c r="G134" s="7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row>
    <row r="135" spans="1:34" x14ac:dyDescent="0.25">
      <c r="A135" s="78" t="s">
        <v>98</v>
      </c>
      <c r="B135" s="90">
        <f>(1+B136)/(1+B137)-1</f>
        <v>5.7692307692307709E-2</v>
      </c>
      <c r="C135" s="78"/>
      <c r="D135" s="78"/>
      <c r="E135" s="68"/>
      <c r="F135" s="68"/>
      <c r="G135" s="7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row>
    <row r="136" spans="1:34" x14ac:dyDescent="0.25">
      <c r="A136" s="78" t="s">
        <v>96</v>
      </c>
      <c r="B136" s="302">
        <v>0.1</v>
      </c>
      <c r="C136" s="78"/>
      <c r="D136" s="78"/>
      <c r="E136" s="68"/>
      <c r="F136" s="68"/>
      <c r="G136" s="7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row>
    <row r="137" spans="1:34" x14ac:dyDescent="0.25">
      <c r="A137" s="271" t="s">
        <v>97</v>
      </c>
      <c r="B137" s="302">
        <v>0.04</v>
      </c>
      <c r="C137" s="78"/>
      <c r="D137" s="78"/>
      <c r="E137" s="68"/>
      <c r="F137" s="68"/>
      <c r="G137" s="7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row>
    <row r="138" spans="1:34" x14ac:dyDescent="0.25">
      <c r="A138" s="88" t="s">
        <v>31</v>
      </c>
      <c r="B138" s="88">
        <f ca="1">IF(AND('Key project Info'!$B$6&gt;0,'Key project Info'!$B$6&lt;=30),SUM(B132:OFFSET(B132,0,'Key project Info'!$B$6-1)),"Assessment period wrong")</f>
        <v>-0.94545454545454544</v>
      </c>
      <c r="C138" s="78"/>
      <c r="D138" s="78"/>
      <c r="E138" s="68"/>
      <c r="F138" s="68"/>
      <c r="G138" s="7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row>
    <row r="139" spans="1:34" x14ac:dyDescent="0.25">
      <c r="A139" s="65" t="s">
        <v>100</v>
      </c>
      <c r="B139" s="303" t="e">
        <f ca="1">IF(AND('Key project Info'!$B$6&gt;0,'Key project Info'!$B$6&lt;=30),IRR(B129:OFFSET(B129,0,'Key project Info'!$B$6-1)),"Assessment period wrong")</f>
        <v>#NUM!</v>
      </c>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row>
    <row r="140" spans="1:34" x14ac:dyDescent="0.25">
      <c r="A140" s="65"/>
      <c r="B140" s="303"/>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row>
    <row r="141" spans="1:34" x14ac:dyDescent="0.25">
      <c r="A141" s="65"/>
      <c r="B141" s="293"/>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row>
    <row r="142" spans="1:34" x14ac:dyDescent="0.2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row>
    <row r="143" spans="1:34" ht="17.399999999999999" x14ac:dyDescent="0.3">
      <c r="A143" s="286" t="str">
        <f>'Key project Info'!$B$39</f>
        <v>Land use g</v>
      </c>
      <c r="B143" s="286"/>
      <c r="C143" s="286"/>
      <c r="D143" s="286"/>
      <c r="E143" s="286"/>
      <c r="F143" s="286"/>
      <c r="G143" s="286"/>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68"/>
      <c r="AG143" s="68"/>
      <c r="AH143" s="68"/>
    </row>
    <row r="144" spans="1:34" x14ac:dyDescent="0.25">
      <c r="A144" s="287" t="s">
        <v>1</v>
      </c>
      <c r="B144" s="288">
        <v>1</v>
      </c>
      <c r="C144" s="288">
        <v>2</v>
      </c>
      <c r="D144" s="288">
        <v>3</v>
      </c>
      <c r="E144" s="288">
        <v>4</v>
      </c>
      <c r="F144" s="288">
        <v>5</v>
      </c>
      <c r="G144" s="288">
        <v>6</v>
      </c>
      <c r="H144" s="288">
        <v>7</v>
      </c>
      <c r="I144" s="288">
        <v>8</v>
      </c>
      <c r="J144" s="288">
        <v>9</v>
      </c>
      <c r="K144" s="288">
        <v>10</v>
      </c>
      <c r="L144" s="288">
        <v>11</v>
      </c>
      <c r="M144" s="288">
        <v>12</v>
      </c>
      <c r="N144" s="288">
        <v>13</v>
      </c>
      <c r="O144" s="288">
        <v>14</v>
      </c>
      <c r="P144" s="288">
        <v>15</v>
      </c>
      <c r="Q144" s="288">
        <v>16</v>
      </c>
      <c r="R144" s="288">
        <v>17</v>
      </c>
      <c r="S144" s="288">
        <v>18</v>
      </c>
      <c r="T144" s="288">
        <v>19</v>
      </c>
      <c r="U144" s="288">
        <v>20</v>
      </c>
      <c r="V144" s="288">
        <v>21</v>
      </c>
      <c r="W144" s="288">
        <v>22</v>
      </c>
      <c r="X144" s="288">
        <v>23</v>
      </c>
      <c r="Y144" s="288">
        <v>24</v>
      </c>
      <c r="Z144" s="288">
        <v>25</v>
      </c>
      <c r="AA144" s="288">
        <v>26</v>
      </c>
      <c r="AB144" s="288">
        <v>27</v>
      </c>
      <c r="AC144" s="288">
        <v>28</v>
      </c>
      <c r="AD144" s="288">
        <v>29</v>
      </c>
      <c r="AE144" s="288">
        <v>30</v>
      </c>
      <c r="AF144" s="68"/>
      <c r="AG144" s="68"/>
      <c r="AH144" s="68"/>
    </row>
    <row r="145" spans="1:34" s="235" customFormat="1" x14ac:dyDescent="0.25">
      <c r="A145" s="235" t="s">
        <v>8</v>
      </c>
      <c r="B145" s="235">
        <v>2</v>
      </c>
    </row>
    <row r="146" spans="1:34" s="290" customFormat="1" ht="16.5" customHeight="1" x14ac:dyDescent="0.3">
      <c r="A146" s="413" t="s">
        <v>167</v>
      </c>
      <c r="B146" s="235"/>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c r="AA146" s="235"/>
      <c r="AB146" s="235"/>
      <c r="AC146" s="235"/>
      <c r="AD146" s="235"/>
      <c r="AE146" s="235"/>
    </row>
    <row r="147" spans="1:34" s="235" customFormat="1" x14ac:dyDescent="0.25">
      <c r="A147" s="237" t="s">
        <v>30</v>
      </c>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c r="AC147" s="237"/>
      <c r="AD147" s="237"/>
      <c r="AE147" s="237"/>
    </row>
    <row r="148" spans="1:34" x14ac:dyDescent="0.25">
      <c r="A148" s="415" t="s">
        <v>165</v>
      </c>
      <c r="B148" s="68">
        <f>IF(B144&gt;'Key project Info'!$B$6,"",B147-(B145+B146))</f>
        <v>-2</v>
      </c>
      <c r="C148" s="68">
        <f>IF(C144&gt;'Key project Info'!$B$6,"",C147-(C145+C146))</f>
        <v>0</v>
      </c>
      <c r="D148" s="68">
        <f>IF(D144&gt;'Key project Info'!$B$6,"",D147-(D145+D146))</f>
        <v>0</v>
      </c>
      <c r="E148" s="68">
        <f>IF(E144&gt;'Key project Info'!$B$6,"",E147-(E145+E146))</f>
        <v>0</v>
      </c>
      <c r="F148" s="68">
        <f>IF(F144&gt;'Key project Info'!$B$6,"",F147-(F145+F146))</f>
        <v>0</v>
      </c>
      <c r="G148" s="68">
        <f>IF(G144&gt;'Key project Info'!$B$6,"",G147-(G145+G146))</f>
        <v>0</v>
      </c>
      <c r="H148" s="68">
        <f>IF(H144&gt;'Key project Info'!$B$6,"",H147-(H145+H146))</f>
        <v>0</v>
      </c>
      <c r="I148" s="68">
        <f>IF(I144&gt;'Key project Info'!$B$6,"",I147-(I145+I146))</f>
        <v>0</v>
      </c>
      <c r="J148" s="68">
        <f>IF(J144&gt;'Key project Info'!$B$6,"",J147-(J145+J146))</f>
        <v>0</v>
      </c>
      <c r="K148" s="68">
        <f>IF(K144&gt;'Key project Info'!$B$6,"",K147-(K145+K146))</f>
        <v>0</v>
      </c>
      <c r="L148" s="68">
        <f>IF(L144&gt;'Key project Info'!$B$6,"",L147-(L145+L146))</f>
        <v>0</v>
      </c>
      <c r="M148" s="68">
        <f>IF(M144&gt;'Key project Info'!$B$6,"",M147-(M145+M146))</f>
        <v>0</v>
      </c>
      <c r="N148" s="68">
        <f>IF(N144&gt;'Key project Info'!$B$6,"",N147-(N145+N146))</f>
        <v>0</v>
      </c>
      <c r="O148" s="68">
        <f>IF(O144&gt;'Key project Info'!$B$6,"",O147-(O145+O146))</f>
        <v>0</v>
      </c>
      <c r="P148" s="68">
        <f>IF(P144&gt;'Key project Info'!$B$6,"",P147-(P145+P146))</f>
        <v>0</v>
      </c>
      <c r="Q148" s="68">
        <f>IF(Q144&gt;'Key project Info'!$B$6,"",Q147-(Q145+Q146))</f>
        <v>0</v>
      </c>
      <c r="R148" s="68">
        <f>IF(R144&gt;'Key project Info'!$B$6,"",R147-(R145+R146))</f>
        <v>0</v>
      </c>
      <c r="S148" s="68">
        <f>IF(S144&gt;'Key project Info'!$B$6,"",S147-(S145+S146))</f>
        <v>0</v>
      </c>
      <c r="T148" s="68">
        <f>IF(T144&gt;'Key project Info'!$B$6,"",T147-(T145+T146))</f>
        <v>0</v>
      </c>
      <c r="U148" s="68">
        <f>IF(U144&gt;'Key project Info'!$B$6,"",U147-(U145+U146))</f>
        <v>0</v>
      </c>
      <c r="V148" s="68" t="str">
        <f>IF(V144&gt;'Key project Info'!$B$6,"",V147-(V145+V146))</f>
        <v/>
      </c>
      <c r="W148" s="68" t="str">
        <f>IF(W144&gt;'Key project Info'!$B$6,"",W147-(W145+W146))</f>
        <v/>
      </c>
      <c r="X148" s="68" t="str">
        <f>IF(X144&gt;'Key project Info'!$B$6,"",X147-(X145+X146))</f>
        <v/>
      </c>
      <c r="Y148" s="68" t="str">
        <f>IF(Y144&gt;'Key project Info'!$B$6,"",Y147-(Y145+Y146))</f>
        <v/>
      </c>
      <c r="Z148" s="68" t="str">
        <f>IF(Z144&gt;'Key project Info'!$B$6,"",Z147-(Z145+Z146))</f>
        <v/>
      </c>
      <c r="AA148" s="68" t="str">
        <f>IF(AA144&gt;'Key project Info'!$B$6,"",AA147-(AA145+AA146))</f>
        <v/>
      </c>
      <c r="AB148" s="68" t="str">
        <f>IF(AB144&gt;'Key project Info'!$B$6,"",AB147-(AB145+AB146))</f>
        <v/>
      </c>
      <c r="AC148" s="68" t="str">
        <f>IF(AC144&gt;'Key project Info'!$B$6,"",AC147-(AC145+AC146))</f>
        <v/>
      </c>
      <c r="AD148" s="68" t="str">
        <f>IF(AD144&gt;'Key project Info'!$B$6,"",AD147-(AD145+AD146))</f>
        <v/>
      </c>
      <c r="AE148" s="68" t="str">
        <f>IF(AE144&gt;'Key project Info'!$B$6,"",AE147-(AE145+AE146))</f>
        <v/>
      </c>
      <c r="AF148" s="68"/>
      <c r="AG148" s="68"/>
      <c r="AH148" s="68"/>
    </row>
    <row r="149" spans="1:34" x14ac:dyDescent="0.25">
      <c r="A149" s="78" t="s">
        <v>123</v>
      </c>
      <c r="B149" s="68">
        <f>IF(B144&gt;'Key project Info'!$B$6,"",B148)</f>
        <v>-2</v>
      </c>
      <c r="C149" s="78">
        <f>IF(C144&gt;'Key project Info'!$B$6,"",C148+B149)</f>
        <v>-2</v>
      </c>
      <c r="D149" s="78">
        <f>IF(D144&gt;'Key project Info'!$B$6,"",D148+C149)</f>
        <v>-2</v>
      </c>
      <c r="E149" s="78">
        <f>IF(E144&gt;'Key project Info'!$B$6,"",E148+D149)</f>
        <v>-2</v>
      </c>
      <c r="F149" s="78">
        <f>IF(F144&gt;'Key project Info'!$B$6,"",F148+E149)</f>
        <v>-2</v>
      </c>
      <c r="G149" s="78">
        <f>IF(G144&gt;'Key project Info'!$B$6,"",G148+F149)</f>
        <v>-2</v>
      </c>
      <c r="H149" s="78">
        <f>IF(H144&gt;'Key project Info'!$B$6,"",H148+G149)</f>
        <v>-2</v>
      </c>
      <c r="I149" s="78">
        <f>IF(I144&gt;'Key project Info'!$B$6,"",I148+H149)</f>
        <v>-2</v>
      </c>
      <c r="J149" s="78">
        <f>IF(J144&gt;'Key project Info'!$B$6,"",J148+I149)</f>
        <v>-2</v>
      </c>
      <c r="K149" s="78">
        <f>IF(K144&gt;'Key project Info'!$B$6,"",K148+J149)</f>
        <v>-2</v>
      </c>
      <c r="L149" s="78">
        <f>IF(L144&gt;'Key project Info'!$B$6,"",L148+K149)</f>
        <v>-2</v>
      </c>
      <c r="M149" s="78">
        <f>IF(M144&gt;'Key project Info'!$B$6,"",M148+L149)</f>
        <v>-2</v>
      </c>
      <c r="N149" s="78">
        <f>IF(N144&gt;'Key project Info'!$B$6,"",N148+M149)</f>
        <v>-2</v>
      </c>
      <c r="O149" s="78">
        <f>IF(O144&gt;'Key project Info'!$B$6,"",O148+N149)</f>
        <v>-2</v>
      </c>
      <c r="P149" s="78">
        <f>IF(P144&gt;'Key project Info'!$B$6,"",P148+O149)</f>
        <v>-2</v>
      </c>
      <c r="Q149" s="78">
        <f>IF(Q144&gt;'Key project Info'!$B$6,"",Q148+P149)</f>
        <v>-2</v>
      </c>
      <c r="R149" s="78">
        <f>IF(R144&gt;'Key project Info'!$B$6,"",R148+Q149)</f>
        <v>-2</v>
      </c>
      <c r="S149" s="78">
        <f>IF(S144&gt;'Key project Info'!$B$6,"",S148+R149)</f>
        <v>-2</v>
      </c>
      <c r="T149" s="78">
        <f>IF(T144&gt;'Key project Info'!$B$6,"",T148+S149)</f>
        <v>-2</v>
      </c>
      <c r="U149" s="78">
        <f>IF(U144&gt;'Key project Info'!$B$6,"",U148+T149)</f>
        <v>-2</v>
      </c>
      <c r="V149" s="78" t="str">
        <f>IF(V144&gt;'Key project Info'!$B$6,"",V148+U149)</f>
        <v/>
      </c>
      <c r="W149" s="78" t="str">
        <f>IF(W144&gt;'Key project Info'!$B$6,"",W148+V149)</f>
        <v/>
      </c>
      <c r="X149" s="78" t="str">
        <f>IF(X144&gt;'Key project Info'!$B$6,"",X148+W149)</f>
        <v/>
      </c>
      <c r="Y149" s="78" t="str">
        <f>IF(Y144&gt;'Key project Info'!$B$6,"",Y148+X149)</f>
        <v/>
      </c>
      <c r="Z149" s="78" t="str">
        <f>IF(Z144&gt;'Key project Info'!$B$6,"",Z148+Y149)</f>
        <v/>
      </c>
      <c r="AA149" s="78" t="str">
        <f>IF(AA144&gt;'Key project Info'!$B$6,"",AA148+Z149)</f>
        <v/>
      </c>
      <c r="AB149" s="78" t="str">
        <f>IF(AB144&gt;'Key project Info'!$B$6,"",AB148+AA149)</f>
        <v/>
      </c>
      <c r="AC149" s="78" t="str">
        <f>IF(AC144&gt;'Key project Info'!$B$6,"",AC148+AB149)</f>
        <v/>
      </c>
      <c r="AD149" s="78" t="str">
        <f>IF(AD144&gt;'Key project Info'!$B$6,"",AD148+AC149)</f>
        <v/>
      </c>
      <c r="AE149" s="78" t="str">
        <f>IF(AE144&gt;'Key project Info'!$B$6,"",AE148+AD149)</f>
        <v/>
      </c>
      <c r="AF149" s="68"/>
      <c r="AG149" s="68"/>
      <c r="AH149" s="68"/>
    </row>
    <row r="150" spans="1:34" x14ac:dyDescent="0.25">
      <c r="A150" s="78"/>
      <c r="B150" s="6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68"/>
      <c r="AG150" s="68"/>
      <c r="AH150" s="68"/>
    </row>
    <row r="151" spans="1:34" x14ac:dyDescent="0.25">
      <c r="A151" s="88" t="s">
        <v>120</v>
      </c>
      <c r="B151" s="68">
        <f>IF(B144&gt;'Key project Info'!$B$6,"",B148/(1+$B154)^B144)</f>
        <v>-1.8909090909090909</v>
      </c>
      <c r="C151" s="68">
        <f>IF(C144&gt;'Key project Info'!$B$6,"",C148/(1+$B154)^C144)</f>
        <v>0</v>
      </c>
      <c r="D151" s="68">
        <f>IF(D144&gt;'Key project Info'!$B$6,"",D148/(1+$B154)^D144)</f>
        <v>0</v>
      </c>
      <c r="E151" s="68">
        <f>IF(E144&gt;'Key project Info'!$B$6,"",E148/(1+$B154)^E144)</f>
        <v>0</v>
      </c>
      <c r="F151" s="68">
        <f>IF(F144&gt;'Key project Info'!$B$6,"",F148/(1+$B154)^F144)</f>
        <v>0</v>
      </c>
      <c r="G151" s="68">
        <f>IF(G144&gt;'Key project Info'!$B$6,"",G148/(1+$B154)^G144)</f>
        <v>0</v>
      </c>
      <c r="H151" s="68">
        <f>IF(H144&gt;'Key project Info'!$B$6,"",H148/(1+$B154)^H144)</f>
        <v>0</v>
      </c>
      <c r="I151" s="68">
        <f>IF(I144&gt;'Key project Info'!$B$6,"",I148/(1+$B154)^I144)</f>
        <v>0</v>
      </c>
      <c r="J151" s="68">
        <f>IF(J144&gt;'Key project Info'!$B$6,"",J148/(1+$B154)^J144)</f>
        <v>0</v>
      </c>
      <c r="K151" s="68">
        <f>IF(K144&gt;'Key project Info'!$B$6,"",K148/(1+$B154)^K144)</f>
        <v>0</v>
      </c>
      <c r="L151" s="68">
        <f>IF(L144&gt;'Key project Info'!$B$6,"",L148/(1+$B154)^L144)</f>
        <v>0</v>
      </c>
      <c r="M151" s="68">
        <f>IF(M144&gt;'Key project Info'!$B$6,"",M148/(1+$B154)^M144)</f>
        <v>0</v>
      </c>
      <c r="N151" s="68">
        <f>IF(N144&gt;'Key project Info'!$B$6,"",N148/(1+$B154)^N144)</f>
        <v>0</v>
      </c>
      <c r="O151" s="68">
        <f>IF(O144&gt;'Key project Info'!$B$6,"",O148/(1+$B154)^O144)</f>
        <v>0</v>
      </c>
      <c r="P151" s="68">
        <f>IF(P144&gt;'Key project Info'!$B$6,"",P148/(1+$B154)^P144)</f>
        <v>0</v>
      </c>
      <c r="Q151" s="68">
        <f>IF(Q144&gt;'Key project Info'!$B$6,"",Q148/(1+$B154)^Q144)</f>
        <v>0</v>
      </c>
      <c r="R151" s="68">
        <f>IF(R144&gt;'Key project Info'!$B$6,"",R148/(1+$B154)^R144)</f>
        <v>0</v>
      </c>
      <c r="S151" s="68">
        <f>IF(S144&gt;'Key project Info'!$B$6,"",S148/(1+$B154)^S144)</f>
        <v>0</v>
      </c>
      <c r="T151" s="68">
        <f>IF(T144&gt;'Key project Info'!$B$6,"",T148/(1+$B154)^T144)</f>
        <v>0</v>
      </c>
      <c r="U151" s="68">
        <f>IF(U144&gt;'Key project Info'!$B$6,"",U148/(1+$B154)^U144)</f>
        <v>0</v>
      </c>
      <c r="V151" s="68" t="str">
        <f>IF(V144&gt;'Key project Info'!$B$6,"",V148/(1+$B154)^V144)</f>
        <v/>
      </c>
      <c r="W151" s="68" t="str">
        <f>IF(W144&gt;'Key project Info'!$B$6,"",W148/(1+$B154)^W144)</f>
        <v/>
      </c>
      <c r="X151" s="68" t="str">
        <f>IF(X144&gt;'Key project Info'!$B$6,"",X148/(1+$B154)^X144)</f>
        <v/>
      </c>
      <c r="Y151" s="68" t="str">
        <f>IF(Y144&gt;'Key project Info'!$B$6,"",Y148/(1+$B154)^Y144)</f>
        <v/>
      </c>
      <c r="Z151" s="68" t="str">
        <f>IF(Z144&gt;'Key project Info'!$B$6,"",Z148/(1+$B154)^Z144)</f>
        <v/>
      </c>
      <c r="AA151" s="68" t="str">
        <f>IF(AA144&gt;'Key project Info'!$B$6,"",AA148/(1+$B154)^AA144)</f>
        <v/>
      </c>
      <c r="AB151" s="68" t="str">
        <f>IF(AB144&gt;'Key project Info'!$B$6,"",AB148/(1+$B154)^AB144)</f>
        <v/>
      </c>
      <c r="AC151" s="68" t="str">
        <f>IF(AC144&gt;'Key project Info'!$B$6,"",AC148/(1+$B154)^AC144)</f>
        <v/>
      </c>
      <c r="AD151" s="68" t="str">
        <f>IF(AD144&gt;'Key project Info'!$B$6,"",AD148/(1+$B154)^AD144)</f>
        <v/>
      </c>
      <c r="AE151" s="68" t="str">
        <f>IF(AE144&gt;'Key project Info'!$B$6,"",AE148/(1+$B154)^AE144)</f>
        <v/>
      </c>
      <c r="AF151" s="68"/>
      <c r="AG151" s="68"/>
      <c r="AH151" s="68"/>
    </row>
    <row r="152" spans="1:34" ht="14.4" thickBot="1" x14ac:dyDescent="0.3">
      <c r="A152" s="291" t="s">
        <v>121</v>
      </c>
      <c r="B152" s="176">
        <f>IF(B144&gt;'Key project Info'!$B$6,"",B149/(1+$B154)^B144)</f>
        <v>-1.8909090909090909</v>
      </c>
      <c r="C152" s="176">
        <f>IF(C144&gt;'Key project Info'!$B$6,"",C149/(1+$B154)^C144)</f>
        <v>-1.7877685950413225</v>
      </c>
      <c r="D152" s="176">
        <f>IF(D144&gt;'Key project Info'!$B$6,"",D149/(1+$B154)^D144)</f>
        <v>-1.6902539444027047</v>
      </c>
      <c r="E152" s="176">
        <f>IF(E144&gt;'Key project Info'!$B$6,"",E149/(1+$B154)^E144)</f>
        <v>-1.5980582747080119</v>
      </c>
      <c r="F152" s="176">
        <f>IF(F144&gt;'Key project Info'!$B$6,"",F149/(1+$B154)^F144)</f>
        <v>-1.5108914597239385</v>
      </c>
      <c r="G152" s="176">
        <f>IF(G144&gt;'Key project Info'!$B$6,"",G149/(1+$B154)^G144)</f>
        <v>-1.4284791982844511</v>
      </c>
      <c r="H152" s="176">
        <f>IF(H144&gt;'Key project Info'!$B$6,"",H149/(1+$B154)^H144)</f>
        <v>-1.3505621511052992</v>
      </c>
      <c r="I152" s="176">
        <f>IF(I144&gt;'Key project Info'!$B$6,"",I149/(1+$B154)^I144)</f>
        <v>-1.2768951246813738</v>
      </c>
      <c r="J152" s="176">
        <f>IF(J144&gt;'Key project Info'!$B$6,"",J149/(1+$B154)^J144)</f>
        <v>-1.2072462996987534</v>
      </c>
      <c r="K152" s="176">
        <f>IF(K144&gt;'Key project Info'!$B$6,"",K149/(1+$B154)^K144)</f>
        <v>-1.1413965015333667</v>
      </c>
      <c r="L152" s="176">
        <f>IF(L144&gt;'Key project Info'!$B$6,"",L149/(1+$B154)^L144)</f>
        <v>-1.0791385105406377</v>
      </c>
      <c r="M152" s="176">
        <f>IF(M144&gt;'Key project Info'!$B$6,"",M149/(1+$B154)^M144)</f>
        <v>-1.0202764099656938</v>
      </c>
      <c r="N152" s="176">
        <f>IF(N144&gt;'Key project Info'!$B$6,"",N149/(1+$B154)^N144)</f>
        <v>-0.96462496942211062</v>
      </c>
      <c r="O152" s="176">
        <f>IF(O144&gt;'Key project Info'!$B$6,"",O149/(1+$B154)^O144)</f>
        <v>-0.91200906199908638</v>
      </c>
      <c r="P152" s="176">
        <f>IF(P144&gt;'Key project Info'!$B$6,"",P149/(1+$B154)^P144)</f>
        <v>-0.86226311316277249</v>
      </c>
      <c r="Q152" s="176">
        <f>IF(Q144&gt;'Key project Info'!$B$6,"",Q149/(1+$B154)^Q144)</f>
        <v>-0.81523057971753055</v>
      </c>
      <c r="R152" s="176">
        <f>IF(R144&gt;'Key project Info'!$B$6,"",R149/(1+$B154)^R144)</f>
        <v>-0.7707634571874834</v>
      </c>
      <c r="S152" s="176">
        <f>IF(S144&gt;'Key project Info'!$B$6,"",S149/(1+$B154)^S144)</f>
        <v>-0.72872181406816616</v>
      </c>
      <c r="T152" s="176">
        <f>IF(T144&gt;'Key project Info'!$B$6,"",T149/(1+$B154)^T144)</f>
        <v>-0.68897335148262984</v>
      </c>
      <c r="U152" s="176">
        <f>IF(U144&gt;'Key project Info'!$B$6,"",U149/(1+$B154)^U144)</f>
        <v>-0.65139298685630453</v>
      </c>
      <c r="V152" s="176" t="str">
        <f>IF(V144&gt;'Key project Info'!$B$6,"",V149/(1+$B154)^V144)</f>
        <v/>
      </c>
      <c r="W152" s="176" t="str">
        <f>IF(W144&gt;'Key project Info'!$B$6,"",W149/(1+$B154)^W144)</f>
        <v/>
      </c>
      <c r="X152" s="176" t="str">
        <f>IF(X144&gt;'Key project Info'!$B$6,"",X149/(1+$B154)^X144)</f>
        <v/>
      </c>
      <c r="Y152" s="176" t="str">
        <f>IF(Y144&gt;'Key project Info'!$B$6,"",Y149/(1+$B154)^Y144)</f>
        <v/>
      </c>
      <c r="Z152" s="176" t="str">
        <f>IF(Z144&gt;'Key project Info'!$B$6,"",Z149/(1+$B154)^Z144)</f>
        <v/>
      </c>
      <c r="AA152" s="176" t="str">
        <f>IF(AA144&gt;'Key project Info'!$B$6,"",AA149/(1+$B154)^AA144)</f>
        <v/>
      </c>
      <c r="AB152" s="176" t="str">
        <f>IF(AB144&gt;'Key project Info'!$B$6,"",AB149/(1+$B154)^AB144)</f>
        <v/>
      </c>
      <c r="AC152" s="176" t="str">
        <f>IF(AC144&gt;'Key project Info'!$B$6,"",AC149/(1+$B154)^AC144)</f>
        <v/>
      </c>
      <c r="AD152" s="176" t="str">
        <f>IF(AD144&gt;'Key project Info'!$B$6,"",AD149/(1+$B154)^AD144)</f>
        <v/>
      </c>
      <c r="AE152" s="176" t="str">
        <f>IF(AE144&gt;'Key project Info'!$B$6,"",AE149/(1+$B154)^AE144)</f>
        <v/>
      </c>
      <c r="AF152" s="68"/>
      <c r="AG152" s="68"/>
      <c r="AH152" s="68"/>
    </row>
    <row r="153" spans="1:34" x14ac:dyDescent="0.25">
      <c r="A153" s="78"/>
      <c r="B153" s="68"/>
      <c r="C153" s="78"/>
      <c r="D153" s="78"/>
      <c r="E153" s="68"/>
      <c r="F153" s="68"/>
      <c r="G153" s="7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row>
    <row r="154" spans="1:34" x14ac:dyDescent="0.25">
      <c r="A154" s="78" t="s">
        <v>98</v>
      </c>
      <c r="B154" s="90">
        <f>(1+B155)/(1+B156)-1</f>
        <v>5.7692307692307709E-2</v>
      </c>
      <c r="C154" s="78"/>
      <c r="D154" s="78"/>
      <c r="E154" s="68"/>
      <c r="F154" s="68"/>
      <c r="G154" s="7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row>
    <row r="155" spans="1:34" x14ac:dyDescent="0.25">
      <c r="A155" s="78" t="s">
        <v>96</v>
      </c>
      <c r="B155" s="302">
        <v>0.1</v>
      </c>
      <c r="C155" s="78"/>
      <c r="D155" s="78"/>
      <c r="E155" s="68"/>
      <c r="F155" s="68"/>
      <c r="G155" s="7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row>
    <row r="156" spans="1:34" x14ac:dyDescent="0.25">
      <c r="A156" s="271" t="s">
        <v>97</v>
      </c>
      <c r="B156" s="302">
        <v>0.04</v>
      </c>
      <c r="C156" s="78"/>
      <c r="D156" s="78"/>
      <c r="E156" s="68"/>
      <c r="F156" s="68"/>
      <c r="G156" s="7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row>
    <row r="157" spans="1:34" x14ac:dyDescent="0.25">
      <c r="A157" s="88" t="s">
        <v>31</v>
      </c>
      <c r="B157" s="88">
        <f ca="1">IF(AND('Key project Info'!$B$6&gt;0,'Key project Info'!$B$6&lt;=30),SUM(B151:OFFSET(B151,0,'Key project Info'!$B$6-1)),"Assessment period wrong")</f>
        <v>-1.8909090909090909</v>
      </c>
      <c r="C157" s="78"/>
      <c r="D157" s="78"/>
      <c r="E157" s="68"/>
      <c r="F157" s="68"/>
      <c r="G157" s="7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row>
    <row r="158" spans="1:34" x14ac:dyDescent="0.25">
      <c r="A158" s="65" t="s">
        <v>100</v>
      </c>
      <c r="B158" s="303" t="e">
        <f ca="1">IF(AND('Key project Info'!$B$6&gt;0,'Key project Info'!$B$6&lt;=30),IRR(B148:OFFSET(B148,0,'Key project Info'!$B$6-1)),"Assessment period wrong")</f>
        <v>#NUM!</v>
      </c>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row>
    <row r="159" spans="1:34" x14ac:dyDescent="0.25">
      <c r="A159" s="65"/>
      <c r="B159" s="303"/>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row>
    <row r="160" spans="1:34" x14ac:dyDescent="0.25">
      <c r="A160" s="65"/>
      <c r="B160" s="293"/>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row>
    <row r="161" spans="1:34" x14ac:dyDescent="0.2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row>
    <row r="162" spans="1:34" ht="17.399999999999999" x14ac:dyDescent="0.3">
      <c r="A162" s="286" t="str">
        <f>'Key project Info'!$B$40</f>
        <v>Land use h</v>
      </c>
      <c r="B162" s="286"/>
      <c r="C162" s="286"/>
      <c r="D162" s="286"/>
      <c r="E162" s="286"/>
      <c r="F162" s="286"/>
      <c r="G162" s="286"/>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68"/>
      <c r="AG162" s="68"/>
      <c r="AH162" s="68"/>
    </row>
    <row r="163" spans="1:34" x14ac:dyDescent="0.25">
      <c r="A163" s="287" t="s">
        <v>1</v>
      </c>
      <c r="B163" s="288">
        <v>1</v>
      </c>
      <c r="C163" s="288">
        <v>2</v>
      </c>
      <c r="D163" s="288">
        <v>3</v>
      </c>
      <c r="E163" s="288">
        <v>4</v>
      </c>
      <c r="F163" s="288">
        <v>5</v>
      </c>
      <c r="G163" s="288">
        <v>6</v>
      </c>
      <c r="H163" s="288">
        <v>7</v>
      </c>
      <c r="I163" s="288">
        <v>8</v>
      </c>
      <c r="J163" s="288">
        <v>9</v>
      </c>
      <c r="K163" s="288">
        <v>10</v>
      </c>
      <c r="L163" s="288">
        <v>11</v>
      </c>
      <c r="M163" s="288">
        <v>12</v>
      </c>
      <c r="N163" s="288">
        <v>13</v>
      </c>
      <c r="O163" s="288">
        <v>14</v>
      </c>
      <c r="P163" s="288">
        <v>15</v>
      </c>
      <c r="Q163" s="288">
        <v>16</v>
      </c>
      <c r="R163" s="288">
        <v>17</v>
      </c>
      <c r="S163" s="288">
        <v>18</v>
      </c>
      <c r="T163" s="288">
        <v>19</v>
      </c>
      <c r="U163" s="288">
        <v>20</v>
      </c>
      <c r="V163" s="288">
        <v>21</v>
      </c>
      <c r="W163" s="288">
        <v>22</v>
      </c>
      <c r="X163" s="288">
        <v>23</v>
      </c>
      <c r="Y163" s="288">
        <v>24</v>
      </c>
      <c r="Z163" s="288">
        <v>25</v>
      </c>
      <c r="AA163" s="288">
        <v>26</v>
      </c>
      <c r="AB163" s="288">
        <v>27</v>
      </c>
      <c r="AC163" s="288">
        <v>28</v>
      </c>
      <c r="AD163" s="288">
        <v>29</v>
      </c>
      <c r="AE163" s="288">
        <v>30</v>
      </c>
      <c r="AF163" s="68"/>
      <c r="AG163" s="68"/>
      <c r="AH163" s="68"/>
    </row>
    <row r="164" spans="1:34" s="235" customFormat="1" x14ac:dyDescent="0.25">
      <c r="A164" s="235" t="s">
        <v>8</v>
      </c>
    </row>
    <row r="165" spans="1:34" s="290" customFormat="1" ht="16.5" customHeight="1" x14ac:dyDescent="0.3">
      <c r="A165" s="413" t="s">
        <v>167</v>
      </c>
      <c r="B165" s="235"/>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c r="AA165" s="235"/>
      <c r="AB165" s="235"/>
      <c r="AC165" s="235"/>
      <c r="AD165" s="235"/>
      <c r="AE165" s="235"/>
    </row>
    <row r="166" spans="1:34" s="235" customFormat="1" x14ac:dyDescent="0.25">
      <c r="A166" s="237" t="s">
        <v>30</v>
      </c>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row>
    <row r="167" spans="1:34" x14ac:dyDescent="0.25">
      <c r="A167" s="415" t="s">
        <v>165</v>
      </c>
      <c r="B167" s="68">
        <f>IF(B163&gt;'Key project Info'!$B$6,"",B166-(B164+B165))</f>
        <v>0</v>
      </c>
      <c r="C167" s="68">
        <f>IF(C163&gt;'Key project Info'!$B$6,"",C166-(C164+C165))</f>
        <v>0</v>
      </c>
      <c r="D167" s="68">
        <f>IF(D163&gt;'Key project Info'!$B$6,"",D166-(D164+D165))</f>
        <v>0</v>
      </c>
      <c r="E167" s="68">
        <f>IF(E163&gt;'Key project Info'!$B$6,"",E166-(E164+E165))</f>
        <v>0</v>
      </c>
      <c r="F167" s="68">
        <f>IF(F163&gt;'Key project Info'!$B$6,"",F166-(F164+F165))</f>
        <v>0</v>
      </c>
      <c r="G167" s="68">
        <f>IF(G163&gt;'Key project Info'!$B$6,"",G166-(G164+G165))</f>
        <v>0</v>
      </c>
      <c r="H167" s="68">
        <f>IF(H163&gt;'Key project Info'!$B$6,"",H166-(H164+H165))</f>
        <v>0</v>
      </c>
      <c r="I167" s="68">
        <f>IF(I163&gt;'Key project Info'!$B$6,"",I166-(I164+I165))</f>
        <v>0</v>
      </c>
      <c r="J167" s="68">
        <f>IF(J163&gt;'Key project Info'!$B$6,"",J166-(J164+J165))</f>
        <v>0</v>
      </c>
      <c r="K167" s="68">
        <f>IF(K163&gt;'Key project Info'!$B$6,"",K166-(K164+K165))</f>
        <v>0</v>
      </c>
      <c r="L167" s="68">
        <f>IF(L163&gt;'Key project Info'!$B$6,"",L166-(L164+L165))</f>
        <v>0</v>
      </c>
      <c r="M167" s="68">
        <f>IF(M163&gt;'Key project Info'!$B$6,"",M166-(M164+M165))</f>
        <v>0</v>
      </c>
      <c r="N167" s="68">
        <f>IF(N163&gt;'Key project Info'!$B$6,"",N166-(N164+N165))</f>
        <v>0</v>
      </c>
      <c r="O167" s="68">
        <f>IF(O163&gt;'Key project Info'!$B$6,"",O166-(O164+O165))</f>
        <v>0</v>
      </c>
      <c r="P167" s="68">
        <f>IF(P163&gt;'Key project Info'!$B$6,"",P166-(P164+P165))</f>
        <v>0</v>
      </c>
      <c r="Q167" s="68">
        <f>IF(Q163&gt;'Key project Info'!$B$6,"",Q166-(Q164+Q165))</f>
        <v>0</v>
      </c>
      <c r="R167" s="68">
        <f>IF(R163&gt;'Key project Info'!$B$6,"",R166-(R164+R165))</f>
        <v>0</v>
      </c>
      <c r="S167" s="68">
        <f>IF(S163&gt;'Key project Info'!$B$6,"",S166-(S164+S165))</f>
        <v>0</v>
      </c>
      <c r="T167" s="68">
        <f>IF(T163&gt;'Key project Info'!$B$6,"",T166-(T164+T165))</f>
        <v>0</v>
      </c>
      <c r="U167" s="68">
        <f>IF(U163&gt;'Key project Info'!$B$6,"",U166-(U164+U165))</f>
        <v>0</v>
      </c>
      <c r="V167" s="68" t="str">
        <f>IF(V163&gt;'Key project Info'!$B$6,"",V166-(V164+V165))</f>
        <v/>
      </c>
      <c r="W167" s="68" t="str">
        <f>IF(W163&gt;'Key project Info'!$B$6,"",W166-(W164+W165))</f>
        <v/>
      </c>
      <c r="X167" s="68" t="str">
        <f>IF(X163&gt;'Key project Info'!$B$6,"",X166-(X164+X165))</f>
        <v/>
      </c>
      <c r="Y167" s="68" t="str">
        <f>IF(Y163&gt;'Key project Info'!$B$6,"",Y166-(Y164+Y165))</f>
        <v/>
      </c>
      <c r="Z167" s="68" t="str">
        <f>IF(Z163&gt;'Key project Info'!$B$6,"",Z166-(Z164+Z165))</f>
        <v/>
      </c>
      <c r="AA167" s="68" t="str">
        <f>IF(AA163&gt;'Key project Info'!$B$6,"",AA166-(AA164+AA165))</f>
        <v/>
      </c>
      <c r="AB167" s="68" t="str">
        <f>IF(AB163&gt;'Key project Info'!$B$6,"",AB166-(AB164+AB165))</f>
        <v/>
      </c>
      <c r="AC167" s="68" t="str">
        <f>IF(AC163&gt;'Key project Info'!$B$6,"",AC166-(AC164+AC165))</f>
        <v/>
      </c>
      <c r="AD167" s="68" t="str">
        <f>IF(AD163&gt;'Key project Info'!$B$6,"",AD166-(AD164+AD165))</f>
        <v/>
      </c>
      <c r="AE167" s="68" t="str">
        <f>IF(AE163&gt;'Key project Info'!$B$6,"",AE166-(AE164+AE165))</f>
        <v/>
      </c>
      <c r="AF167" s="68"/>
      <c r="AG167" s="68"/>
      <c r="AH167" s="68"/>
    </row>
    <row r="168" spans="1:34" x14ac:dyDescent="0.25">
      <c r="A168" s="78" t="s">
        <v>123</v>
      </c>
      <c r="B168" s="68">
        <f>IF(B163&gt;'Key project Info'!$B$6,"",B167)</f>
        <v>0</v>
      </c>
      <c r="C168" s="78">
        <f>IF(C163&gt;'Key project Info'!$B$6,"",C167+B168)</f>
        <v>0</v>
      </c>
      <c r="D168" s="78">
        <f>IF(D163&gt;'Key project Info'!$B$6,"",D167+C168)</f>
        <v>0</v>
      </c>
      <c r="E168" s="78">
        <f>IF(E163&gt;'Key project Info'!$B$6,"",E167+D168)</f>
        <v>0</v>
      </c>
      <c r="F168" s="78">
        <f>IF(F163&gt;'Key project Info'!$B$6,"",F167+E168)</f>
        <v>0</v>
      </c>
      <c r="G168" s="78">
        <f>IF(G163&gt;'Key project Info'!$B$6,"",G167+F168)</f>
        <v>0</v>
      </c>
      <c r="H168" s="78">
        <f>IF(H163&gt;'Key project Info'!$B$6,"",H167+G168)</f>
        <v>0</v>
      </c>
      <c r="I168" s="78">
        <f>IF(I163&gt;'Key project Info'!$B$6,"",I167+H168)</f>
        <v>0</v>
      </c>
      <c r="J168" s="78">
        <f>IF(J163&gt;'Key project Info'!$B$6,"",J167+I168)</f>
        <v>0</v>
      </c>
      <c r="K168" s="78">
        <f>IF(K163&gt;'Key project Info'!$B$6,"",K167+J168)</f>
        <v>0</v>
      </c>
      <c r="L168" s="78">
        <f>IF(L163&gt;'Key project Info'!$B$6,"",L167+K168)</f>
        <v>0</v>
      </c>
      <c r="M168" s="78">
        <f>IF(M163&gt;'Key project Info'!$B$6,"",M167+L168)</f>
        <v>0</v>
      </c>
      <c r="N168" s="78">
        <f>IF(N163&gt;'Key project Info'!$B$6,"",N167+M168)</f>
        <v>0</v>
      </c>
      <c r="O168" s="78">
        <f>IF(O163&gt;'Key project Info'!$B$6,"",O167+N168)</f>
        <v>0</v>
      </c>
      <c r="P168" s="78">
        <f>IF(P163&gt;'Key project Info'!$B$6,"",P167+O168)</f>
        <v>0</v>
      </c>
      <c r="Q168" s="78">
        <f>IF(Q163&gt;'Key project Info'!$B$6,"",Q167+P168)</f>
        <v>0</v>
      </c>
      <c r="R168" s="78">
        <f>IF(R163&gt;'Key project Info'!$B$6,"",R167+Q168)</f>
        <v>0</v>
      </c>
      <c r="S168" s="78">
        <f>IF(S163&gt;'Key project Info'!$B$6,"",S167+R168)</f>
        <v>0</v>
      </c>
      <c r="T168" s="78">
        <f>IF(T163&gt;'Key project Info'!$B$6,"",T167+S168)</f>
        <v>0</v>
      </c>
      <c r="U168" s="78">
        <f>IF(U163&gt;'Key project Info'!$B$6,"",U167+T168)</f>
        <v>0</v>
      </c>
      <c r="V168" s="78" t="str">
        <f>IF(V163&gt;'Key project Info'!$B$6,"",V167+U168)</f>
        <v/>
      </c>
      <c r="W168" s="78" t="str">
        <f>IF(W163&gt;'Key project Info'!$B$6,"",W167+V168)</f>
        <v/>
      </c>
      <c r="X168" s="78" t="str">
        <f>IF(X163&gt;'Key project Info'!$B$6,"",X167+W168)</f>
        <v/>
      </c>
      <c r="Y168" s="78" t="str">
        <f>IF(Y163&gt;'Key project Info'!$B$6,"",Y167+X168)</f>
        <v/>
      </c>
      <c r="Z168" s="78" t="str">
        <f>IF(Z163&gt;'Key project Info'!$B$6,"",Z167+Y168)</f>
        <v/>
      </c>
      <c r="AA168" s="78" t="str">
        <f>IF(AA163&gt;'Key project Info'!$B$6,"",AA167+Z168)</f>
        <v/>
      </c>
      <c r="AB168" s="78" t="str">
        <f>IF(AB163&gt;'Key project Info'!$B$6,"",AB167+AA168)</f>
        <v/>
      </c>
      <c r="AC168" s="78" t="str">
        <f>IF(AC163&gt;'Key project Info'!$B$6,"",AC167+AB168)</f>
        <v/>
      </c>
      <c r="AD168" s="78" t="str">
        <f>IF(AD163&gt;'Key project Info'!$B$6,"",AD167+AC168)</f>
        <v/>
      </c>
      <c r="AE168" s="78" t="str">
        <f>IF(AE163&gt;'Key project Info'!$B$6,"",AE167+AD168)</f>
        <v/>
      </c>
      <c r="AF168" s="68"/>
      <c r="AG168" s="68"/>
      <c r="AH168" s="68"/>
    </row>
    <row r="169" spans="1:34" x14ac:dyDescent="0.25">
      <c r="A169" s="78"/>
      <c r="B169" s="6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68"/>
      <c r="AG169" s="68"/>
      <c r="AH169" s="68"/>
    </row>
    <row r="170" spans="1:34" x14ac:dyDescent="0.25">
      <c r="A170" s="88" t="s">
        <v>120</v>
      </c>
      <c r="B170" s="68">
        <f>IF(B163&gt;'Key project Info'!$B$6,"",B167/(1+$B173)^B163)</f>
        <v>0</v>
      </c>
      <c r="C170" s="68">
        <f>IF(C163&gt;'Key project Info'!$B$6,"",C167/(1+$B173)^C163)</f>
        <v>0</v>
      </c>
      <c r="D170" s="68">
        <f>IF(D163&gt;'Key project Info'!$B$6,"",D167/(1+$B173)^D163)</f>
        <v>0</v>
      </c>
      <c r="E170" s="68">
        <f>IF(E163&gt;'Key project Info'!$B$6,"",E167/(1+$B173)^E163)</f>
        <v>0</v>
      </c>
      <c r="F170" s="68">
        <f>IF(F163&gt;'Key project Info'!$B$6,"",F167/(1+$B173)^F163)</f>
        <v>0</v>
      </c>
      <c r="G170" s="68">
        <f>IF(G163&gt;'Key project Info'!$B$6,"",G167/(1+$B173)^G163)</f>
        <v>0</v>
      </c>
      <c r="H170" s="68">
        <f>IF(H163&gt;'Key project Info'!$B$6,"",H167/(1+$B173)^H163)</f>
        <v>0</v>
      </c>
      <c r="I170" s="68">
        <f>IF(I163&gt;'Key project Info'!$B$6,"",I167/(1+$B173)^I163)</f>
        <v>0</v>
      </c>
      <c r="J170" s="68">
        <f>IF(J163&gt;'Key project Info'!$B$6,"",J167/(1+$B173)^J163)</f>
        <v>0</v>
      </c>
      <c r="K170" s="68">
        <f>IF(K163&gt;'Key project Info'!$B$6,"",K167/(1+$B173)^K163)</f>
        <v>0</v>
      </c>
      <c r="L170" s="68">
        <f>IF(L163&gt;'Key project Info'!$B$6,"",L167/(1+$B173)^L163)</f>
        <v>0</v>
      </c>
      <c r="M170" s="68">
        <f>IF(M163&gt;'Key project Info'!$B$6,"",M167/(1+$B173)^M163)</f>
        <v>0</v>
      </c>
      <c r="N170" s="68">
        <f>IF(N163&gt;'Key project Info'!$B$6,"",N167/(1+$B173)^N163)</f>
        <v>0</v>
      </c>
      <c r="O170" s="68">
        <f>IF(O163&gt;'Key project Info'!$B$6,"",O167/(1+$B173)^O163)</f>
        <v>0</v>
      </c>
      <c r="P170" s="68">
        <f>IF(P163&gt;'Key project Info'!$B$6,"",P167/(1+$B173)^P163)</f>
        <v>0</v>
      </c>
      <c r="Q170" s="68">
        <f>IF(Q163&gt;'Key project Info'!$B$6,"",Q167/(1+$B173)^Q163)</f>
        <v>0</v>
      </c>
      <c r="R170" s="68">
        <f>IF(R163&gt;'Key project Info'!$B$6,"",R167/(1+$B173)^R163)</f>
        <v>0</v>
      </c>
      <c r="S170" s="68">
        <f>IF(S163&gt;'Key project Info'!$B$6,"",S167/(1+$B173)^S163)</f>
        <v>0</v>
      </c>
      <c r="T170" s="68">
        <f>IF(T163&gt;'Key project Info'!$B$6,"",T167/(1+$B173)^T163)</f>
        <v>0</v>
      </c>
      <c r="U170" s="68">
        <f>IF(U163&gt;'Key project Info'!$B$6,"",U167/(1+$B173)^U163)</f>
        <v>0</v>
      </c>
      <c r="V170" s="68" t="str">
        <f>IF(V163&gt;'Key project Info'!$B$6,"",V167/(1+$B173)^V163)</f>
        <v/>
      </c>
      <c r="W170" s="68" t="str">
        <f>IF(W163&gt;'Key project Info'!$B$6,"",W167/(1+$B173)^W163)</f>
        <v/>
      </c>
      <c r="X170" s="68" t="str">
        <f>IF(X163&gt;'Key project Info'!$B$6,"",X167/(1+$B173)^X163)</f>
        <v/>
      </c>
      <c r="Y170" s="68" t="str">
        <f>IF(Y163&gt;'Key project Info'!$B$6,"",Y167/(1+$B173)^Y163)</f>
        <v/>
      </c>
      <c r="Z170" s="68" t="str">
        <f>IF(Z163&gt;'Key project Info'!$B$6,"",Z167/(1+$B173)^Z163)</f>
        <v/>
      </c>
      <c r="AA170" s="68" t="str">
        <f>IF(AA163&gt;'Key project Info'!$B$6,"",AA167/(1+$B173)^AA163)</f>
        <v/>
      </c>
      <c r="AB170" s="68" t="str">
        <f>IF(AB163&gt;'Key project Info'!$B$6,"",AB167/(1+$B173)^AB163)</f>
        <v/>
      </c>
      <c r="AC170" s="68" t="str">
        <f>IF(AC163&gt;'Key project Info'!$B$6,"",AC167/(1+$B173)^AC163)</f>
        <v/>
      </c>
      <c r="AD170" s="68" t="str">
        <f>IF(AD163&gt;'Key project Info'!$B$6,"",AD167/(1+$B173)^AD163)</f>
        <v/>
      </c>
      <c r="AE170" s="68" t="str">
        <f>IF(AE163&gt;'Key project Info'!$B$6,"",AE167/(1+$B173)^AE163)</f>
        <v/>
      </c>
      <c r="AF170" s="68"/>
      <c r="AG170" s="68"/>
      <c r="AH170" s="68"/>
    </row>
    <row r="171" spans="1:34" ht="14.4" thickBot="1" x14ac:dyDescent="0.3">
      <c r="A171" s="291" t="s">
        <v>121</v>
      </c>
      <c r="B171" s="176">
        <f>IF(B163&gt;'Key project Info'!$B$6,"",B168/(1+$B173)^B163)</f>
        <v>0</v>
      </c>
      <c r="C171" s="176">
        <f>IF(C163&gt;'Key project Info'!$B$6,"",C168/(1+$B173)^C163)</f>
        <v>0</v>
      </c>
      <c r="D171" s="176">
        <f>IF(D163&gt;'Key project Info'!$B$6,"",D168/(1+$B173)^D163)</f>
        <v>0</v>
      </c>
      <c r="E171" s="176">
        <f>IF(E163&gt;'Key project Info'!$B$6,"",E168/(1+$B173)^E163)</f>
        <v>0</v>
      </c>
      <c r="F171" s="176">
        <f>IF(F163&gt;'Key project Info'!$B$6,"",F168/(1+$B173)^F163)</f>
        <v>0</v>
      </c>
      <c r="G171" s="176">
        <f>IF(G163&gt;'Key project Info'!$B$6,"",G168/(1+$B173)^G163)</f>
        <v>0</v>
      </c>
      <c r="H171" s="176">
        <f>IF(H163&gt;'Key project Info'!$B$6,"",H168/(1+$B173)^H163)</f>
        <v>0</v>
      </c>
      <c r="I171" s="176">
        <f>IF(I163&gt;'Key project Info'!$B$6,"",I168/(1+$B173)^I163)</f>
        <v>0</v>
      </c>
      <c r="J171" s="176">
        <f>IF(J163&gt;'Key project Info'!$B$6,"",J168/(1+$B173)^J163)</f>
        <v>0</v>
      </c>
      <c r="K171" s="176">
        <f>IF(K163&gt;'Key project Info'!$B$6,"",K168/(1+$B173)^K163)</f>
        <v>0</v>
      </c>
      <c r="L171" s="176">
        <f>IF(L163&gt;'Key project Info'!$B$6,"",L168/(1+$B173)^L163)</f>
        <v>0</v>
      </c>
      <c r="M171" s="176">
        <f>IF(M163&gt;'Key project Info'!$B$6,"",M168/(1+$B173)^M163)</f>
        <v>0</v>
      </c>
      <c r="N171" s="176">
        <f>IF(N163&gt;'Key project Info'!$B$6,"",N168/(1+$B173)^N163)</f>
        <v>0</v>
      </c>
      <c r="O171" s="176">
        <f>IF(O163&gt;'Key project Info'!$B$6,"",O168/(1+$B173)^O163)</f>
        <v>0</v>
      </c>
      <c r="P171" s="176">
        <f>IF(P163&gt;'Key project Info'!$B$6,"",P168/(1+$B173)^P163)</f>
        <v>0</v>
      </c>
      <c r="Q171" s="176">
        <f>IF(Q163&gt;'Key project Info'!$B$6,"",Q168/(1+$B173)^Q163)</f>
        <v>0</v>
      </c>
      <c r="R171" s="176">
        <f>IF(R163&gt;'Key project Info'!$B$6,"",R168/(1+$B173)^R163)</f>
        <v>0</v>
      </c>
      <c r="S171" s="176">
        <f>IF(S163&gt;'Key project Info'!$B$6,"",S168/(1+$B173)^S163)</f>
        <v>0</v>
      </c>
      <c r="T171" s="176">
        <f>IF(T163&gt;'Key project Info'!$B$6,"",T168/(1+$B173)^T163)</f>
        <v>0</v>
      </c>
      <c r="U171" s="176">
        <f>IF(U163&gt;'Key project Info'!$B$6,"",U168/(1+$B173)^U163)</f>
        <v>0</v>
      </c>
      <c r="V171" s="176" t="str">
        <f>IF(V163&gt;'Key project Info'!$B$6,"",V168/(1+$B173)^V163)</f>
        <v/>
      </c>
      <c r="W171" s="176" t="str">
        <f>IF(W163&gt;'Key project Info'!$B$6,"",W168/(1+$B173)^W163)</f>
        <v/>
      </c>
      <c r="X171" s="176" t="str">
        <f>IF(X163&gt;'Key project Info'!$B$6,"",X168/(1+$B173)^X163)</f>
        <v/>
      </c>
      <c r="Y171" s="176" t="str">
        <f>IF(Y163&gt;'Key project Info'!$B$6,"",Y168/(1+$B173)^Y163)</f>
        <v/>
      </c>
      <c r="Z171" s="176" t="str">
        <f>IF(Z163&gt;'Key project Info'!$B$6,"",Z168/(1+$B173)^Z163)</f>
        <v/>
      </c>
      <c r="AA171" s="176" t="str">
        <f>IF(AA163&gt;'Key project Info'!$B$6,"",AA168/(1+$B173)^AA163)</f>
        <v/>
      </c>
      <c r="AB171" s="176" t="str">
        <f>IF(AB163&gt;'Key project Info'!$B$6,"",AB168/(1+$B173)^AB163)</f>
        <v/>
      </c>
      <c r="AC171" s="176" t="str">
        <f>IF(AC163&gt;'Key project Info'!$B$6,"",AC168/(1+$B173)^AC163)</f>
        <v/>
      </c>
      <c r="AD171" s="176" t="str">
        <f>IF(AD163&gt;'Key project Info'!$B$6,"",AD168/(1+$B173)^AD163)</f>
        <v/>
      </c>
      <c r="AE171" s="176" t="str">
        <f>IF(AE163&gt;'Key project Info'!$B$6,"",AE168/(1+$B173)^AE163)</f>
        <v/>
      </c>
      <c r="AF171" s="68"/>
      <c r="AG171" s="68"/>
      <c r="AH171" s="68"/>
    </row>
    <row r="172" spans="1:34" x14ac:dyDescent="0.25">
      <c r="A172" s="78"/>
      <c r="B172" s="68"/>
      <c r="C172" s="78"/>
      <c r="D172" s="78"/>
      <c r="E172" s="68"/>
      <c r="F172" s="68"/>
      <c r="G172" s="7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row>
    <row r="173" spans="1:34" x14ac:dyDescent="0.25">
      <c r="A173" s="78" t="s">
        <v>98</v>
      </c>
      <c r="B173" s="90">
        <f>(1+B174)/(1+B175)-1</f>
        <v>5.7692307692307709E-2</v>
      </c>
      <c r="C173" s="78"/>
      <c r="D173" s="78"/>
      <c r="E173" s="68"/>
      <c r="F173" s="68"/>
      <c r="G173" s="7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row>
    <row r="174" spans="1:34" x14ac:dyDescent="0.25">
      <c r="A174" s="78" t="s">
        <v>96</v>
      </c>
      <c r="B174" s="302">
        <v>0.1</v>
      </c>
      <c r="C174" s="78"/>
      <c r="D174" s="78"/>
      <c r="E174" s="68"/>
      <c r="F174" s="68"/>
      <c r="G174" s="7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row>
    <row r="175" spans="1:34" x14ac:dyDescent="0.25">
      <c r="A175" s="271" t="s">
        <v>97</v>
      </c>
      <c r="B175" s="302">
        <v>0.04</v>
      </c>
      <c r="C175" s="78"/>
      <c r="D175" s="78"/>
      <c r="E175" s="68"/>
      <c r="F175" s="68"/>
      <c r="G175" s="7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row>
    <row r="176" spans="1:34" x14ac:dyDescent="0.25">
      <c r="A176" s="88" t="s">
        <v>31</v>
      </c>
      <c r="B176" s="88">
        <f ca="1">IF(AND('Key project Info'!$B$6&gt;0,'Key project Info'!$B$6&lt;=30),SUM(B170:OFFSET(B170,0,'Key project Info'!$B$6-1)),"Assessment period wrong")</f>
        <v>0</v>
      </c>
      <c r="C176" s="78"/>
      <c r="D176" s="78"/>
      <c r="E176" s="68"/>
      <c r="F176" s="68"/>
      <c r="G176" s="7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row>
    <row r="177" spans="1:34" x14ac:dyDescent="0.25">
      <c r="A177" s="65" t="s">
        <v>100</v>
      </c>
      <c r="B177" s="303" t="e">
        <f ca="1">IF(AND('Key project Info'!$B$6&gt;0,'Key project Info'!$B$6&lt;=30),IRR(B167:OFFSET(B167,0,'Key project Info'!$B$6-1)),"Assessment period wrong")</f>
        <v>#NUM!</v>
      </c>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row>
    <row r="178" spans="1:34" x14ac:dyDescent="0.25">
      <c r="A178" s="65"/>
      <c r="B178" s="303"/>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row>
    <row r="179" spans="1:34" x14ac:dyDescent="0.25">
      <c r="A179" s="65"/>
      <c r="B179" s="293"/>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row>
    <row r="180" spans="1:34" x14ac:dyDescent="0.25">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row>
    <row r="181" spans="1:34" ht="17.399999999999999" x14ac:dyDescent="0.3">
      <c r="A181" s="286" t="str">
        <f>'Key project Info'!$B$41</f>
        <v>Land use i</v>
      </c>
      <c r="B181" s="286"/>
      <c r="C181" s="286"/>
      <c r="D181" s="286"/>
      <c r="E181" s="286"/>
      <c r="F181" s="286"/>
      <c r="G181" s="286"/>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68"/>
      <c r="AG181" s="68"/>
      <c r="AH181" s="68"/>
    </row>
    <row r="182" spans="1:34" x14ac:dyDescent="0.25">
      <c r="A182" s="287" t="s">
        <v>1</v>
      </c>
      <c r="B182" s="288">
        <v>1</v>
      </c>
      <c r="C182" s="288">
        <v>2</v>
      </c>
      <c r="D182" s="288">
        <v>3</v>
      </c>
      <c r="E182" s="288">
        <v>4</v>
      </c>
      <c r="F182" s="288">
        <v>5</v>
      </c>
      <c r="G182" s="288">
        <v>6</v>
      </c>
      <c r="H182" s="288">
        <v>7</v>
      </c>
      <c r="I182" s="288">
        <v>8</v>
      </c>
      <c r="J182" s="288">
        <v>9</v>
      </c>
      <c r="K182" s="288">
        <v>10</v>
      </c>
      <c r="L182" s="288">
        <v>11</v>
      </c>
      <c r="M182" s="288">
        <v>12</v>
      </c>
      <c r="N182" s="288">
        <v>13</v>
      </c>
      <c r="O182" s="288">
        <v>14</v>
      </c>
      <c r="P182" s="288">
        <v>15</v>
      </c>
      <c r="Q182" s="288">
        <v>16</v>
      </c>
      <c r="R182" s="288">
        <v>17</v>
      </c>
      <c r="S182" s="288">
        <v>18</v>
      </c>
      <c r="T182" s="288">
        <v>19</v>
      </c>
      <c r="U182" s="288">
        <v>20</v>
      </c>
      <c r="V182" s="288">
        <v>21</v>
      </c>
      <c r="W182" s="288">
        <v>22</v>
      </c>
      <c r="X182" s="288">
        <v>23</v>
      </c>
      <c r="Y182" s="288">
        <v>24</v>
      </c>
      <c r="Z182" s="288">
        <v>25</v>
      </c>
      <c r="AA182" s="288">
        <v>26</v>
      </c>
      <c r="AB182" s="288">
        <v>27</v>
      </c>
      <c r="AC182" s="288">
        <v>28</v>
      </c>
      <c r="AD182" s="288">
        <v>29</v>
      </c>
      <c r="AE182" s="288">
        <v>30</v>
      </c>
      <c r="AF182" s="68"/>
      <c r="AG182" s="68"/>
      <c r="AH182" s="68"/>
    </row>
    <row r="183" spans="1:34" s="235" customFormat="1" x14ac:dyDescent="0.25">
      <c r="A183" s="235" t="s">
        <v>8</v>
      </c>
      <c r="B183" s="235">
        <v>4</v>
      </c>
    </row>
    <row r="184" spans="1:34" s="290" customFormat="1" ht="16.5" customHeight="1" x14ac:dyDescent="0.3">
      <c r="A184" s="413" t="s">
        <v>167</v>
      </c>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c r="AA184" s="235"/>
      <c r="AB184" s="235"/>
      <c r="AC184" s="235"/>
      <c r="AD184" s="235"/>
      <c r="AE184" s="235"/>
    </row>
    <row r="185" spans="1:34" s="235" customFormat="1" x14ac:dyDescent="0.25">
      <c r="A185" s="237" t="s">
        <v>30</v>
      </c>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c r="AC185" s="237"/>
      <c r="AD185" s="237"/>
      <c r="AE185" s="237"/>
    </row>
    <row r="186" spans="1:34" x14ac:dyDescent="0.25">
      <c r="A186" s="415" t="s">
        <v>165</v>
      </c>
      <c r="B186" s="68">
        <f>IF(B182&gt;'Key project Info'!$B$6,"",B185-(B183+B184))</f>
        <v>-4</v>
      </c>
      <c r="C186" s="68">
        <f>IF(C182&gt;'Key project Info'!$B$6,"",C185-(C183+C184))</f>
        <v>0</v>
      </c>
      <c r="D186" s="68">
        <f>IF(D182&gt;'Key project Info'!$B$6,"",D185-(D183+D184))</f>
        <v>0</v>
      </c>
      <c r="E186" s="68">
        <f>IF(E182&gt;'Key project Info'!$B$6,"",E185-(E183+E184))</f>
        <v>0</v>
      </c>
      <c r="F186" s="68">
        <f>IF(F182&gt;'Key project Info'!$B$6,"",F185-(F183+F184))</f>
        <v>0</v>
      </c>
      <c r="G186" s="68">
        <f>IF(G182&gt;'Key project Info'!$B$6,"",G185-(G183+G184))</f>
        <v>0</v>
      </c>
      <c r="H186" s="68">
        <f>IF(H182&gt;'Key project Info'!$B$6,"",H185-(H183+H184))</f>
        <v>0</v>
      </c>
      <c r="I186" s="68">
        <f>IF(I182&gt;'Key project Info'!$B$6,"",I185-(I183+I184))</f>
        <v>0</v>
      </c>
      <c r="J186" s="68">
        <f>IF(J182&gt;'Key project Info'!$B$6,"",J185-(J183+J184))</f>
        <v>0</v>
      </c>
      <c r="K186" s="68">
        <f>IF(K182&gt;'Key project Info'!$B$6,"",K185-(K183+K184))</f>
        <v>0</v>
      </c>
      <c r="L186" s="68">
        <f>IF(L182&gt;'Key project Info'!$B$6,"",L185-(L183+L184))</f>
        <v>0</v>
      </c>
      <c r="M186" s="68">
        <f>IF(M182&gt;'Key project Info'!$B$6,"",M185-(M183+M184))</f>
        <v>0</v>
      </c>
      <c r="N186" s="68">
        <f>IF(N182&gt;'Key project Info'!$B$6,"",N185-(N183+N184))</f>
        <v>0</v>
      </c>
      <c r="O186" s="68">
        <f>IF(O182&gt;'Key project Info'!$B$6,"",O185-(O183+O184))</f>
        <v>0</v>
      </c>
      <c r="P186" s="68">
        <f>IF(P182&gt;'Key project Info'!$B$6,"",P185-(P183+P184))</f>
        <v>0</v>
      </c>
      <c r="Q186" s="68">
        <f>IF(Q182&gt;'Key project Info'!$B$6,"",Q185-(Q183+Q184))</f>
        <v>0</v>
      </c>
      <c r="R186" s="68">
        <f>IF(R182&gt;'Key project Info'!$B$6,"",R185-(R183+R184))</f>
        <v>0</v>
      </c>
      <c r="S186" s="68">
        <f>IF(S182&gt;'Key project Info'!$B$6,"",S185-(S183+S184))</f>
        <v>0</v>
      </c>
      <c r="T186" s="68">
        <f>IF(T182&gt;'Key project Info'!$B$6,"",T185-(T183+T184))</f>
        <v>0</v>
      </c>
      <c r="U186" s="68">
        <f>IF(U182&gt;'Key project Info'!$B$6,"",U185-(U183+U184))</f>
        <v>0</v>
      </c>
      <c r="V186" s="68" t="str">
        <f>IF(V182&gt;'Key project Info'!$B$6,"",V185-(V183+V184))</f>
        <v/>
      </c>
      <c r="W186" s="68" t="str">
        <f>IF(W182&gt;'Key project Info'!$B$6,"",W185-(W183+W184))</f>
        <v/>
      </c>
      <c r="X186" s="68" t="str">
        <f>IF(X182&gt;'Key project Info'!$B$6,"",X185-(X183+X184))</f>
        <v/>
      </c>
      <c r="Y186" s="68" t="str">
        <f>IF(Y182&gt;'Key project Info'!$B$6,"",Y185-(Y183+Y184))</f>
        <v/>
      </c>
      <c r="Z186" s="68" t="str">
        <f>IF(Z182&gt;'Key project Info'!$B$6,"",Z185-(Z183+Z184))</f>
        <v/>
      </c>
      <c r="AA186" s="68" t="str">
        <f>IF(AA182&gt;'Key project Info'!$B$6,"",AA185-(AA183+AA184))</f>
        <v/>
      </c>
      <c r="AB186" s="68" t="str">
        <f>IF(AB182&gt;'Key project Info'!$B$6,"",AB185-(AB183+AB184))</f>
        <v/>
      </c>
      <c r="AC186" s="68" t="str">
        <f>IF(AC182&gt;'Key project Info'!$B$6,"",AC185-(AC183+AC184))</f>
        <v/>
      </c>
      <c r="AD186" s="68" t="str">
        <f>IF(AD182&gt;'Key project Info'!$B$6,"",AD185-(AD183+AD184))</f>
        <v/>
      </c>
      <c r="AE186" s="68" t="str">
        <f>IF(AE182&gt;'Key project Info'!$B$6,"",AE185-(AE183+AE184))</f>
        <v/>
      </c>
      <c r="AF186" s="68"/>
      <c r="AG186" s="68"/>
      <c r="AH186" s="68"/>
    </row>
    <row r="187" spans="1:34" x14ac:dyDescent="0.25">
      <c r="A187" s="78" t="s">
        <v>123</v>
      </c>
      <c r="B187" s="68">
        <f>IF(B182&gt;'Key project Info'!$B$6,"",B186)</f>
        <v>-4</v>
      </c>
      <c r="C187" s="78">
        <f>IF(C182&gt;'Key project Info'!$B$6,"",C186+B187)</f>
        <v>-4</v>
      </c>
      <c r="D187" s="78">
        <f>IF(D182&gt;'Key project Info'!$B$6,"",D186+C187)</f>
        <v>-4</v>
      </c>
      <c r="E187" s="78">
        <f>IF(E182&gt;'Key project Info'!$B$6,"",E186+D187)</f>
        <v>-4</v>
      </c>
      <c r="F187" s="78">
        <f>IF(F182&gt;'Key project Info'!$B$6,"",F186+E187)</f>
        <v>-4</v>
      </c>
      <c r="G187" s="78">
        <f>IF(G182&gt;'Key project Info'!$B$6,"",G186+F187)</f>
        <v>-4</v>
      </c>
      <c r="H187" s="78">
        <f>IF(H182&gt;'Key project Info'!$B$6,"",H186+G187)</f>
        <v>-4</v>
      </c>
      <c r="I187" s="78">
        <f>IF(I182&gt;'Key project Info'!$B$6,"",I186+H187)</f>
        <v>-4</v>
      </c>
      <c r="J187" s="78">
        <f>IF(J182&gt;'Key project Info'!$B$6,"",J186+I187)</f>
        <v>-4</v>
      </c>
      <c r="K187" s="78">
        <f>IF(K182&gt;'Key project Info'!$B$6,"",K186+J187)</f>
        <v>-4</v>
      </c>
      <c r="L187" s="78">
        <f>IF(L182&gt;'Key project Info'!$B$6,"",L186+K187)</f>
        <v>-4</v>
      </c>
      <c r="M187" s="78">
        <f>IF(M182&gt;'Key project Info'!$B$6,"",M186+L187)</f>
        <v>-4</v>
      </c>
      <c r="N187" s="78">
        <f>IF(N182&gt;'Key project Info'!$B$6,"",N186+M187)</f>
        <v>-4</v>
      </c>
      <c r="O187" s="78">
        <f>IF(O182&gt;'Key project Info'!$B$6,"",O186+N187)</f>
        <v>-4</v>
      </c>
      <c r="P187" s="78">
        <f>IF(P182&gt;'Key project Info'!$B$6,"",P186+O187)</f>
        <v>-4</v>
      </c>
      <c r="Q187" s="78">
        <f>IF(Q182&gt;'Key project Info'!$B$6,"",Q186+P187)</f>
        <v>-4</v>
      </c>
      <c r="R187" s="78">
        <f>IF(R182&gt;'Key project Info'!$B$6,"",R186+Q187)</f>
        <v>-4</v>
      </c>
      <c r="S187" s="78">
        <f>IF(S182&gt;'Key project Info'!$B$6,"",S186+R187)</f>
        <v>-4</v>
      </c>
      <c r="T187" s="78">
        <f>IF(T182&gt;'Key project Info'!$B$6,"",T186+S187)</f>
        <v>-4</v>
      </c>
      <c r="U187" s="78">
        <f>IF(U182&gt;'Key project Info'!$B$6,"",U186+T187)</f>
        <v>-4</v>
      </c>
      <c r="V187" s="78" t="str">
        <f>IF(V182&gt;'Key project Info'!$B$6,"",V186+U187)</f>
        <v/>
      </c>
      <c r="W187" s="78" t="str">
        <f>IF(W182&gt;'Key project Info'!$B$6,"",W186+V187)</f>
        <v/>
      </c>
      <c r="X187" s="78" t="str">
        <f>IF(X182&gt;'Key project Info'!$B$6,"",X186+W187)</f>
        <v/>
      </c>
      <c r="Y187" s="78" t="str">
        <f>IF(Y182&gt;'Key project Info'!$B$6,"",Y186+X187)</f>
        <v/>
      </c>
      <c r="Z187" s="78" t="str">
        <f>IF(Z182&gt;'Key project Info'!$B$6,"",Z186+Y187)</f>
        <v/>
      </c>
      <c r="AA187" s="78" t="str">
        <f>IF(AA182&gt;'Key project Info'!$B$6,"",AA186+Z187)</f>
        <v/>
      </c>
      <c r="AB187" s="78" t="str">
        <f>IF(AB182&gt;'Key project Info'!$B$6,"",AB186+AA187)</f>
        <v/>
      </c>
      <c r="AC187" s="78" t="str">
        <f>IF(AC182&gt;'Key project Info'!$B$6,"",AC186+AB187)</f>
        <v/>
      </c>
      <c r="AD187" s="78" t="str">
        <f>IF(AD182&gt;'Key project Info'!$B$6,"",AD186+AC187)</f>
        <v/>
      </c>
      <c r="AE187" s="78" t="str">
        <f>IF(AE182&gt;'Key project Info'!$B$6,"",AE186+AD187)</f>
        <v/>
      </c>
      <c r="AF187" s="68"/>
      <c r="AG187" s="68"/>
      <c r="AH187" s="68"/>
    </row>
    <row r="188" spans="1:34" x14ac:dyDescent="0.25">
      <c r="A188" s="78"/>
      <c r="B188" s="6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68"/>
      <c r="AG188" s="68"/>
      <c r="AH188" s="68"/>
    </row>
    <row r="189" spans="1:34" x14ac:dyDescent="0.25">
      <c r="A189" s="88" t="s">
        <v>120</v>
      </c>
      <c r="B189" s="68">
        <f>IF(B182&gt;'Key project Info'!$B$6,"",B186/(1+$B192)^B182)</f>
        <v>-3.7818181818181817</v>
      </c>
      <c r="C189" s="68">
        <f>IF(C182&gt;'Key project Info'!$B$6,"",C186/(1+$B192)^C182)</f>
        <v>0</v>
      </c>
      <c r="D189" s="68">
        <f>IF(D182&gt;'Key project Info'!$B$6,"",D186/(1+$B192)^D182)</f>
        <v>0</v>
      </c>
      <c r="E189" s="68">
        <f>IF(E182&gt;'Key project Info'!$B$6,"",E186/(1+$B192)^E182)</f>
        <v>0</v>
      </c>
      <c r="F189" s="68">
        <f>IF(F182&gt;'Key project Info'!$B$6,"",F186/(1+$B192)^F182)</f>
        <v>0</v>
      </c>
      <c r="G189" s="68">
        <f>IF(G182&gt;'Key project Info'!$B$6,"",G186/(1+$B192)^G182)</f>
        <v>0</v>
      </c>
      <c r="H189" s="68">
        <f>IF(H182&gt;'Key project Info'!$B$6,"",H186/(1+$B192)^H182)</f>
        <v>0</v>
      </c>
      <c r="I189" s="68">
        <f>IF(I182&gt;'Key project Info'!$B$6,"",I186/(1+$B192)^I182)</f>
        <v>0</v>
      </c>
      <c r="J189" s="68">
        <f>IF(J182&gt;'Key project Info'!$B$6,"",J186/(1+$B192)^J182)</f>
        <v>0</v>
      </c>
      <c r="K189" s="68">
        <f>IF(K182&gt;'Key project Info'!$B$6,"",K186/(1+$B192)^K182)</f>
        <v>0</v>
      </c>
      <c r="L189" s="68">
        <f>IF(L182&gt;'Key project Info'!$B$6,"",L186/(1+$B192)^L182)</f>
        <v>0</v>
      </c>
      <c r="M189" s="68">
        <f>IF(M182&gt;'Key project Info'!$B$6,"",M186/(1+$B192)^M182)</f>
        <v>0</v>
      </c>
      <c r="N189" s="68">
        <f>IF(N182&gt;'Key project Info'!$B$6,"",N186/(1+$B192)^N182)</f>
        <v>0</v>
      </c>
      <c r="O189" s="68">
        <f>IF(O182&gt;'Key project Info'!$B$6,"",O186/(1+$B192)^O182)</f>
        <v>0</v>
      </c>
      <c r="P189" s="68">
        <f>IF(P182&gt;'Key project Info'!$B$6,"",P186/(1+$B192)^P182)</f>
        <v>0</v>
      </c>
      <c r="Q189" s="68">
        <f>IF(Q182&gt;'Key project Info'!$B$6,"",Q186/(1+$B192)^Q182)</f>
        <v>0</v>
      </c>
      <c r="R189" s="68">
        <f>IF(R182&gt;'Key project Info'!$B$6,"",R186/(1+$B192)^R182)</f>
        <v>0</v>
      </c>
      <c r="S189" s="68">
        <f>IF(S182&gt;'Key project Info'!$B$6,"",S186/(1+$B192)^S182)</f>
        <v>0</v>
      </c>
      <c r="T189" s="68">
        <f>IF(T182&gt;'Key project Info'!$B$6,"",T186/(1+$B192)^T182)</f>
        <v>0</v>
      </c>
      <c r="U189" s="68">
        <f>IF(U182&gt;'Key project Info'!$B$6,"",U186/(1+$B192)^U182)</f>
        <v>0</v>
      </c>
      <c r="V189" s="68" t="str">
        <f>IF(V182&gt;'Key project Info'!$B$6,"",V186/(1+$B192)^V182)</f>
        <v/>
      </c>
      <c r="W189" s="68" t="str">
        <f>IF(W182&gt;'Key project Info'!$B$6,"",W186/(1+$B192)^W182)</f>
        <v/>
      </c>
      <c r="X189" s="68" t="str">
        <f>IF(X182&gt;'Key project Info'!$B$6,"",X186/(1+$B192)^X182)</f>
        <v/>
      </c>
      <c r="Y189" s="68" t="str">
        <f>IF(Y182&gt;'Key project Info'!$B$6,"",Y186/(1+$B192)^Y182)</f>
        <v/>
      </c>
      <c r="Z189" s="68" t="str">
        <f>IF(Z182&gt;'Key project Info'!$B$6,"",Z186/(1+$B192)^Z182)</f>
        <v/>
      </c>
      <c r="AA189" s="68" t="str">
        <f>IF(AA182&gt;'Key project Info'!$B$6,"",AA186/(1+$B192)^AA182)</f>
        <v/>
      </c>
      <c r="AB189" s="68" t="str">
        <f>IF(AB182&gt;'Key project Info'!$B$6,"",AB186/(1+$B192)^AB182)</f>
        <v/>
      </c>
      <c r="AC189" s="68" t="str">
        <f>IF(AC182&gt;'Key project Info'!$B$6,"",AC186/(1+$B192)^AC182)</f>
        <v/>
      </c>
      <c r="AD189" s="68" t="str">
        <f>IF(AD182&gt;'Key project Info'!$B$6,"",AD186/(1+$B192)^AD182)</f>
        <v/>
      </c>
      <c r="AE189" s="68" t="str">
        <f>IF(AE182&gt;'Key project Info'!$B$6,"",AE186/(1+$B192)^AE182)</f>
        <v/>
      </c>
      <c r="AF189" s="68"/>
      <c r="AG189" s="68"/>
      <c r="AH189" s="68"/>
    </row>
    <row r="190" spans="1:34" ht="14.4" thickBot="1" x14ac:dyDescent="0.3">
      <c r="A190" s="291" t="s">
        <v>121</v>
      </c>
      <c r="B190" s="176">
        <f>IF(B182&gt;'Key project Info'!$B$6,"",B187/(1+$B192)^B182)</f>
        <v>-3.7818181818181817</v>
      </c>
      <c r="C190" s="176">
        <f>IF(C182&gt;'Key project Info'!$B$6,"",C187/(1+$B192)^C182)</f>
        <v>-3.5755371900826449</v>
      </c>
      <c r="D190" s="176">
        <f>IF(D182&gt;'Key project Info'!$B$6,"",D187/(1+$B192)^D182)</f>
        <v>-3.3805078888054094</v>
      </c>
      <c r="E190" s="176">
        <f>IF(E182&gt;'Key project Info'!$B$6,"",E187/(1+$B192)^E182)</f>
        <v>-3.1961165494160237</v>
      </c>
      <c r="F190" s="176">
        <f>IF(F182&gt;'Key project Info'!$B$6,"",F187/(1+$B192)^F182)</f>
        <v>-3.0217829194478769</v>
      </c>
      <c r="G190" s="176">
        <f>IF(G182&gt;'Key project Info'!$B$6,"",G187/(1+$B192)^G182)</f>
        <v>-2.8569583965689023</v>
      </c>
      <c r="H190" s="176">
        <f>IF(H182&gt;'Key project Info'!$B$6,"",H187/(1+$B192)^H182)</f>
        <v>-2.7011243022105984</v>
      </c>
      <c r="I190" s="176">
        <f>IF(I182&gt;'Key project Info'!$B$6,"",I187/(1+$B192)^I182)</f>
        <v>-2.5537902493627476</v>
      </c>
      <c r="J190" s="176">
        <f>IF(J182&gt;'Key project Info'!$B$6,"",J187/(1+$B192)^J182)</f>
        <v>-2.4144925993975068</v>
      </c>
      <c r="K190" s="176">
        <f>IF(K182&gt;'Key project Info'!$B$6,"",K187/(1+$B192)^K182)</f>
        <v>-2.2827930030667334</v>
      </c>
      <c r="L190" s="176">
        <f>IF(L182&gt;'Key project Info'!$B$6,"",L187/(1+$B192)^L182)</f>
        <v>-2.1582770210812754</v>
      </c>
      <c r="M190" s="176">
        <f>IF(M182&gt;'Key project Info'!$B$6,"",M187/(1+$B192)^M182)</f>
        <v>-2.0405528199313876</v>
      </c>
      <c r="N190" s="176">
        <f>IF(N182&gt;'Key project Info'!$B$6,"",N187/(1+$B192)^N182)</f>
        <v>-1.9292499388442212</v>
      </c>
      <c r="O190" s="176">
        <f>IF(O182&gt;'Key project Info'!$B$6,"",O187/(1+$B192)^O182)</f>
        <v>-1.8240181239981728</v>
      </c>
      <c r="P190" s="176">
        <f>IF(P182&gt;'Key project Info'!$B$6,"",P187/(1+$B192)^P182)</f>
        <v>-1.724526226325545</v>
      </c>
      <c r="Q190" s="176">
        <f>IF(Q182&gt;'Key project Info'!$B$6,"",Q187/(1+$B192)^Q182)</f>
        <v>-1.6304611594350611</v>
      </c>
      <c r="R190" s="176">
        <f>IF(R182&gt;'Key project Info'!$B$6,"",R187/(1+$B192)^R182)</f>
        <v>-1.5415269143749668</v>
      </c>
      <c r="S190" s="176">
        <f>IF(S182&gt;'Key project Info'!$B$6,"",S187/(1+$B192)^S182)</f>
        <v>-1.4574436281363323</v>
      </c>
      <c r="T190" s="176">
        <f>IF(T182&gt;'Key project Info'!$B$6,"",T187/(1+$B192)^T182)</f>
        <v>-1.3779467029652597</v>
      </c>
      <c r="U190" s="176">
        <f>IF(U182&gt;'Key project Info'!$B$6,"",U187/(1+$B192)^U182)</f>
        <v>-1.3027859737126091</v>
      </c>
      <c r="V190" s="176" t="str">
        <f>IF(V182&gt;'Key project Info'!$B$6,"",V187/(1+$B192)^V182)</f>
        <v/>
      </c>
      <c r="W190" s="176" t="str">
        <f>IF(W182&gt;'Key project Info'!$B$6,"",W187/(1+$B192)^W182)</f>
        <v/>
      </c>
      <c r="X190" s="176" t="str">
        <f>IF(X182&gt;'Key project Info'!$B$6,"",X187/(1+$B192)^X182)</f>
        <v/>
      </c>
      <c r="Y190" s="176" t="str">
        <f>IF(Y182&gt;'Key project Info'!$B$6,"",Y187/(1+$B192)^Y182)</f>
        <v/>
      </c>
      <c r="Z190" s="176" t="str">
        <f>IF(Z182&gt;'Key project Info'!$B$6,"",Z187/(1+$B192)^Z182)</f>
        <v/>
      </c>
      <c r="AA190" s="176" t="str">
        <f>IF(AA182&gt;'Key project Info'!$B$6,"",AA187/(1+$B192)^AA182)</f>
        <v/>
      </c>
      <c r="AB190" s="176" t="str">
        <f>IF(AB182&gt;'Key project Info'!$B$6,"",AB187/(1+$B192)^AB182)</f>
        <v/>
      </c>
      <c r="AC190" s="176" t="str">
        <f>IF(AC182&gt;'Key project Info'!$B$6,"",AC187/(1+$B192)^AC182)</f>
        <v/>
      </c>
      <c r="AD190" s="176" t="str">
        <f>IF(AD182&gt;'Key project Info'!$B$6,"",AD187/(1+$B192)^AD182)</f>
        <v/>
      </c>
      <c r="AE190" s="176" t="str">
        <f>IF(AE182&gt;'Key project Info'!$B$6,"",AE187/(1+$B192)^AE182)</f>
        <v/>
      </c>
      <c r="AF190" s="68"/>
      <c r="AG190" s="68"/>
      <c r="AH190" s="68"/>
    </row>
    <row r="191" spans="1:34" x14ac:dyDescent="0.25">
      <c r="A191" s="78"/>
      <c r="B191" s="68"/>
      <c r="C191" s="78"/>
      <c r="D191" s="78"/>
      <c r="E191" s="68"/>
      <c r="F191" s="68"/>
      <c r="G191" s="7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row>
    <row r="192" spans="1:34" x14ac:dyDescent="0.25">
      <c r="A192" s="78" t="s">
        <v>98</v>
      </c>
      <c r="B192" s="90">
        <f>(1+B193)/(1+B194)-1</f>
        <v>5.7692307692307709E-2</v>
      </c>
      <c r="C192" s="78"/>
      <c r="D192" s="78"/>
      <c r="E192" s="68"/>
      <c r="F192" s="68"/>
      <c r="G192" s="7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row>
    <row r="193" spans="1:34" x14ac:dyDescent="0.25">
      <c r="A193" s="78" t="s">
        <v>96</v>
      </c>
      <c r="B193" s="302">
        <v>0.1</v>
      </c>
      <c r="C193" s="78"/>
      <c r="D193" s="78"/>
      <c r="E193" s="68"/>
      <c r="F193" s="68"/>
      <c r="G193" s="7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row>
    <row r="194" spans="1:34" x14ac:dyDescent="0.25">
      <c r="A194" s="271" t="s">
        <v>97</v>
      </c>
      <c r="B194" s="302">
        <v>0.04</v>
      </c>
      <c r="C194" s="78"/>
      <c r="D194" s="78"/>
      <c r="E194" s="68"/>
      <c r="F194" s="68"/>
      <c r="G194" s="7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row>
    <row r="195" spans="1:34" x14ac:dyDescent="0.25">
      <c r="A195" s="88" t="s">
        <v>31</v>
      </c>
      <c r="B195" s="88">
        <f ca="1">IF(AND('Key project Info'!$B$6&gt;0,'Key project Info'!$B$6&lt;=30),SUM(B189:OFFSET(B189,0,'Key project Info'!$B$6-1)),"Assessment period wrong")</f>
        <v>-3.7818181818181817</v>
      </c>
      <c r="C195" s="78"/>
      <c r="D195" s="78"/>
      <c r="E195" s="68"/>
      <c r="F195" s="68"/>
      <c r="G195" s="7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row>
    <row r="196" spans="1:34" x14ac:dyDescent="0.25">
      <c r="A196" s="65" t="s">
        <v>100</v>
      </c>
      <c r="B196" s="303" t="e">
        <f ca="1">IF(AND('Key project Info'!$B$6&gt;0,'Key project Info'!$B$6&lt;=30),IRR(B186:OFFSET(B186,0,'Key project Info'!$B$6-1)),"Assessment period wrong")</f>
        <v>#NUM!</v>
      </c>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row>
    <row r="197" spans="1:34" x14ac:dyDescent="0.25">
      <c r="A197" s="65"/>
      <c r="B197" s="303"/>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row>
    <row r="198" spans="1:34" x14ac:dyDescent="0.25">
      <c r="A198" s="65"/>
      <c r="B198" s="293"/>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row>
    <row r="199" spans="1:34" x14ac:dyDescent="0.25">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row>
    <row r="200" spans="1:34" ht="17.399999999999999" x14ac:dyDescent="0.3">
      <c r="A200" s="286" t="str">
        <f>'Key project Info'!$B$42</f>
        <v>Land use j</v>
      </c>
      <c r="B200" s="286"/>
      <c r="C200" s="286"/>
      <c r="D200" s="286"/>
      <c r="E200" s="286"/>
      <c r="F200" s="286"/>
      <c r="G200" s="286"/>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68"/>
      <c r="AG200" s="68"/>
      <c r="AH200" s="68"/>
    </row>
    <row r="201" spans="1:34" x14ac:dyDescent="0.25">
      <c r="A201" s="287" t="s">
        <v>1</v>
      </c>
      <c r="B201" s="288">
        <v>1</v>
      </c>
      <c r="C201" s="288">
        <v>2</v>
      </c>
      <c r="D201" s="288">
        <v>3</v>
      </c>
      <c r="E201" s="288">
        <v>4</v>
      </c>
      <c r="F201" s="288">
        <v>5</v>
      </c>
      <c r="G201" s="288">
        <v>6</v>
      </c>
      <c r="H201" s="288">
        <v>7</v>
      </c>
      <c r="I201" s="288">
        <v>8</v>
      </c>
      <c r="J201" s="288">
        <v>9</v>
      </c>
      <c r="K201" s="288">
        <v>10</v>
      </c>
      <c r="L201" s="288">
        <v>11</v>
      </c>
      <c r="M201" s="288">
        <v>12</v>
      </c>
      <c r="N201" s="288">
        <v>13</v>
      </c>
      <c r="O201" s="288">
        <v>14</v>
      </c>
      <c r="P201" s="288">
        <v>15</v>
      </c>
      <c r="Q201" s="288">
        <v>16</v>
      </c>
      <c r="R201" s="288">
        <v>17</v>
      </c>
      <c r="S201" s="288">
        <v>18</v>
      </c>
      <c r="T201" s="288">
        <v>19</v>
      </c>
      <c r="U201" s="288">
        <v>20</v>
      </c>
      <c r="V201" s="288">
        <v>21</v>
      </c>
      <c r="W201" s="288">
        <v>22</v>
      </c>
      <c r="X201" s="288">
        <v>23</v>
      </c>
      <c r="Y201" s="288">
        <v>24</v>
      </c>
      <c r="Z201" s="288">
        <v>25</v>
      </c>
      <c r="AA201" s="288">
        <v>26</v>
      </c>
      <c r="AB201" s="288">
        <v>27</v>
      </c>
      <c r="AC201" s="288">
        <v>28</v>
      </c>
      <c r="AD201" s="288">
        <v>29</v>
      </c>
      <c r="AE201" s="288">
        <v>30</v>
      </c>
      <c r="AF201" s="68"/>
      <c r="AG201" s="68"/>
      <c r="AH201" s="68"/>
    </row>
    <row r="202" spans="1:34" s="235" customFormat="1" x14ac:dyDescent="0.25">
      <c r="A202" s="235" t="s">
        <v>8</v>
      </c>
      <c r="B202" s="235">
        <v>5</v>
      </c>
    </row>
    <row r="203" spans="1:34" s="290" customFormat="1" ht="16.5" customHeight="1" x14ac:dyDescent="0.3">
      <c r="A203" s="413" t="s">
        <v>167</v>
      </c>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c r="AA203" s="235"/>
      <c r="AB203" s="235"/>
      <c r="AC203" s="235"/>
      <c r="AD203" s="235"/>
      <c r="AE203" s="235"/>
    </row>
    <row r="204" spans="1:34" s="235" customFormat="1" x14ac:dyDescent="0.25">
      <c r="A204" s="237" t="s">
        <v>30</v>
      </c>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c r="AB204" s="237"/>
      <c r="AC204" s="237"/>
      <c r="AD204" s="237"/>
      <c r="AE204" s="237"/>
    </row>
    <row r="205" spans="1:34" x14ac:dyDescent="0.25">
      <c r="A205" s="415" t="s">
        <v>165</v>
      </c>
      <c r="B205" s="68">
        <f>IF(B201&gt;'Key project Info'!$B$6,"",B204-(B202+B203))</f>
        <v>-5</v>
      </c>
      <c r="C205" s="68">
        <f>IF(C201&gt;'Key project Info'!$B$6,"",C204-(C202+C203))</f>
        <v>0</v>
      </c>
      <c r="D205" s="68">
        <f>IF(D201&gt;'Key project Info'!$B$6,"",D204-(D202+D203))</f>
        <v>0</v>
      </c>
      <c r="E205" s="68">
        <f>IF(E201&gt;'Key project Info'!$B$6,"",E204-(E202+E203))</f>
        <v>0</v>
      </c>
      <c r="F205" s="68">
        <f>IF(F201&gt;'Key project Info'!$B$6,"",F204-(F202+F203))</f>
        <v>0</v>
      </c>
      <c r="G205" s="68">
        <f>IF(G201&gt;'Key project Info'!$B$6,"",G204-(G202+G203))</f>
        <v>0</v>
      </c>
      <c r="H205" s="68">
        <f>IF(H201&gt;'Key project Info'!$B$6,"",H204-(H202+H203))</f>
        <v>0</v>
      </c>
      <c r="I205" s="68">
        <f>IF(I201&gt;'Key project Info'!$B$6,"",I204-(I202+I203))</f>
        <v>0</v>
      </c>
      <c r="J205" s="68">
        <f>IF(J201&gt;'Key project Info'!$B$6,"",J204-(J202+J203))</f>
        <v>0</v>
      </c>
      <c r="K205" s="68">
        <f>IF(K201&gt;'Key project Info'!$B$6,"",K204-(K202+K203))</f>
        <v>0</v>
      </c>
      <c r="L205" s="68">
        <f>IF(L201&gt;'Key project Info'!$B$6,"",L204-(L202+L203))</f>
        <v>0</v>
      </c>
      <c r="M205" s="68">
        <f>IF(M201&gt;'Key project Info'!$B$6,"",M204-(M202+M203))</f>
        <v>0</v>
      </c>
      <c r="N205" s="68">
        <f>IF(N201&gt;'Key project Info'!$B$6,"",N204-(N202+N203))</f>
        <v>0</v>
      </c>
      <c r="O205" s="68">
        <f>IF(O201&gt;'Key project Info'!$B$6,"",O204-(O202+O203))</f>
        <v>0</v>
      </c>
      <c r="P205" s="68">
        <f>IF(P201&gt;'Key project Info'!$B$6,"",P204-(P202+P203))</f>
        <v>0</v>
      </c>
      <c r="Q205" s="68">
        <f>IF(Q201&gt;'Key project Info'!$B$6,"",Q204-(Q202+Q203))</f>
        <v>0</v>
      </c>
      <c r="R205" s="68">
        <f>IF(R201&gt;'Key project Info'!$B$6,"",R204-(R202+R203))</f>
        <v>0</v>
      </c>
      <c r="S205" s="68">
        <f>IF(S201&gt;'Key project Info'!$B$6,"",S204-(S202+S203))</f>
        <v>0</v>
      </c>
      <c r="T205" s="68">
        <f>IF(T201&gt;'Key project Info'!$B$6,"",T204-(T202+T203))</f>
        <v>0</v>
      </c>
      <c r="U205" s="68">
        <f>IF(U201&gt;'Key project Info'!$B$6,"",U204-(U202+U203))</f>
        <v>0</v>
      </c>
      <c r="V205" s="68" t="str">
        <f>IF(V201&gt;'Key project Info'!$B$6,"",V204-(V202+V203))</f>
        <v/>
      </c>
      <c r="W205" s="68" t="str">
        <f>IF(W201&gt;'Key project Info'!$B$6,"",W204-(W202+W203))</f>
        <v/>
      </c>
      <c r="X205" s="68" t="str">
        <f>IF(X201&gt;'Key project Info'!$B$6,"",X204-(X202+X203))</f>
        <v/>
      </c>
      <c r="Y205" s="68" t="str">
        <f>IF(Y201&gt;'Key project Info'!$B$6,"",Y204-(Y202+Y203))</f>
        <v/>
      </c>
      <c r="Z205" s="68" t="str">
        <f>IF(Z201&gt;'Key project Info'!$B$6,"",Z204-(Z202+Z203))</f>
        <v/>
      </c>
      <c r="AA205" s="68" t="str">
        <f>IF(AA201&gt;'Key project Info'!$B$6,"",AA204-(AA202+AA203))</f>
        <v/>
      </c>
      <c r="AB205" s="68" t="str">
        <f>IF(AB201&gt;'Key project Info'!$B$6,"",AB204-(AB202+AB203))</f>
        <v/>
      </c>
      <c r="AC205" s="68" t="str">
        <f>IF(AC201&gt;'Key project Info'!$B$6,"",AC204-(AC202+AC203))</f>
        <v/>
      </c>
      <c r="AD205" s="68" t="str">
        <f>IF(AD201&gt;'Key project Info'!$B$6,"",AD204-(AD202+AD203))</f>
        <v/>
      </c>
      <c r="AE205" s="68" t="str">
        <f>IF(AE201&gt;'Key project Info'!$B$6,"",AE204-(AE202+AE203))</f>
        <v/>
      </c>
      <c r="AF205" s="68"/>
      <c r="AG205" s="68"/>
      <c r="AH205" s="68"/>
    </row>
    <row r="206" spans="1:34" x14ac:dyDescent="0.25">
      <c r="A206" s="78" t="s">
        <v>123</v>
      </c>
      <c r="B206" s="68">
        <f>IF(B201&gt;'Key project Info'!$B$6,"",B205)</f>
        <v>-5</v>
      </c>
      <c r="C206" s="78">
        <f>IF(C201&gt;'Key project Info'!$B$6,"",C205+B206)</f>
        <v>-5</v>
      </c>
      <c r="D206" s="78">
        <f>IF(D201&gt;'Key project Info'!$B$6,"",D205+C206)</f>
        <v>-5</v>
      </c>
      <c r="E206" s="78">
        <f>IF(E201&gt;'Key project Info'!$B$6,"",E205+D206)</f>
        <v>-5</v>
      </c>
      <c r="F206" s="78">
        <f>IF(F201&gt;'Key project Info'!$B$6,"",F205+E206)</f>
        <v>-5</v>
      </c>
      <c r="G206" s="78">
        <f>IF(G201&gt;'Key project Info'!$B$6,"",G205+F206)</f>
        <v>-5</v>
      </c>
      <c r="H206" s="78">
        <f>IF(H201&gt;'Key project Info'!$B$6,"",H205+G206)</f>
        <v>-5</v>
      </c>
      <c r="I206" s="78">
        <f>IF(I201&gt;'Key project Info'!$B$6,"",I205+H206)</f>
        <v>-5</v>
      </c>
      <c r="J206" s="78">
        <f>IF(J201&gt;'Key project Info'!$B$6,"",J205+I206)</f>
        <v>-5</v>
      </c>
      <c r="K206" s="78">
        <f>IF(K201&gt;'Key project Info'!$B$6,"",K205+J206)</f>
        <v>-5</v>
      </c>
      <c r="L206" s="78">
        <f>IF(L201&gt;'Key project Info'!$B$6,"",L205+K206)</f>
        <v>-5</v>
      </c>
      <c r="M206" s="78">
        <f>IF(M201&gt;'Key project Info'!$B$6,"",M205+L206)</f>
        <v>-5</v>
      </c>
      <c r="N206" s="78">
        <f>IF(N201&gt;'Key project Info'!$B$6,"",N205+M206)</f>
        <v>-5</v>
      </c>
      <c r="O206" s="78">
        <f>IF(O201&gt;'Key project Info'!$B$6,"",O205+N206)</f>
        <v>-5</v>
      </c>
      <c r="P206" s="78">
        <f>IF(P201&gt;'Key project Info'!$B$6,"",P205+O206)</f>
        <v>-5</v>
      </c>
      <c r="Q206" s="78">
        <f>IF(Q201&gt;'Key project Info'!$B$6,"",Q205+P206)</f>
        <v>-5</v>
      </c>
      <c r="R206" s="78">
        <f>IF(R201&gt;'Key project Info'!$B$6,"",R205+Q206)</f>
        <v>-5</v>
      </c>
      <c r="S206" s="78">
        <f>IF(S201&gt;'Key project Info'!$B$6,"",S205+R206)</f>
        <v>-5</v>
      </c>
      <c r="T206" s="78">
        <f>IF(T201&gt;'Key project Info'!$B$6,"",T205+S206)</f>
        <v>-5</v>
      </c>
      <c r="U206" s="78">
        <f>IF(U201&gt;'Key project Info'!$B$6,"",U205+T206)</f>
        <v>-5</v>
      </c>
      <c r="V206" s="78" t="str">
        <f>IF(V201&gt;'Key project Info'!$B$6,"",V205+U206)</f>
        <v/>
      </c>
      <c r="W206" s="78" t="str">
        <f>IF(W201&gt;'Key project Info'!$B$6,"",W205+V206)</f>
        <v/>
      </c>
      <c r="X206" s="78" t="str">
        <f>IF(X201&gt;'Key project Info'!$B$6,"",X205+W206)</f>
        <v/>
      </c>
      <c r="Y206" s="78" t="str">
        <f>IF(Y201&gt;'Key project Info'!$B$6,"",Y205+X206)</f>
        <v/>
      </c>
      <c r="Z206" s="78" t="str">
        <f>IF(Z201&gt;'Key project Info'!$B$6,"",Z205+Y206)</f>
        <v/>
      </c>
      <c r="AA206" s="78" t="str">
        <f>IF(AA201&gt;'Key project Info'!$B$6,"",AA205+Z206)</f>
        <v/>
      </c>
      <c r="AB206" s="78" t="str">
        <f>IF(AB201&gt;'Key project Info'!$B$6,"",AB205+AA206)</f>
        <v/>
      </c>
      <c r="AC206" s="78" t="str">
        <f>IF(AC201&gt;'Key project Info'!$B$6,"",AC205+AB206)</f>
        <v/>
      </c>
      <c r="AD206" s="78" t="str">
        <f>IF(AD201&gt;'Key project Info'!$B$6,"",AD205+AC206)</f>
        <v/>
      </c>
      <c r="AE206" s="78" t="str">
        <f>IF(AE201&gt;'Key project Info'!$B$6,"",AE205+AD206)</f>
        <v/>
      </c>
      <c r="AF206" s="68"/>
      <c r="AG206" s="68"/>
      <c r="AH206" s="68"/>
    </row>
    <row r="207" spans="1:34" x14ac:dyDescent="0.25">
      <c r="A207" s="78"/>
      <c r="B207" s="6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68"/>
      <c r="AG207" s="68"/>
      <c r="AH207" s="68"/>
    </row>
    <row r="208" spans="1:34" x14ac:dyDescent="0.25">
      <c r="A208" s="88" t="s">
        <v>120</v>
      </c>
      <c r="B208" s="68">
        <f>IF(B201&gt;'Key project Info'!$B$6,"",B205/(1+$B211)^B201)</f>
        <v>-4.7272727272727275</v>
      </c>
      <c r="C208" s="68">
        <f>IF(C201&gt;'Key project Info'!$B$6,"",C205/(1+$B211)^C201)</f>
        <v>0</v>
      </c>
      <c r="D208" s="68">
        <f>IF(D201&gt;'Key project Info'!$B$6,"",D205/(1+$B211)^D201)</f>
        <v>0</v>
      </c>
      <c r="E208" s="68">
        <f>IF(E201&gt;'Key project Info'!$B$6,"",E205/(1+$B211)^E201)</f>
        <v>0</v>
      </c>
      <c r="F208" s="68">
        <f>IF(F201&gt;'Key project Info'!$B$6,"",F205/(1+$B211)^F201)</f>
        <v>0</v>
      </c>
      <c r="G208" s="68">
        <f>IF(G201&gt;'Key project Info'!$B$6,"",G205/(1+$B211)^G201)</f>
        <v>0</v>
      </c>
      <c r="H208" s="68">
        <f>IF(H201&gt;'Key project Info'!$B$6,"",H205/(1+$B211)^H201)</f>
        <v>0</v>
      </c>
      <c r="I208" s="68">
        <f>IF(I201&gt;'Key project Info'!$B$6,"",I205/(1+$B211)^I201)</f>
        <v>0</v>
      </c>
      <c r="J208" s="68">
        <f>IF(J201&gt;'Key project Info'!$B$6,"",J205/(1+$B211)^J201)</f>
        <v>0</v>
      </c>
      <c r="K208" s="68">
        <f>IF(K201&gt;'Key project Info'!$B$6,"",K205/(1+$B211)^K201)</f>
        <v>0</v>
      </c>
      <c r="L208" s="68">
        <f>IF(L201&gt;'Key project Info'!$B$6,"",L205/(1+$B211)^L201)</f>
        <v>0</v>
      </c>
      <c r="M208" s="68">
        <f>IF(M201&gt;'Key project Info'!$B$6,"",M205/(1+$B211)^M201)</f>
        <v>0</v>
      </c>
      <c r="N208" s="68">
        <f>IF(N201&gt;'Key project Info'!$B$6,"",N205/(1+$B211)^N201)</f>
        <v>0</v>
      </c>
      <c r="O208" s="68">
        <f>IF(O201&gt;'Key project Info'!$B$6,"",O205/(1+$B211)^O201)</f>
        <v>0</v>
      </c>
      <c r="P208" s="68">
        <f>IF(P201&gt;'Key project Info'!$B$6,"",P205/(1+$B211)^P201)</f>
        <v>0</v>
      </c>
      <c r="Q208" s="68">
        <f>IF(Q201&gt;'Key project Info'!$B$6,"",Q205/(1+$B211)^Q201)</f>
        <v>0</v>
      </c>
      <c r="R208" s="68">
        <f>IF(R201&gt;'Key project Info'!$B$6,"",R205/(1+$B211)^R201)</f>
        <v>0</v>
      </c>
      <c r="S208" s="68">
        <f>IF(S201&gt;'Key project Info'!$B$6,"",S205/(1+$B211)^S201)</f>
        <v>0</v>
      </c>
      <c r="T208" s="68">
        <f>IF(T201&gt;'Key project Info'!$B$6,"",T205/(1+$B211)^T201)</f>
        <v>0</v>
      </c>
      <c r="U208" s="68">
        <f>IF(U201&gt;'Key project Info'!$B$6,"",U205/(1+$B211)^U201)</f>
        <v>0</v>
      </c>
      <c r="V208" s="68" t="str">
        <f>IF(V201&gt;'Key project Info'!$B$6,"",V205/(1+$B211)^V201)</f>
        <v/>
      </c>
      <c r="W208" s="68" t="str">
        <f>IF(W201&gt;'Key project Info'!$B$6,"",W205/(1+$B211)^W201)</f>
        <v/>
      </c>
      <c r="X208" s="68" t="str">
        <f>IF(X201&gt;'Key project Info'!$B$6,"",X205/(1+$B211)^X201)</f>
        <v/>
      </c>
      <c r="Y208" s="68" t="str">
        <f>IF(Y201&gt;'Key project Info'!$B$6,"",Y205/(1+$B211)^Y201)</f>
        <v/>
      </c>
      <c r="Z208" s="68" t="str">
        <f>IF(Z201&gt;'Key project Info'!$B$6,"",Z205/(1+$B211)^Z201)</f>
        <v/>
      </c>
      <c r="AA208" s="68" t="str">
        <f>IF(AA201&gt;'Key project Info'!$B$6,"",AA205/(1+$B211)^AA201)</f>
        <v/>
      </c>
      <c r="AB208" s="68" t="str">
        <f>IF(AB201&gt;'Key project Info'!$B$6,"",AB205/(1+$B211)^AB201)</f>
        <v/>
      </c>
      <c r="AC208" s="68" t="str">
        <f>IF(AC201&gt;'Key project Info'!$B$6,"",AC205/(1+$B211)^AC201)</f>
        <v/>
      </c>
      <c r="AD208" s="68" t="str">
        <f>IF(AD201&gt;'Key project Info'!$B$6,"",AD205/(1+$B211)^AD201)</f>
        <v/>
      </c>
      <c r="AE208" s="68" t="str">
        <f>IF(AE201&gt;'Key project Info'!$B$6,"",AE205/(1+$B211)^AE201)</f>
        <v/>
      </c>
      <c r="AF208" s="68"/>
      <c r="AG208" s="68"/>
      <c r="AH208" s="68"/>
    </row>
    <row r="209" spans="1:34" ht="14.4" thickBot="1" x14ac:dyDescent="0.3">
      <c r="A209" s="291" t="s">
        <v>121</v>
      </c>
      <c r="B209" s="176">
        <f>IF(B201&gt;'Key project Info'!$B$6,"",B206/(1+$B211)^B201)</f>
        <v>-4.7272727272727275</v>
      </c>
      <c r="C209" s="176">
        <f>IF(C201&gt;'Key project Info'!$B$6,"",C206/(1+$B211)^C201)</f>
        <v>-4.4694214876033058</v>
      </c>
      <c r="D209" s="176">
        <f>IF(D201&gt;'Key project Info'!$B$6,"",D206/(1+$B211)^D201)</f>
        <v>-4.2256348610067622</v>
      </c>
      <c r="E209" s="176">
        <f>IF(E201&gt;'Key project Info'!$B$6,"",E206/(1+$B211)^E201)</f>
        <v>-3.9951456867700297</v>
      </c>
      <c r="F209" s="176">
        <f>IF(F201&gt;'Key project Info'!$B$6,"",F206/(1+$B211)^F201)</f>
        <v>-3.7772286493098464</v>
      </c>
      <c r="G209" s="176">
        <f>IF(G201&gt;'Key project Info'!$B$6,"",G206/(1+$B211)^G201)</f>
        <v>-3.5711979957111275</v>
      </c>
      <c r="H209" s="176">
        <f>IF(H201&gt;'Key project Info'!$B$6,"",H206/(1+$B211)^H201)</f>
        <v>-3.3764053777632479</v>
      </c>
      <c r="I209" s="176">
        <f>IF(I201&gt;'Key project Info'!$B$6,"",I206/(1+$B211)^I201)</f>
        <v>-3.1922378117034342</v>
      </c>
      <c r="J209" s="176">
        <f>IF(J201&gt;'Key project Info'!$B$6,"",J206/(1+$B211)^J201)</f>
        <v>-3.0181157492468835</v>
      </c>
      <c r="K209" s="176">
        <f>IF(K201&gt;'Key project Info'!$B$6,"",K206/(1+$B211)^K201)</f>
        <v>-2.853491253833417</v>
      </c>
      <c r="L209" s="176">
        <f>IF(L201&gt;'Key project Info'!$B$6,"",L206/(1+$B211)^L201)</f>
        <v>-2.6978462763515942</v>
      </c>
      <c r="M209" s="176">
        <f>IF(M201&gt;'Key project Info'!$B$6,"",M206/(1+$B211)^M201)</f>
        <v>-2.5506910249142347</v>
      </c>
      <c r="N209" s="176">
        <f>IF(N201&gt;'Key project Info'!$B$6,"",N206/(1+$B211)^N201)</f>
        <v>-2.4115624235552766</v>
      </c>
      <c r="O209" s="176">
        <f>IF(O201&gt;'Key project Info'!$B$6,"",O206/(1+$B211)^O201)</f>
        <v>-2.2800226549977158</v>
      </c>
      <c r="P209" s="176">
        <f>IF(P201&gt;'Key project Info'!$B$6,"",P206/(1+$B211)^P201)</f>
        <v>-2.1556577829069314</v>
      </c>
      <c r="Q209" s="176">
        <f>IF(Q201&gt;'Key project Info'!$B$6,"",Q206/(1+$B211)^Q201)</f>
        <v>-2.0380764492938264</v>
      </c>
      <c r="R209" s="176">
        <f>IF(R201&gt;'Key project Info'!$B$6,"",R206/(1+$B211)^R201)</f>
        <v>-1.9269086429687083</v>
      </c>
      <c r="S209" s="176">
        <f>IF(S201&gt;'Key project Info'!$B$6,"",S206/(1+$B211)^S201)</f>
        <v>-1.8218045351704153</v>
      </c>
      <c r="T209" s="176">
        <f>IF(T201&gt;'Key project Info'!$B$6,"",T206/(1+$B211)^T201)</f>
        <v>-1.7224333787065744</v>
      </c>
      <c r="U209" s="176">
        <f>IF(U201&gt;'Key project Info'!$B$6,"",U206/(1+$B211)^U201)</f>
        <v>-1.6284824671407614</v>
      </c>
      <c r="V209" s="176" t="str">
        <f>IF(V201&gt;'Key project Info'!$B$6,"",V206/(1+$B211)^V201)</f>
        <v/>
      </c>
      <c r="W209" s="176" t="str">
        <f>IF(W201&gt;'Key project Info'!$B$6,"",W206/(1+$B211)^W201)</f>
        <v/>
      </c>
      <c r="X209" s="176" t="str">
        <f>IF(X201&gt;'Key project Info'!$B$6,"",X206/(1+$B211)^X201)</f>
        <v/>
      </c>
      <c r="Y209" s="176" t="str">
        <f>IF(Y201&gt;'Key project Info'!$B$6,"",Y206/(1+$B211)^Y201)</f>
        <v/>
      </c>
      <c r="Z209" s="176" t="str">
        <f>IF(Z201&gt;'Key project Info'!$B$6,"",Z206/(1+$B211)^Z201)</f>
        <v/>
      </c>
      <c r="AA209" s="176" t="str">
        <f>IF(AA201&gt;'Key project Info'!$B$6,"",AA206/(1+$B211)^AA201)</f>
        <v/>
      </c>
      <c r="AB209" s="176" t="str">
        <f>IF(AB201&gt;'Key project Info'!$B$6,"",AB206/(1+$B211)^AB201)</f>
        <v/>
      </c>
      <c r="AC209" s="176" t="str">
        <f>IF(AC201&gt;'Key project Info'!$B$6,"",AC206/(1+$B211)^AC201)</f>
        <v/>
      </c>
      <c r="AD209" s="176" t="str">
        <f>IF(AD201&gt;'Key project Info'!$B$6,"",AD206/(1+$B211)^AD201)</f>
        <v/>
      </c>
      <c r="AE209" s="176" t="str">
        <f>IF(AE201&gt;'Key project Info'!$B$6,"",AE206/(1+$B211)^AE201)</f>
        <v/>
      </c>
      <c r="AF209" s="68"/>
      <c r="AG209" s="68"/>
      <c r="AH209" s="68"/>
    </row>
    <row r="210" spans="1:34" x14ac:dyDescent="0.25">
      <c r="A210" s="78"/>
      <c r="B210" s="68"/>
      <c r="C210" s="78"/>
      <c r="D210" s="78"/>
      <c r="E210" s="68"/>
      <c r="F210" s="68"/>
      <c r="G210" s="7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row>
    <row r="211" spans="1:34" x14ac:dyDescent="0.25">
      <c r="A211" s="78" t="s">
        <v>98</v>
      </c>
      <c r="B211" s="90">
        <f>(1+B212)/(1+B213)-1</f>
        <v>5.7692307692307709E-2</v>
      </c>
      <c r="C211" s="78"/>
      <c r="D211" s="78"/>
      <c r="E211" s="68"/>
      <c r="F211" s="68"/>
      <c r="G211" s="7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row>
    <row r="212" spans="1:34" x14ac:dyDescent="0.25">
      <c r="A212" s="78" t="s">
        <v>96</v>
      </c>
      <c r="B212" s="302">
        <v>0.1</v>
      </c>
      <c r="C212" s="78"/>
      <c r="D212" s="78"/>
      <c r="E212" s="68"/>
      <c r="F212" s="68"/>
      <c r="G212" s="7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row>
    <row r="213" spans="1:34" x14ac:dyDescent="0.25">
      <c r="A213" s="271" t="s">
        <v>97</v>
      </c>
      <c r="B213" s="302">
        <v>0.04</v>
      </c>
      <c r="C213" s="78"/>
      <c r="D213" s="78"/>
      <c r="E213" s="68"/>
      <c r="F213" s="68"/>
      <c r="G213" s="7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row>
    <row r="214" spans="1:34" x14ac:dyDescent="0.25">
      <c r="A214" s="88" t="s">
        <v>31</v>
      </c>
      <c r="B214" s="88">
        <f ca="1">IF(AND('Key project Info'!$B$6&gt;0,'Key project Info'!$B$6&lt;=30),SUM(B208:OFFSET(B208,0,'Key project Info'!$B$6-1)),"Assessment period wrong")</f>
        <v>-4.7272727272727275</v>
      </c>
      <c r="C214" s="78"/>
      <c r="D214" s="78"/>
      <c r="E214" s="68"/>
      <c r="F214" s="68"/>
      <c r="G214" s="7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row>
    <row r="215" spans="1:34" x14ac:dyDescent="0.25">
      <c r="A215" s="65" t="s">
        <v>100</v>
      </c>
      <c r="B215" s="303" t="e">
        <f ca="1">IF(AND('Key project Info'!$B$6&gt;0,'Key project Info'!$B$6&lt;=30),IRR(B205:OFFSET(B205,0,'Key project Info'!$B$6-1)),"Assessment period wrong")</f>
        <v>#NUM!</v>
      </c>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row>
    <row r="216" spans="1:34" x14ac:dyDescent="0.25">
      <c r="A216" s="65"/>
      <c r="B216" s="303"/>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row>
    <row r="217" spans="1:34" x14ac:dyDescent="0.25">
      <c r="A217" s="65"/>
      <c r="B217" s="293"/>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row>
    <row r="218" spans="1:34" x14ac:dyDescent="0.25">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row>
    <row r="219" spans="1:34" ht="17.399999999999999" x14ac:dyDescent="0.3">
      <c r="A219" s="286" t="str">
        <f>'Key project Info'!$B$43</f>
        <v>Land use k</v>
      </c>
      <c r="B219" s="286"/>
      <c r="C219" s="286"/>
      <c r="D219" s="286"/>
      <c r="E219" s="286"/>
      <c r="F219" s="286"/>
      <c r="G219" s="286"/>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68"/>
      <c r="AG219" s="68"/>
      <c r="AH219" s="68"/>
    </row>
    <row r="220" spans="1:34" x14ac:dyDescent="0.25">
      <c r="A220" s="287" t="s">
        <v>1</v>
      </c>
      <c r="B220" s="288">
        <v>1</v>
      </c>
      <c r="C220" s="288">
        <v>2</v>
      </c>
      <c r="D220" s="288">
        <v>3</v>
      </c>
      <c r="E220" s="288">
        <v>4</v>
      </c>
      <c r="F220" s="288">
        <v>5</v>
      </c>
      <c r="G220" s="288">
        <v>6</v>
      </c>
      <c r="H220" s="288">
        <v>7</v>
      </c>
      <c r="I220" s="288">
        <v>8</v>
      </c>
      <c r="J220" s="288">
        <v>9</v>
      </c>
      <c r="K220" s="288">
        <v>10</v>
      </c>
      <c r="L220" s="288">
        <v>11</v>
      </c>
      <c r="M220" s="288">
        <v>12</v>
      </c>
      <c r="N220" s="288">
        <v>13</v>
      </c>
      <c r="O220" s="288">
        <v>14</v>
      </c>
      <c r="P220" s="288">
        <v>15</v>
      </c>
      <c r="Q220" s="288">
        <v>16</v>
      </c>
      <c r="R220" s="288">
        <v>17</v>
      </c>
      <c r="S220" s="288">
        <v>18</v>
      </c>
      <c r="T220" s="288">
        <v>19</v>
      </c>
      <c r="U220" s="288">
        <v>20</v>
      </c>
      <c r="V220" s="288">
        <v>21</v>
      </c>
      <c r="W220" s="288">
        <v>22</v>
      </c>
      <c r="X220" s="288">
        <v>23</v>
      </c>
      <c r="Y220" s="288">
        <v>24</v>
      </c>
      <c r="Z220" s="288">
        <v>25</v>
      </c>
      <c r="AA220" s="288">
        <v>26</v>
      </c>
      <c r="AB220" s="288">
        <v>27</v>
      </c>
      <c r="AC220" s="288">
        <v>28</v>
      </c>
      <c r="AD220" s="288">
        <v>29</v>
      </c>
      <c r="AE220" s="288">
        <v>30</v>
      </c>
      <c r="AF220" s="68"/>
      <c r="AG220" s="68"/>
      <c r="AH220" s="68"/>
    </row>
    <row r="221" spans="1:34" s="235" customFormat="1" x14ac:dyDescent="0.25">
      <c r="A221" s="235" t="s">
        <v>8</v>
      </c>
      <c r="B221" s="235">
        <v>6</v>
      </c>
    </row>
    <row r="222" spans="1:34" s="290" customFormat="1" ht="16.5" customHeight="1" x14ac:dyDescent="0.3">
      <c r="A222" s="413" t="s">
        <v>167</v>
      </c>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c r="AA222" s="235"/>
      <c r="AB222" s="235"/>
      <c r="AC222" s="235"/>
      <c r="AD222" s="235"/>
      <c r="AE222" s="235"/>
    </row>
    <row r="223" spans="1:34" s="235" customFormat="1" x14ac:dyDescent="0.25">
      <c r="A223" s="237" t="s">
        <v>30</v>
      </c>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c r="AB223" s="237"/>
      <c r="AC223" s="237"/>
      <c r="AD223" s="237"/>
      <c r="AE223" s="237"/>
    </row>
    <row r="224" spans="1:34" x14ac:dyDescent="0.25">
      <c r="A224" s="415" t="s">
        <v>165</v>
      </c>
      <c r="B224" s="68">
        <f>IF(B220&gt;'Key project Info'!$B$6,"",B223-(B221+B222))</f>
        <v>-6</v>
      </c>
      <c r="C224" s="68">
        <f>IF(C220&gt;'Key project Info'!$B$6,"",C223-(C221+C222))</f>
        <v>0</v>
      </c>
      <c r="D224" s="68">
        <f>IF(D220&gt;'Key project Info'!$B$6,"",D223-(D221+D222))</f>
        <v>0</v>
      </c>
      <c r="E224" s="68">
        <f>IF(E220&gt;'Key project Info'!$B$6,"",E223-(E221+E222))</f>
        <v>0</v>
      </c>
      <c r="F224" s="68">
        <f>IF(F220&gt;'Key project Info'!$B$6,"",F223-(F221+F222))</f>
        <v>0</v>
      </c>
      <c r="G224" s="68">
        <f>IF(G220&gt;'Key project Info'!$B$6,"",G223-(G221+G222))</f>
        <v>0</v>
      </c>
      <c r="H224" s="68">
        <f>IF(H220&gt;'Key project Info'!$B$6,"",H223-(H221+H222))</f>
        <v>0</v>
      </c>
      <c r="I224" s="68">
        <f>IF(I220&gt;'Key project Info'!$B$6,"",I223-(I221+I222))</f>
        <v>0</v>
      </c>
      <c r="J224" s="68">
        <f>IF(J220&gt;'Key project Info'!$B$6,"",J223-(J221+J222))</f>
        <v>0</v>
      </c>
      <c r="K224" s="68">
        <f>IF(K220&gt;'Key project Info'!$B$6,"",K223-(K221+K222))</f>
        <v>0</v>
      </c>
      <c r="L224" s="68">
        <f>IF(L220&gt;'Key project Info'!$B$6,"",L223-(L221+L222))</f>
        <v>0</v>
      </c>
      <c r="M224" s="68">
        <f>IF(M220&gt;'Key project Info'!$B$6,"",M223-(M221+M222))</f>
        <v>0</v>
      </c>
      <c r="N224" s="68">
        <f>IF(N220&gt;'Key project Info'!$B$6,"",N223-(N221+N222))</f>
        <v>0</v>
      </c>
      <c r="O224" s="68">
        <f>IF(O220&gt;'Key project Info'!$B$6,"",O223-(O221+O222))</f>
        <v>0</v>
      </c>
      <c r="P224" s="68">
        <f>IF(P220&gt;'Key project Info'!$B$6,"",P223-(P221+P222))</f>
        <v>0</v>
      </c>
      <c r="Q224" s="68">
        <f>IF(Q220&gt;'Key project Info'!$B$6,"",Q223-(Q221+Q222))</f>
        <v>0</v>
      </c>
      <c r="R224" s="68">
        <f>IF(R220&gt;'Key project Info'!$B$6,"",R223-(R221+R222))</f>
        <v>0</v>
      </c>
      <c r="S224" s="68">
        <f>IF(S220&gt;'Key project Info'!$B$6,"",S223-(S221+S222))</f>
        <v>0</v>
      </c>
      <c r="T224" s="68">
        <f>IF(T220&gt;'Key project Info'!$B$6,"",T223-(T221+T222))</f>
        <v>0</v>
      </c>
      <c r="U224" s="68">
        <f>IF(U220&gt;'Key project Info'!$B$6,"",U223-(U221+U222))</f>
        <v>0</v>
      </c>
      <c r="V224" s="68" t="str">
        <f>IF(V220&gt;'Key project Info'!$B$6,"",V223-(V221+V222))</f>
        <v/>
      </c>
      <c r="W224" s="68" t="str">
        <f>IF(W220&gt;'Key project Info'!$B$6,"",W223-(W221+W222))</f>
        <v/>
      </c>
      <c r="X224" s="68" t="str">
        <f>IF(X220&gt;'Key project Info'!$B$6,"",X223-(X221+X222))</f>
        <v/>
      </c>
      <c r="Y224" s="68" t="str">
        <f>IF(Y220&gt;'Key project Info'!$B$6,"",Y223-(Y221+Y222))</f>
        <v/>
      </c>
      <c r="Z224" s="68" t="str">
        <f>IF(Z220&gt;'Key project Info'!$B$6,"",Z223-(Z221+Z222))</f>
        <v/>
      </c>
      <c r="AA224" s="68" t="str">
        <f>IF(AA220&gt;'Key project Info'!$B$6,"",AA223-(AA221+AA222))</f>
        <v/>
      </c>
      <c r="AB224" s="68" t="str">
        <f>IF(AB220&gt;'Key project Info'!$B$6,"",AB223-(AB221+AB222))</f>
        <v/>
      </c>
      <c r="AC224" s="68" t="str">
        <f>IF(AC220&gt;'Key project Info'!$B$6,"",AC223-(AC221+AC222))</f>
        <v/>
      </c>
      <c r="AD224" s="68" t="str">
        <f>IF(AD220&gt;'Key project Info'!$B$6,"",AD223-(AD221+AD222))</f>
        <v/>
      </c>
      <c r="AE224" s="68" t="str">
        <f>IF(AE220&gt;'Key project Info'!$B$6,"",AE223-(AE221+AE222))</f>
        <v/>
      </c>
      <c r="AF224" s="68"/>
      <c r="AG224" s="68"/>
      <c r="AH224" s="68"/>
    </row>
    <row r="225" spans="1:34" x14ac:dyDescent="0.25">
      <c r="A225" s="78" t="s">
        <v>123</v>
      </c>
      <c r="B225" s="68">
        <f>IF(B220&gt;'Key project Info'!$B$6,"",B224)</f>
        <v>-6</v>
      </c>
      <c r="C225" s="78">
        <f>IF(C220&gt;'Key project Info'!$B$6,"",C224+B225)</f>
        <v>-6</v>
      </c>
      <c r="D225" s="78">
        <f>IF(D220&gt;'Key project Info'!$B$6,"",D224+C225)</f>
        <v>-6</v>
      </c>
      <c r="E225" s="78">
        <f>IF(E220&gt;'Key project Info'!$B$6,"",E224+D225)</f>
        <v>-6</v>
      </c>
      <c r="F225" s="78">
        <f>IF(F220&gt;'Key project Info'!$B$6,"",F224+E225)</f>
        <v>-6</v>
      </c>
      <c r="G225" s="78">
        <f>IF(G220&gt;'Key project Info'!$B$6,"",G224+F225)</f>
        <v>-6</v>
      </c>
      <c r="H225" s="78">
        <f>IF(H220&gt;'Key project Info'!$B$6,"",H224+G225)</f>
        <v>-6</v>
      </c>
      <c r="I225" s="78">
        <f>IF(I220&gt;'Key project Info'!$B$6,"",I224+H225)</f>
        <v>-6</v>
      </c>
      <c r="J225" s="78">
        <f>IF(J220&gt;'Key project Info'!$B$6,"",J224+I225)</f>
        <v>-6</v>
      </c>
      <c r="K225" s="78">
        <f>IF(K220&gt;'Key project Info'!$B$6,"",K224+J225)</f>
        <v>-6</v>
      </c>
      <c r="L225" s="78">
        <f>IF(L220&gt;'Key project Info'!$B$6,"",L224+K225)</f>
        <v>-6</v>
      </c>
      <c r="M225" s="78">
        <f>IF(M220&gt;'Key project Info'!$B$6,"",M224+L225)</f>
        <v>-6</v>
      </c>
      <c r="N225" s="78">
        <f>IF(N220&gt;'Key project Info'!$B$6,"",N224+M225)</f>
        <v>-6</v>
      </c>
      <c r="O225" s="78">
        <f>IF(O220&gt;'Key project Info'!$B$6,"",O224+N225)</f>
        <v>-6</v>
      </c>
      <c r="P225" s="78">
        <f>IF(P220&gt;'Key project Info'!$B$6,"",P224+O225)</f>
        <v>-6</v>
      </c>
      <c r="Q225" s="78">
        <f>IF(Q220&gt;'Key project Info'!$B$6,"",Q224+P225)</f>
        <v>-6</v>
      </c>
      <c r="R225" s="78">
        <f>IF(R220&gt;'Key project Info'!$B$6,"",R224+Q225)</f>
        <v>-6</v>
      </c>
      <c r="S225" s="78">
        <f>IF(S220&gt;'Key project Info'!$B$6,"",S224+R225)</f>
        <v>-6</v>
      </c>
      <c r="T225" s="78">
        <f>IF(T220&gt;'Key project Info'!$B$6,"",T224+S225)</f>
        <v>-6</v>
      </c>
      <c r="U225" s="78">
        <f>IF(U220&gt;'Key project Info'!$B$6,"",U224+T225)</f>
        <v>-6</v>
      </c>
      <c r="V225" s="78" t="str">
        <f>IF(V220&gt;'Key project Info'!$B$6,"",V224+U225)</f>
        <v/>
      </c>
      <c r="W225" s="78" t="str">
        <f>IF(W220&gt;'Key project Info'!$B$6,"",W224+V225)</f>
        <v/>
      </c>
      <c r="X225" s="78" t="str">
        <f>IF(X220&gt;'Key project Info'!$B$6,"",X224+W225)</f>
        <v/>
      </c>
      <c r="Y225" s="78" t="str">
        <f>IF(Y220&gt;'Key project Info'!$B$6,"",Y224+X225)</f>
        <v/>
      </c>
      <c r="Z225" s="78" t="str">
        <f>IF(Z220&gt;'Key project Info'!$B$6,"",Z224+Y225)</f>
        <v/>
      </c>
      <c r="AA225" s="78" t="str">
        <f>IF(AA220&gt;'Key project Info'!$B$6,"",AA224+Z225)</f>
        <v/>
      </c>
      <c r="AB225" s="78" t="str">
        <f>IF(AB220&gt;'Key project Info'!$B$6,"",AB224+AA225)</f>
        <v/>
      </c>
      <c r="AC225" s="78" t="str">
        <f>IF(AC220&gt;'Key project Info'!$B$6,"",AC224+AB225)</f>
        <v/>
      </c>
      <c r="AD225" s="78" t="str">
        <f>IF(AD220&gt;'Key project Info'!$B$6,"",AD224+AC225)</f>
        <v/>
      </c>
      <c r="AE225" s="78" t="str">
        <f>IF(AE220&gt;'Key project Info'!$B$6,"",AE224+AD225)</f>
        <v/>
      </c>
      <c r="AF225" s="68"/>
      <c r="AG225" s="68"/>
      <c r="AH225" s="68"/>
    </row>
    <row r="226" spans="1:34" x14ac:dyDescent="0.25">
      <c r="A226" s="78"/>
      <c r="B226" s="6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68"/>
      <c r="AG226" s="68"/>
      <c r="AH226" s="68"/>
    </row>
    <row r="227" spans="1:34" x14ac:dyDescent="0.25">
      <c r="A227" s="88" t="s">
        <v>120</v>
      </c>
      <c r="B227" s="68">
        <f>IF(B220&gt;'Key project Info'!$B$6,"",B224/(1+$B230)^B220)</f>
        <v>-5.6727272727272728</v>
      </c>
      <c r="C227" s="68">
        <f>IF(C220&gt;'Key project Info'!$B$6,"",C224/(1+$B230)^C220)</f>
        <v>0</v>
      </c>
      <c r="D227" s="68">
        <f>IF(D220&gt;'Key project Info'!$B$6,"",D224/(1+$B230)^D220)</f>
        <v>0</v>
      </c>
      <c r="E227" s="68">
        <f>IF(E220&gt;'Key project Info'!$B$6,"",E224/(1+$B230)^E220)</f>
        <v>0</v>
      </c>
      <c r="F227" s="68">
        <f>IF(F220&gt;'Key project Info'!$B$6,"",F224/(1+$B230)^F220)</f>
        <v>0</v>
      </c>
      <c r="G227" s="68">
        <f>IF(G220&gt;'Key project Info'!$B$6,"",G224/(1+$B230)^G220)</f>
        <v>0</v>
      </c>
      <c r="H227" s="68">
        <f>IF(H220&gt;'Key project Info'!$B$6,"",H224/(1+$B230)^H220)</f>
        <v>0</v>
      </c>
      <c r="I227" s="68">
        <f>IF(I220&gt;'Key project Info'!$B$6,"",I224/(1+$B230)^I220)</f>
        <v>0</v>
      </c>
      <c r="J227" s="68">
        <f>IF(J220&gt;'Key project Info'!$B$6,"",J224/(1+$B230)^J220)</f>
        <v>0</v>
      </c>
      <c r="K227" s="68">
        <f>IF(K220&gt;'Key project Info'!$B$6,"",K224/(1+$B230)^K220)</f>
        <v>0</v>
      </c>
      <c r="L227" s="68">
        <f>IF(L220&gt;'Key project Info'!$B$6,"",L224/(1+$B230)^L220)</f>
        <v>0</v>
      </c>
      <c r="M227" s="68">
        <f>IF(M220&gt;'Key project Info'!$B$6,"",M224/(1+$B230)^M220)</f>
        <v>0</v>
      </c>
      <c r="N227" s="68">
        <f>IF(N220&gt;'Key project Info'!$B$6,"",N224/(1+$B230)^N220)</f>
        <v>0</v>
      </c>
      <c r="O227" s="68">
        <f>IF(O220&gt;'Key project Info'!$B$6,"",O224/(1+$B230)^O220)</f>
        <v>0</v>
      </c>
      <c r="P227" s="68">
        <f>IF(P220&gt;'Key project Info'!$B$6,"",P224/(1+$B230)^P220)</f>
        <v>0</v>
      </c>
      <c r="Q227" s="68">
        <f>IF(Q220&gt;'Key project Info'!$B$6,"",Q224/(1+$B230)^Q220)</f>
        <v>0</v>
      </c>
      <c r="R227" s="68">
        <f>IF(R220&gt;'Key project Info'!$B$6,"",R224/(1+$B230)^R220)</f>
        <v>0</v>
      </c>
      <c r="S227" s="68">
        <f>IF(S220&gt;'Key project Info'!$B$6,"",S224/(1+$B230)^S220)</f>
        <v>0</v>
      </c>
      <c r="T227" s="68">
        <f>IF(T220&gt;'Key project Info'!$B$6,"",T224/(1+$B230)^T220)</f>
        <v>0</v>
      </c>
      <c r="U227" s="68">
        <f>IF(U220&gt;'Key project Info'!$B$6,"",U224/(1+$B230)^U220)</f>
        <v>0</v>
      </c>
      <c r="V227" s="68" t="str">
        <f>IF(V220&gt;'Key project Info'!$B$6,"",V224/(1+$B230)^V220)</f>
        <v/>
      </c>
      <c r="W227" s="68" t="str">
        <f>IF(W220&gt;'Key project Info'!$B$6,"",W224/(1+$B230)^W220)</f>
        <v/>
      </c>
      <c r="X227" s="68" t="str">
        <f>IF(X220&gt;'Key project Info'!$B$6,"",X224/(1+$B230)^X220)</f>
        <v/>
      </c>
      <c r="Y227" s="68" t="str">
        <f>IF(Y220&gt;'Key project Info'!$B$6,"",Y224/(1+$B230)^Y220)</f>
        <v/>
      </c>
      <c r="Z227" s="68" t="str">
        <f>IF(Z220&gt;'Key project Info'!$B$6,"",Z224/(1+$B230)^Z220)</f>
        <v/>
      </c>
      <c r="AA227" s="68" t="str">
        <f>IF(AA220&gt;'Key project Info'!$B$6,"",AA224/(1+$B230)^AA220)</f>
        <v/>
      </c>
      <c r="AB227" s="68" t="str">
        <f>IF(AB220&gt;'Key project Info'!$B$6,"",AB224/(1+$B230)^AB220)</f>
        <v/>
      </c>
      <c r="AC227" s="68" t="str">
        <f>IF(AC220&gt;'Key project Info'!$B$6,"",AC224/(1+$B230)^AC220)</f>
        <v/>
      </c>
      <c r="AD227" s="68" t="str">
        <f>IF(AD220&gt;'Key project Info'!$B$6,"",AD224/(1+$B230)^AD220)</f>
        <v/>
      </c>
      <c r="AE227" s="68" t="str">
        <f>IF(AE220&gt;'Key project Info'!$B$6,"",AE224/(1+$B230)^AE220)</f>
        <v/>
      </c>
      <c r="AF227" s="68"/>
      <c r="AG227" s="68"/>
      <c r="AH227" s="68"/>
    </row>
    <row r="228" spans="1:34" ht="14.4" thickBot="1" x14ac:dyDescent="0.3">
      <c r="A228" s="291" t="s">
        <v>121</v>
      </c>
      <c r="B228" s="176">
        <f>IF(B220&gt;'Key project Info'!$B$6,"",B225/(1+$B230)^B220)</f>
        <v>-5.6727272727272728</v>
      </c>
      <c r="C228" s="176">
        <f>IF(C220&gt;'Key project Info'!$B$6,"",C225/(1+$B230)^C220)</f>
        <v>-5.3633057851239672</v>
      </c>
      <c r="D228" s="176">
        <f>IF(D220&gt;'Key project Info'!$B$6,"",D225/(1+$B230)^D220)</f>
        <v>-5.0707618332081141</v>
      </c>
      <c r="E228" s="176">
        <f>IF(E220&gt;'Key project Info'!$B$6,"",E225/(1+$B230)^E220)</f>
        <v>-4.7941748241240356</v>
      </c>
      <c r="F228" s="176">
        <f>IF(F220&gt;'Key project Info'!$B$6,"",F225/(1+$B230)^F220)</f>
        <v>-4.5326743791718158</v>
      </c>
      <c r="G228" s="176">
        <f>IF(G220&gt;'Key project Info'!$B$6,"",G225/(1+$B230)^G220)</f>
        <v>-4.2854375948533532</v>
      </c>
      <c r="H228" s="176">
        <f>IF(H220&gt;'Key project Info'!$B$6,"",H225/(1+$B230)^H220)</f>
        <v>-4.0516864533158969</v>
      </c>
      <c r="I228" s="176">
        <f>IF(I220&gt;'Key project Info'!$B$6,"",I225/(1+$B230)^I220)</f>
        <v>-3.8306853740441209</v>
      </c>
      <c r="J228" s="176">
        <f>IF(J220&gt;'Key project Info'!$B$6,"",J225/(1+$B230)^J220)</f>
        <v>-3.6217388990962602</v>
      </c>
      <c r="K228" s="176">
        <f>IF(K220&gt;'Key project Info'!$B$6,"",K225/(1+$B230)^K220)</f>
        <v>-3.4241895046001001</v>
      </c>
      <c r="L228" s="176">
        <f>IF(L220&gt;'Key project Info'!$B$6,"",L225/(1+$B230)^L220)</f>
        <v>-3.2374155316219131</v>
      </c>
      <c r="M228" s="176">
        <f>IF(M220&gt;'Key project Info'!$B$6,"",M225/(1+$B230)^M220)</f>
        <v>-3.0608292298970814</v>
      </c>
      <c r="N228" s="176">
        <f>IF(N220&gt;'Key project Info'!$B$6,"",N225/(1+$B230)^N220)</f>
        <v>-2.8938749082663318</v>
      </c>
      <c r="O228" s="176">
        <f>IF(O220&gt;'Key project Info'!$B$6,"",O225/(1+$B230)^O220)</f>
        <v>-2.7360271859972594</v>
      </c>
      <c r="P228" s="176">
        <f>IF(P220&gt;'Key project Info'!$B$6,"",P225/(1+$B230)^P220)</f>
        <v>-2.5867893394883175</v>
      </c>
      <c r="Q228" s="176">
        <f>IF(Q220&gt;'Key project Info'!$B$6,"",Q225/(1+$B230)^Q220)</f>
        <v>-2.4456917391525916</v>
      </c>
      <c r="R228" s="176">
        <f>IF(R220&gt;'Key project Info'!$B$6,"",R225/(1+$B230)^R220)</f>
        <v>-2.3122903715624501</v>
      </c>
      <c r="S228" s="176">
        <f>IF(S220&gt;'Key project Info'!$B$6,"",S225/(1+$B230)^S220)</f>
        <v>-2.1861654422044983</v>
      </c>
      <c r="T228" s="176">
        <f>IF(T220&gt;'Key project Info'!$B$6,"",T225/(1+$B230)^T220)</f>
        <v>-2.0669200544478894</v>
      </c>
      <c r="U228" s="176">
        <f>IF(U220&gt;'Key project Info'!$B$6,"",U225/(1+$B230)^U220)</f>
        <v>-1.9541789605689137</v>
      </c>
      <c r="V228" s="176" t="str">
        <f>IF(V220&gt;'Key project Info'!$B$6,"",V225/(1+$B230)^V220)</f>
        <v/>
      </c>
      <c r="W228" s="176" t="str">
        <f>IF(W220&gt;'Key project Info'!$B$6,"",W225/(1+$B230)^W220)</f>
        <v/>
      </c>
      <c r="X228" s="176" t="str">
        <f>IF(X220&gt;'Key project Info'!$B$6,"",X225/(1+$B230)^X220)</f>
        <v/>
      </c>
      <c r="Y228" s="176" t="str">
        <f>IF(Y220&gt;'Key project Info'!$B$6,"",Y225/(1+$B230)^Y220)</f>
        <v/>
      </c>
      <c r="Z228" s="176" t="str">
        <f>IF(Z220&gt;'Key project Info'!$B$6,"",Z225/(1+$B230)^Z220)</f>
        <v/>
      </c>
      <c r="AA228" s="176" t="str">
        <f>IF(AA220&gt;'Key project Info'!$B$6,"",AA225/(1+$B230)^AA220)</f>
        <v/>
      </c>
      <c r="AB228" s="176" t="str">
        <f>IF(AB220&gt;'Key project Info'!$B$6,"",AB225/(1+$B230)^AB220)</f>
        <v/>
      </c>
      <c r="AC228" s="176" t="str">
        <f>IF(AC220&gt;'Key project Info'!$B$6,"",AC225/(1+$B230)^AC220)</f>
        <v/>
      </c>
      <c r="AD228" s="176" t="str">
        <f>IF(AD220&gt;'Key project Info'!$B$6,"",AD225/(1+$B230)^AD220)</f>
        <v/>
      </c>
      <c r="AE228" s="176" t="str">
        <f>IF(AE220&gt;'Key project Info'!$B$6,"",AE225/(1+$B230)^AE220)</f>
        <v/>
      </c>
      <c r="AF228" s="68"/>
      <c r="AG228" s="68"/>
      <c r="AH228" s="68"/>
    </row>
    <row r="229" spans="1:34" x14ac:dyDescent="0.25">
      <c r="A229" s="78"/>
      <c r="B229" s="68"/>
      <c r="C229" s="78"/>
      <c r="D229" s="78"/>
      <c r="E229" s="68"/>
      <c r="F229" s="68"/>
      <c r="G229" s="7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row>
    <row r="230" spans="1:34" x14ac:dyDescent="0.25">
      <c r="A230" s="78" t="s">
        <v>98</v>
      </c>
      <c r="B230" s="90">
        <f>(1+B231)/(1+B232)-1</f>
        <v>5.7692307692307709E-2</v>
      </c>
      <c r="C230" s="78"/>
      <c r="D230" s="78"/>
      <c r="E230" s="68"/>
      <c r="F230" s="68"/>
      <c r="G230" s="7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row>
    <row r="231" spans="1:34" x14ac:dyDescent="0.25">
      <c r="A231" s="78" t="s">
        <v>96</v>
      </c>
      <c r="B231" s="302">
        <v>0.1</v>
      </c>
      <c r="C231" s="78"/>
      <c r="D231" s="78"/>
      <c r="E231" s="68"/>
      <c r="F231" s="68"/>
      <c r="G231" s="7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row>
    <row r="232" spans="1:34" x14ac:dyDescent="0.25">
      <c r="A232" s="271" t="s">
        <v>97</v>
      </c>
      <c r="B232" s="302">
        <v>0.04</v>
      </c>
      <c r="C232" s="78"/>
      <c r="D232" s="78"/>
      <c r="E232" s="68"/>
      <c r="F232" s="68"/>
      <c r="G232" s="7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row>
    <row r="233" spans="1:34" x14ac:dyDescent="0.25">
      <c r="A233" s="88" t="s">
        <v>31</v>
      </c>
      <c r="B233" s="88">
        <f ca="1">IF(AND('Key project Info'!$B$6&gt;0,'Key project Info'!$B$6&lt;=30),SUM(B227:OFFSET(B227,0,'Key project Info'!$B$6-1)),"Assessment period wrong")</f>
        <v>-5.6727272727272728</v>
      </c>
      <c r="C233" s="78"/>
      <c r="D233" s="78"/>
      <c r="E233" s="68"/>
      <c r="F233" s="68"/>
      <c r="G233" s="7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row>
    <row r="234" spans="1:34" x14ac:dyDescent="0.25">
      <c r="A234" s="65" t="s">
        <v>100</v>
      </c>
      <c r="B234" s="303" t="e">
        <f ca="1">IF(AND('Key project Info'!$B$6&gt;0,'Key project Info'!$B$6&lt;=30),IRR(B224:OFFSET(B224,0,'Key project Info'!$B$6-1)),"Assessment period wrong")</f>
        <v>#NUM!</v>
      </c>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row>
    <row r="235" spans="1:34" x14ac:dyDescent="0.25">
      <c r="A235" s="65"/>
      <c r="B235" s="293"/>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row>
    <row r="236" spans="1:34" x14ac:dyDescent="0.25">
      <c r="A236" s="65"/>
      <c r="B236" s="293"/>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row>
    <row r="237" spans="1:34" x14ac:dyDescent="0.25">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row>
    <row r="238" spans="1:34" ht="17.399999999999999" x14ac:dyDescent="0.3">
      <c r="A238" s="286" t="str">
        <f>'Key project Info'!$B$44</f>
        <v>Land use l</v>
      </c>
      <c r="B238" s="286"/>
      <c r="C238" s="286"/>
      <c r="D238" s="286"/>
      <c r="E238" s="286"/>
      <c r="F238" s="286"/>
      <c r="G238" s="286"/>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68"/>
      <c r="AG238" s="68"/>
      <c r="AH238" s="68"/>
    </row>
    <row r="239" spans="1:34" x14ac:dyDescent="0.25">
      <c r="A239" s="287" t="s">
        <v>1</v>
      </c>
      <c r="B239" s="288">
        <v>1</v>
      </c>
      <c r="C239" s="288">
        <v>2</v>
      </c>
      <c r="D239" s="288">
        <v>3</v>
      </c>
      <c r="E239" s="288">
        <v>4</v>
      </c>
      <c r="F239" s="288">
        <v>5</v>
      </c>
      <c r="G239" s="288">
        <v>6</v>
      </c>
      <c r="H239" s="288">
        <v>7</v>
      </c>
      <c r="I239" s="288">
        <v>8</v>
      </c>
      <c r="J239" s="288">
        <v>9</v>
      </c>
      <c r="K239" s="288">
        <v>10</v>
      </c>
      <c r="L239" s="288">
        <v>11</v>
      </c>
      <c r="M239" s="288">
        <v>12</v>
      </c>
      <c r="N239" s="288">
        <v>13</v>
      </c>
      <c r="O239" s="288">
        <v>14</v>
      </c>
      <c r="P239" s="288">
        <v>15</v>
      </c>
      <c r="Q239" s="288">
        <v>16</v>
      </c>
      <c r="R239" s="288">
        <v>17</v>
      </c>
      <c r="S239" s="288">
        <v>18</v>
      </c>
      <c r="T239" s="288">
        <v>19</v>
      </c>
      <c r="U239" s="288">
        <v>20</v>
      </c>
      <c r="V239" s="288">
        <v>21</v>
      </c>
      <c r="W239" s="288">
        <v>22</v>
      </c>
      <c r="X239" s="288">
        <v>23</v>
      </c>
      <c r="Y239" s="288">
        <v>24</v>
      </c>
      <c r="Z239" s="288">
        <v>25</v>
      </c>
      <c r="AA239" s="288">
        <v>26</v>
      </c>
      <c r="AB239" s="288">
        <v>27</v>
      </c>
      <c r="AC239" s="288">
        <v>28</v>
      </c>
      <c r="AD239" s="288">
        <v>29</v>
      </c>
      <c r="AE239" s="288">
        <v>30</v>
      </c>
      <c r="AF239" s="68"/>
      <c r="AG239" s="68"/>
      <c r="AH239" s="68"/>
    </row>
    <row r="240" spans="1:34" s="235" customFormat="1" x14ac:dyDescent="0.25">
      <c r="A240" s="235" t="s">
        <v>8</v>
      </c>
      <c r="B240" s="235">
        <v>7</v>
      </c>
    </row>
    <row r="241" spans="1:34" s="290" customFormat="1" ht="16.5" customHeight="1" x14ac:dyDescent="0.3">
      <c r="A241" s="413" t="s">
        <v>167</v>
      </c>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5"/>
      <c r="AD241" s="235"/>
      <c r="AE241" s="235"/>
    </row>
    <row r="242" spans="1:34" s="235" customFormat="1" x14ac:dyDescent="0.25">
      <c r="A242" s="237" t="s">
        <v>30</v>
      </c>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c r="AB242" s="237"/>
      <c r="AC242" s="237"/>
      <c r="AD242" s="237"/>
      <c r="AE242" s="237"/>
    </row>
    <row r="243" spans="1:34" x14ac:dyDescent="0.25">
      <c r="A243" s="415" t="s">
        <v>165</v>
      </c>
      <c r="B243" s="68">
        <f>IF(B239&gt;'Key project Info'!$B$6,"",B242-(B240+B241))</f>
        <v>-7</v>
      </c>
      <c r="C243" s="68">
        <f>IF(C239&gt;'Key project Info'!$B$6,"",C242-(C240+C241))</f>
        <v>0</v>
      </c>
      <c r="D243" s="68">
        <f>IF(D239&gt;'Key project Info'!$B$6,"",D242-(D240+D241))</f>
        <v>0</v>
      </c>
      <c r="E243" s="68">
        <f>IF(E239&gt;'Key project Info'!$B$6,"",E242-(E240+E241))</f>
        <v>0</v>
      </c>
      <c r="F243" s="68">
        <f>IF(F239&gt;'Key project Info'!$B$6,"",F242-(F240+F241))</f>
        <v>0</v>
      </c>
      <c r="G243" s="68">
        <f>IF(G239&gt;'Key project Info'!$B$6,"",G242-(G240+G241))</f>
        <v>0</v>
      </c>
      <c r="H243" s="68">
        <f>IF(H239&gt;'Key project Info'!$B$6,"",H242-(H240+H241))</f>
        <v>0</v>
      </c>
      <c r="I243" s="68">
        <f>IF(I239&gt;'Key project Info'!$B$6,"",I242-(I240+I241))</f>
        <v>0</v>
      </c>
      <c r="J243" s="68">
        <f>IF(J239&gt;'Key project Info'!$B$6,"",J242-(J240+J241))</f>
        <v>0</v>
      </c>
      <c r="K243" s="68">
        <f>IF(K239&gt;'Key project Info'!$B$6,"",K242-(K240+K241))</f>
        <v>0</v>
      </c>
      <c r="L243" s="68">
        <f>IF(L239&gt;'Key project Info'!$B$6,"",L242-(L240+L241))</f>
        <v>0</v>
      </c>
      <c r="M243" s="68">
        <f>IF(M239&gt;'Key project Info'!$B$6,"",M242-(M240+M241))</f>
        <v>0</v>
      </c>
      <c r="N243" s="68">
        <f>IF(N239&gt;'Key project Info'!$B$6,"",N242-(N240+N241))</f>
        <v>0</v>
      </c>
      <c r="O243" s="68">
        <f>IF(O239&gt;'Key project Info'!$B$6,"",O242-(O240+O241))</f>
        <v>0</v>
      </c>
      <c r="P243" s="68">
        <f>IF(P239&gt;'Key project Info'!$B$6,"",P242-(P240+P241))</f>
        <v>0</v>
      </c>
      <c r="Q243" s="68">
        <f>IF(Q239&gt;'Key project Info'!$B$6,"",Q242-(Q240+Q241))</f>
        <v>0</v>
      </c>
      <c r="R243" s="68">
        <f>IF(R239&gt;'Key project Info'!$B$6,"",R242-(R240+R241))</f>
        <v>0</v>
      </c>
      <c r="S243" s="68">
        <f>IF(S239&gt;'Key project Info'!$B$6,"",S242-(S240+S241))</f>
        <v>0</v>
      </c>
      <c r="T243" s="68">
        <f>IF(T239&gt;'Key project Info'!$B$6,"",T242-(T240+T241))</f>
        <v>0</v>
      </c>
      <c r="U243" s="68">
        <f>IF(U239&gt;'Key project Info'!$B$6,"",U242-(U240+U241))</f>
        <v>0</v>
      </c>
      <c r="V243" s="68" t="str">
        <f>IF(V239&gt;'Key project Info'!$B$6,"",V242-(V240+V241))</f>
        <v/>
      </c>
      <c r="W243" s="68" t="str">
        <f>IF(W239&gt;'Key project Info'!$B$6,"",W242-(W240+W241))</f>
        <v/>
      </c>
      <c r="X243" s="68" t="str">
        <f>IF(X239&gt;'Key project Info'!$B$6,"",X242-(X240+X241))</f>
        <v/>
      </c>
      <c r="Y243" s="68" t="str">
        <f>IF(Y239&gt;'Key project Info'!$B$6,"",Y242-(Y240+Y241))</f>
        <v/>
      </c>
      <c r="Z243" s="68" t="str">
        <f>IF(Z239&gt;'Key project Info'!$B$6,"",Z242-(Z240+Z241))</f>
        <v/>
      </c>
      <c r="AA243" s="68" t="str">
        <f>IF(AA239&gt;'Key project Info'!$B$6,"",AA242-(AA240+AA241))</f>
        <v/>
      </c>
      <c r="AB243" s="68" t="str">
        <f>IF(AB239&gt;'Key project Info'!$B$6,"",AB242-(AB240+AB241))</f>
        <v/>
      </c>
      <c r="AC243" s="68" t="str">
        <f>IF(AC239&gt;'Key project Info'!$B$6,"",AC242-(AC240+AC241))</f>
        <v/>
      </c>
      <c r="AD243" s="68" t="str">
        <f>IF(AD239&gt;'Key project Info'!$B$6,"",AD242-(AD240+AD241))</f>
        <v/>
      </c>
      <c r="AE243" s="68" t="str">
        <f>IF(AE239&gt;'Key project Info'!$B$6,"",AE242-(AE240+AE241))</f>
        <v/>
      </c>
      <c r="AF243" s="68"/>
      <c r="AG243" s="68"/>
      <c r="AH243" s="68"/>
    </row>
    <row r="244" spans="1:34" x14ac:dyDescent="0.25">
      <c r="A244" s="78" t="s">
        <v>123</v>
      </c>
      <c r="B244" s="68">
        <f>IF(B239&gt;'Key project Info'!$B$6,"",B243)</f>
        <v>-7</v>
      </c>
      <c r="C244" s="78">
        <f>IF(C239&gt;'Key project Info'!$B$6,"",C243+B244)</f>
        <v>-7</v>
      </c>
      <c r="D244" s="78">
        <f>IF(D239&gt;'Key project Info'!$B$6,"",D243+C244)</f>
        <v>-7</v>
      </c>
      <c r="E244" s="78">
        <f>IF(E239&gt;'Key project Info'!$B$6,"",E243+D244)</f>
        <v>-7</v>
      </c>
      <c r="F244" s="78">
        <f>IF(F239&gt;'Key project Info'!$B$6,"",F243+E244)</f>
        <v>-7</v>
      </c>
      <c r="G244" s="78">
        <f>IF(G239&gt;'Key project Info'!$B$6,"",G243+F244)</f>
        <v>-7</v>
      </c>
      <c r="H244" s="78">
        <f>IF(H239&gt;'Key project Info'!$B$6,"",H243+G244)</f>
        <v>-7</v>
      </c>
      <c r="I244" s="78">
        <f>IF(I239&gt;'Key project Info'!$B$6,"",I243+H244)</f>
        <v>-7</v>
      </c>
      <c r="J244" s="78">
        <f>IF(J239&gt;'Key project Info'!$B$6,"",J243+I244)</f>
        <v>-7</v>
      </c>
      <c r="K244" s="78">
        <f>IF(K239&gt;'Key project Info'!$B$6,"",K243+J244)</f>
        <v>-7</v>
      </c>
      <c r="L244" s="78">
        <f>IF(L239&gt;'Key project Info'!$B$6,"",L243+K244)</f>
        <v>-7</v>
      </c>
      <c r="M244" s="78">
        <f>IF(M239&gt;'Key project Info'!$B$6,"",M243+L244)</f>
        <v>-7</v>
      </c>
      <c r="N244" s="78">
        <f>IF(N239&gt;'Key project Info'!$B$6,"",N243+M244)</f>
        <v>-7</v>
      </c>
      <c r="O244" s="78">
        <f>IF(O239&gt;'Key project Info'!$B$6,"",O243+N244)</f>
        <v>-7</v>
      </c>
      <c r="P244" s="78">
        <f>IF(P239&gt;'Key project Info'!$B$6,"",P243+O244)</f>
        <v>-7</v>
      </c>
      <c r="Q244" s="78">
        <f>IF(Q239&gt;'Key project Info'!$B$6,"",Q243+P244)</f>
        <v>-7</v>
      </c>
      <c r="R244" s="78">
        <f>IF(R239&gt;'Key project Info'!$B$6,"",R243+Q244)</f>
        <v>-7</v>
      </c>
      <c r="S244" s="78">
        <f>IF(S239&gt;'Key project Info'!$B$6,"",S243+R244)</f>
        <v>-7</v>
      </c>
      <c r="T244" s="78">
        <f>IF(T239&gt;'Key project Info'!$B$6,"",T243+S244)</f>
        <v>-7</v>
      </c>
      <c r="U244" s="78">
        <f>IF(U239&gt;'Key project Info'!$B$6,"",U243+T244)</f>
        <v>-7</v>
      </c>
      <c r="V244" s="78" t="str">
        <f>IF(V239&gt;'Key project Info'!$B$6,"",V243+U244)</f>
        <v/>
      </c>
      <c r="W244" s="78" t="str">
        <f>IF(W239&gt;'Key project Info'!$B$6,"",W243+V244)</f>
        <v/>
      </c>
      <c r="X244" s="78" t="str">
        <f>IF(X239&gt;'Key project Info'!$B$6,"",X243+W244)</f>
        <v/>
      </c>
      <c r="Y244" s="78" t="str">
        <f>IF(Y239&gt;'Key project Info'!$B$6,"",Y243+X244)</f>
        <v/>
      </c>
      <c r="Z244" s="78" t="str">
        <f>IF(Z239&gt;'Key project Info'!$B$6,"",Z243+Y244)</f>
        <v/>
      </c>
      <c r="AA244" s="78" t="str">
        <f>IF(AA239&gt;'Key project Info'!$B$6,"",AA243+Z244)</f>
        <v/>
      </c>
      <c r="AB244" s="78" t="str">
        <f>IF(AB239&gt;'Key project Info'!$B$6,"",AB243+AA244)</f>
        <v/>
      </c>
      <c r="AC244" s="78" t="str">
        <f>IF(AC239&gt;'Key project Info'!$B$6,"",AC243+AB244)</f>
        <v/>
      </c>
      <c r="AD244" s="78" t="str">
        <f>IF(AD239&gt;'Key project Info'!$B$6,"",AD243+AC244)</f>
        <v/>
      </c>
      <c r="AE244" s="78" t="str">
        <f>IF(AE239&gt;'Key project Info'!$B$6,"",AE243+AD244)</f>
        <v/>
      </c>
      <c r="AF244" s="68"/>
      <c r="AG244" s="68"/>
      <c r="AH244" s="68"/>
    </row>
    <row r="245" spans="1:34" x14ac:dyDescent="0.25">
      <c r="A245" s="78"/>
      <c r="B245" s="6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68"/>
      <c r="AG245" s="68"/>
      <c r="AH245" s="68"/>
    </row>
    <row r="246" spans="1:34" x14ac:dyDescent="0.25">
      <c r="A246" s="88" t="s">
        <v>120</v>
      </c>
      <c r="B246" s="68">
        <f>IF(B239&gt;'Key project Info'!$B$6,"",B243/(1+$B249)^B239)</f>
        <v>-6.6181818181818182</v>
      </c>
      <c r="C246" s="68">
        <f>IF(C239&gt;'Key project Info'!$B$6,"",C243/(1+$B249)^C239)</f>
        <v>0</v>
      </c>
      <c r="D246" s="68">
        <f>IF(D239&gt;'Key project Info'!$B$6,"",D243/(1+$B249)^D239)</f>
        <v>0</v>
      </c>
      <c r="E246" s="68">
        <f>IF(E239&gt;'Key project Info'!$B$6,"",E243/(1+$B249)^E239)</f>
        <v>0</v>
      </c>
      <c r="F246" s="68">
        <f>IF(F239&gt;'Key project Info'!$B$6,"",F243/(1+$B249)^F239)</f>
        <v>0</v>
      </c>
      <c r="G246" s="68">
        <f>IF(G239&gt;'Key project Info'!$B$6,"",G243/(1+$B249)^G239)</f>
        <v>0</v>
      </c>
      <c r="H246" s="68">
        <f>IF(H239&gt;'Key project Info'!$B$6,"",H243/(1+$B249)^H239)</f>
        <v>0</v>
      </c>
      <c r="I246" s="68">
        <f>IF(I239&gt;'Key project Info'!$B$6,"",I243/(1+$B249)^I239)</f>
        <v>0</v>
      </c>
      <c r="J246" s="68">
        <f>IF(J239&gt;'Key project Info'!$B$6,"",J243/(1+$B249)^J239)</f>
        <v>0</v>
      </c>
      <c r="K246" s="68">
        <f>IF(K239&gt;'Key project Info'!$B$6,"",K243/(1+$B249)^K239)</f>
        <v>0</v>
      </c>
      <c r="L246" s="68">
        <f>IF(L239&gt;'Key project Info'!$B$6,"",L243/(1+$B249)^L239)</f>
        <v>0</v>
      </c>
      <c r="M246" s="68">
        <f>IF(M239&gt;'Key project Info'!$B$6,"",M243/(1+$B249)^M239)</f>
        <v>0</v>
      </c>
      <c r="N246" s="68">
        <f>IF(N239&gt;'Key project Info'!$B$6,"",N243/(1+$B249)^N239)</f>
        <v>0</v>
      </c>
      <c r="O246" s="68">
        <f>IF(O239&gt;'Key project Info'!$B$6,"",O243/(1+$B249)^O239)</f>
        <v>0</v>
      </c>
      <c r="P246" s="68">
        <f>IF(P239&gt;'Key project Info'!$B$6,"",P243/(1+$B249)^P239)</f>
        <v>0</v>
      </c>
      <c r="Q246" s="68">
        <f>IF(Q239&gt;'Key project Info'!$B$6,"",Q243/(1+$B249)^Q239)</f>
        <v>0</v>
      </c>
      <c r="R246" s="68">
        <f>IF(R239&gt;'Key project Info'!$B$6,"",R243/(1+$B249)^R239)</f>
        <v>0</v>
      </c>
      <c r="S246" s="68">
        <f>IF(S239&gt;'Key project Info'!$B$6,"",S243/(1+$B249)^S239)</f>
        <v>0</v>
      </c>
      <c r="T246" s="68">
        <f>IF(T239&gt;'Key project Info'!$B$6,"",T243/(1+$B249)^T239)</f>
        <v>0</v>
      </c>
      <c r="U246" s="68">
        <f>IF(U239&gt;'Key project Info'!$B$6,"",U243/(1+$B249)^U239)</f>
        <v>0</v>
      </c>
      <c r="V246" s="68" t="str">
        <f>IF(V239&gt;'Key project Info'!$B$6,"",V243/(1+$B249)^V239)</f>
        <v/>
      </c>
      <c r="W246" s="68" t="str">
        <f>IF(W239&gt;'Key project Info'!$B$6,"",W243/(1+$B249)^W239)</f>
        <v/>
      </c>
      <c r="X246" s="68" t="str">
        <f>IF(X239&gt;'Key project Info'!$B$6,"",X243/(1+$B249)^X239)</f>
        <v/>
      </c>
      <c r="Y246" s="68" t="str">
        <f>IF(Y239&gt;'Key project Info'!$B$6,"",Y243/(1+$B249)^Y239)</f>
        <v/>
      </c>
      <c r="Z246" s="68" t="str">
        <f>IF(Z239&gt;'Key project Info'!$B$6,"",Z243/(1+$B249)^Z239)</f>
        <v/>
      </c>
      <c r="AA246" s="68" t="str">
        <f>IF(AA239&gt;'Key project Info'!$B$6,"",AA243/(1+$B249)^AA239)</f>
        <v/>
      </c>
      <c r="AB246" s="68" t="str">
        <f>IF(AB239&gt;'Key project Info'!$B$6,"",AB243/(1+$B249)^AB239)</f>
        <v/>
      </c>
      <c r="AC246" s="68" t="str">
        <f>IF(AC239&gt;'Key project Info'!$B$6,"",AC243/(1+$B249)^AC239)</f>
        <v/>
      </c>
      <c r="AD246" s="68" t="str">
        <f>IF(AD239&gt;'Key project Info'!$B$6,"",AD243/(1+$B249)^AD239)</f>
        <v/>
      </c>
      <c r="AE246" s="68" t="str">
        <f>IF(AE239&gt;'Key project Info'!$B$6,"",AE243/(1+$B249)^AE239)</f>
        <v/>
      </c>
      <c r="AF246" s="68"/>
      <c r="AG246" s="68"/>
      <c r="AH246" s="68"/>
    </row>
    <row r="247" spans="1:34" ht="14.4" thickBot="1" x14ac:dyDescent="0.3">
      <c r="A247" s="291" t="s">
        <v>121</v>
      </c>
      <c r="B247" s="176">
        <f>IF(B239&gt;'Key project Info'!$B$6,"",B244/(1+$B249)^B239)</f>
        <v>-6.6181818181818182</v>
      </c>
      <c r="C247" s="176">
        <f>IF(C239&gt;'Key project Info'!$B$6,"",C244/(1+$B249)^C239)</f>
        <v>-6.2571900826446285</v>
      </c>
      <c r="D247" s="176">
        <f>IF(D239&gt;'Key project Info'!$B$6,"",D244/(1+$B249)^D239)</f>
        <v>-5.9158888054094669</v>
      </c>
      <c r="E247" s="176">
        <f>IF(E239&gt;'Key project Info'!$B$6,"",E244/(1+$B249)^E239)</f>
        <v>-5.5932039614780411</v>
      </c>
      <c r="F247" s="176">
        <f>IF(F239&gt;'Key project Info'!$B$6,"",F244/(1+$B249)^F239)</f>
        <v>-5.2881201090337848</v>
      </c>
      <c r="G247" s="176">
        <f>IF(G239&gt;'Key project Info'!$B$6,"",G244/(1+$B249)^G239)</f>
        <v>-4.9996771939955789</v>
      </c>
      <c r="H247" s="176">
        <f>IF(H239&gt;'Key project Info'!$B$6,"",H244/(1+$B249)^H239)</f>
        <v>-4.7269675288685473</v>
      </c>
      <c r="I247" s="176">
        <f>IF(I239&gt;'Key project Info'!$B$6,"",I244/(1+$B249)^I239)</f>
        <v>-4.469132936384808</v>
      </c>
      <c r="J247" s="176">
        <f>IF(J239&gt;'Key project Info'!$B$6,"",J244/(1+$B249)^J239)</f>
        <v>-4.2253620489456365</v>
      </c>
      <c r="K247" s="176">
        <f>IF(K239&gt;'Key project Info'!$B$6,"",K244/(1+$B249)^K239)</f>
        <v>-3.9948877553667836</v>
      </c>
      <c r="L247" s="176">
        <f>IF(L239&gt;'Key project Info'!$B$6,"",L244/(1+$B249)^L239)</f>
        <v>-3.7769847868922319</v>
      </c>
      <c r="M247" s="176">
        <f>IF(M239&gt;'Key project Info'!$B$6,"",M244/(1+$B249)^M239)</f>
        <v>-3.5709674348799285</v>
      </c>
      <c r="N247" s="176">
        <f>IF(N239&gt;'Key project Info'!$B$6,"",N244/(1+$B249)^N239)</f>
        <v>-3.3761873929773873</v>
      </c>
      <c r="O247" s="176">
        <f>IF(O239&gt;'Key project Info'!$B$6,"",O244/(1+$B249)^O239)</f>
        <v>-3.1920317169968024</v>
      </c>
      <c r="P247" s="176">
        <f>IF(P239&gt;'Key project Info'!$B$6,"",P244/(1+$B249)^P239)</f>
        <v>-3.0179208960697039</v>
      </c>
      <c r="Q247" s="176">
        <f>IF(Q239&gt;'Key project Info'!$B$6,"",Q244/(1+$B249)^Q239)</f>
        <v>-2.8533070290113569</v>
      </c>
      <c r="R247" s="176">
        <f>IF(R239&gt;'Key project Info'!$B$6,"",R244/(1+$B249)^R239)</f>
        <v>-2.6976721001561916</v>
      </c>
      <c r="S247" s="176">
        <f>IF(S239&gt;'Key project Info'!$B$6,"",S244/(1+$B249)^S239)</f>
        <v>-2.5505263492385812</v>
      </c>
      <c r="T247" s="176">
        <f>IF(T239&gt;'Key project Info'!$B$6,"",T244/(1+$B249)^T239)</f>
        <v>-2.4114067301892042</v>
      </c>
      <c r="U247" s="176">
        <f>IF(U239&gt;'Key project Info'!$B$6,"",U244/(1+$B249)^U239)</f>
        <v>-2.2798754539970663</v>
      </c>
      <c r="V247" s="176" t="str">
        <f>IF(V239&gt;'Key project Info'!$B$6,"",V244/(1+$B249)^V239)</f>
        <v/>
      </c>
      <c r="W247" s="176" t="str">
        <f>IF(W239&gt;'Key project Info'!$B$6,"",W244/(1+$B249)^W239)</f>
        <v/>
      </c>
      <c r="X247" s="176" t="str">
        <f>IF(X239&gt;'Key project Info'!$B$6,"",X244/(1+$B249)^X239)</f>
        <v/>
      </c>
      <c r="Y247" s="176" t="str">
        <f>IF(Y239&gt;'Key project Info'!$B$6,"",Y244/(1+$B249)^Y239)</f>
        <v/>
      </c>
      <c r="Z247" s="176" t="str">
        <f>IF(Z239&gt;'Key project Info'!$B$6,"",Z244/(1+$B249)^Z239)</f>
        <v/>
      </c>
      <c r="AA247" s="176" t="str">
        <f>IF(AA239&gt;'Key project Info'!$B$6,"",AA244/(1+$B249)^AA239)</f>
        <v/>
      </c>
      <c r="AB247" s="176" t="str">
        <f>IF(AB239&gt;'Key project Info'!$B$6,"",AB244/(1+$B249)^AB239)</f>
        <v/>
      </c>
      <c r="AC247" s="176" t="str">
        <f>IF(AC239&gt;'Key project Info'!$B$6,"",AC244/(1+$B249)^AC239)</f>
        <v/>
      </c>
      <c r="AD247" s="176" t="str">
        <f>IF(AD239&gt;'Key project Info'!$B$6,"",AD244/(1+$B249)^AD239)</f>
        <v/>
      </c>
      <c r="AE247" s="176" t="str">
        <f>IF(AE239&gt;'Key project Info'!$B$6,"",AE244/(1+$B249)^AE239)</f>
        <v/>
      </c>
      <c r="AF247" s="68"/>
      <c r="AG247" s="68"/>
      <c r="AH247" s="68"/>
    </row>
    <row r="248" spans="1:34" x14ac:dyDescent="0.25">
      <c r="A248" s="78"/>
      <c r="B248" s="68"/>
      <c r="C248" s="78"/>
      <c r="D248" s="78"/>
      <c r="E248" s="68"/>
      <c r="F248" s="68"/>
      <c r="G248" s="7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row>
    <row r="249" spans="1:34" x14ac:dyDescent="0.25">
      <c r="A249" s="78" t="s">
        <v>98</v>
      </c>
      <c r="B249" s="90">
        <f>(1+B250)/(1+B251)-1</f>
        <v>5.7692307692307709E-2</v>
      </c>
      <c r="C249" s="78"/>
      <c r="D249" s="78"/>
      <c r="E249" s="68"/>
      <c r="F249" s="68"/>
      <c r="G249" s="7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row>
    <row r="250" spans="1:34" x14ac:dyDescent="0.25">
      <c r="A250" s="78" t="s">
        <v>96</v>
      </c>
      <c r="B250" s="302">
        <v>0.1</v>
      </c>
      <c r="C250" s="78"/>
      <c r="D250" s="78"/>
      <c r="E250" s="68"/>
      <c r="F250" s="68"/>
      <c r="G250" s="7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row>
    <row r="251" spans="1:34" x14ac:dyDescent="0.25">
      <c r="A251" s="271" t="s">
        <v>97</v>
      </c>
      <c r="B251" s="302">
        <v>0.04</v>
      </c>
      <c r="C251" s="78"/>
      <c r="D251" s="78"/>
      <c r="E251" s="68"/>
      <c r="F251" s="68"/>
      <c r="G251" s="7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row>
    <row r="252" spans="1:34" x14ac:dyDescent="0.25">
      <c r="A252" s="88" t="s">
        <v>31</v>
      </c>
      <c r="B252" s="88">
        <f ca="1">IF(AND('Key project Info'!$B$6&gt;0,'Key project Info'!$B$6&lt;=30),SUM(B246:OFFSET(B246,0,'Key project Info'!$B$6-1)),"Assessment period wrong")</f>
        <v>-6.6181818181818182</v>
      </c>
      <c r="C252" s="78"/>
      <c r="D252" s="78"/>
      <c r="E252" s="68"/>
      <c r="F252" s="68"/>
      <c r="G252" s="7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row>
    <row r="253" spans="1:34" x14ac:dyDescent="0.25">
      <c r="A253" s="65" t="s">
        <v>100</v>
      </c>
      <c r="B253" s="303" t="e">
        <f ca="1">IF(AND('Key project Info'!$B$6&gt;0,'Key project Info'!$B$6&lt;=30),IRR(B243:OFFSET(B243,0,'Key project Info'!$B$6-1)),"Assessment period wrong")</f>
        <v>#NUM!</v>
      </c>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row>
    <row r="254" spans="1:34" x14ac:dyDescent="0.25">
      <c r="A254" s="65"/>
      <c r="B254" s="293"/>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row>
    <row r="255" spans="1:34" x14ac:dyDescent="0.25">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row>
    <row r="256" spans="1:34" x14ac:dyDescent="0.25">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row>
    <row r="257" spans="1:34" ht="17.399999999999999" x14ac:dyDescent="0.3">
      <c r="A257" s="286" t="str">
        <f>'Key project Info'!$B$45</f>
        <v>Land use m</v>
      </c>
      <c r="B257" s="286"/>
      <c r="C257" s="286"/>
      <c r="D257" s="286"/>
      <c r="E257" s="286"/>
      <c r="F257" s="286"/>
      <c r="G257" s="286"/>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68"/>
      <c r="AG257" s="68"/>
      <c r="AH257" s="68"/>
    </row>
    <row r="258" spans="1:34" x14ac:dyDescent="0.25">
      <c r="A258" s="287" t="s">
        <v>1</v>
      </c>
      <c r="B258" s="288">
        <v>1</v>
      </c>
      <c r="C258" s="288">
        <v>2</v>
      </c>
      <c r="D258" s="288">
        <v>3</v>
      </c>
      <c r="E258" s="288">
        <v>4</v>
      </c>
      <c r="F258" s="288">
        <v>5</v>
      </c>
      <c r="G258" s="288">
        <v>6</v>
      </c>
      <c r="H258" s="288">
        <v>7</v>
      </c>
      <c r="I258" s="288">
        <v>8</v>
      </c>
      <c r="J258" s="288">
        <v>9</v>
      </c>
      <c r="K258" s="288">
        <v>10</v>
      </c>
      <c r="L258" s="288">
        <v>11</v>
      </c>
      <c r="M258" s="288">
        <v>12</v>
      </c>
      <c r="N258" s="288">
        <v>13</v>
      </c>
      <c r="O258" s="288">
        <v>14</v>
      </c>
      <c r="P258" s="288">
        <v>15</v>
      </c>
      <c r="Q258" s="288">
        <v>16</v>
      </c>
      <c r="R258" s="288">
        <v>17</v>
      </c>
      <c r="S258" s="288">
        <v>18</v>
      </c>
      <c r="T258" s="288">
        <v>19</v>
      </c>
      <c r="U258" s="288">
        <v>20</v>
      </c>
      <c r="V258" s="288">
        <v>21</v>
      </c>
      <c r="W258" s="288">
        <v>22</v>
      </c>
      <c r="X258" s="288">
        <v>23</v>
      </c>
      <c r="Y258" s="288">
        <v>24</v>
      </c>
      <c r="Z258" s="288">
        <v>25</v>
      </c>
      <c r="AA258" s="288">
        <v>26</v>
      </c>
      <c r="AB258" s="288">
        <v>27</v>
      </c>
      <c r="AC258" s="288">
        <v>28</v>
      </c>
      <c r="AD258" s="288">
        <v>29</v>
      </c>
      <c r="AE258" s="288">
        <v>30</v>
      </c>
      <c r="AF258" s="68"/>
      <c r="AG258" s="68"/>
      <c r="AH258" s="68"/>
    </row>
    <row r="259" spans="1:34" s="235" customFormat="1" x14ac:dyDescent="0.25">
      <c r="A259" s="235" t="s">
        <v>8</v>
      </c>
      <c r="B259" s="235">
        <v>8</v>
      </c>
    </row>
    <row r="260" spans="1:34" s="290" customFormat="1" ht="16.5" customHeight="1" x14ac:dyDescent="0.3">
      <c r="A260" s="413" t="s">
        <v>167</v>
      </c>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35"/>
      <c r="AD260" s="235"/>
      <c r="AE260" s="235"/>
    </row>
    <row r="261" spans="1:34" s="235" customFormat="1" x14ac:dyDescent="0.25">
      <c r="A261" s="237" t="s">
        <v>30</v>
      </c>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c r="AB261" s="237"/>
      <c r="AC261" s="237"/>
      <c r="AD261" s="237"/>
      <c r="AE261" s="237"/>
    </row>
    <row r="262" spans="1:34" x14ac:dyDescent="0.25">
      <c r="A262" s="415" t="s">
        <v>165</v>
      </c>
      <c r="B262" s="68">
        <f>IF(B258&gt;'Key project Info'!$B$6,"",B261-(B259+B260))</f>
        <v>-8</v>
      </c>
      <c r="C262" s="68">
        <f>IF(C258&gt;'Key project Info'!$B$6,"",C261-(C259+C260))</f>
        <v>0</v>
      </c>
      <c r="D262" s="68">
        <f>IF(D258&gt;'Key project Info'!$B$6,"",D261-(D259+D260))</f>
        <v>0</v>
      </c>
      <c r="E262" s="68">
        <f>IF(E258&gt;'Key project Info'!$B$6,"",E261-(E259+E260))</f>
        <v>0</v>
      </c>
      <c r="F262" s="68">
        <f>IF(F258&gt;'Key project Info'!$B$6,"",F261-(F259+F260))</f>
        <v>0</v>
      </c>
      <c r="G262" s="68">
        <f>IF(G258&gt;'Key project Info'!$B$6,"",G261-(G259+G260))</f>
        <v>0</v>
      </c>
      <c r="H262" s="68">
        <f>IF(H258&gt;'Key project Info'!$B$6,"",H261-(H259+H260))</f>
        <v>0</v>
      </c>
      <c r="I262" s="68">
        <f>IF(I258&gt;'Key project Info'!$B$6,"",I261-(I259+I260))</f>
        <v>0</v>
      </c>
      <c r="J262" s="68">
        <f>IF(J258&gt;'Key project Info'!$B$6,"",J261-(J259+J260))</f>
        <v>0</v>
      </c>
      <c r="K262" s="68">
        <f>IF(K258&gt;'Key project Info'!$B$6,"",K261-(K259+K260))</f>
        <v>0</v>
      </c>
      <c r="L262" s="68">
        <f>IF(L258&gt;'Key project Info'!$B$6,"",L261-(L259+L260))</f>
        <v>0</v>
      </c>
      <c r="M262" s="68">
        <f>IF(M258&gt;'Key project Info'!$B$6,"",M261-(M259+M260))</f>
        <v>0</v>
      </c>
      <c r="N262" s="68">
        <f>IF(N258&gt;'Key project Info'!$B$6,"",N261-(N259+N260))</f>
        <v>0</v>
      </c>
      <c r="O262" s="68">
        <f>IF(O258&gt;'Key project Info'!$B$6,"",O261-(O259+O260))</f>
        <v>0</v>
      </c>
      <c r="P262" s="68">
        <f>IF(P258&gt;'Key project Info'!$B$6,"",P261-(P259+P260))</f>
        <v>0</v>
      </c>
      <c r="Q262" s="68">
        <f>IF(Q258&gt;'Key project Info'!$B$6,"",Q261-(Q259+Q260))</f>
        <v>0</v>
      </c>
      <c r="R262" s="68">
        <f>IF(R258&gt;'Key project Info'!$B$6,"",R261-(R259+R260))</f>
        <v>0</v>
      </c>
      <c r="S262" s="68">
        <f>IF(S258&gt;'Key project Info'!$B$6,"",S261-(S259+S260))</f>
        <v>0</v>
      </c>
      <c r="T262" s="68">
        <f>IF(T258&gt;'Key project Info'!$B$6,"",T261-(T259+T260))</f>
        <v>0</v>
      </c>
      <c r="U262" s="68">
        <f>IF(U258&gt;'Key project Info'!$B$6,"",U261-(U259+U260))</f>
        <v>0</v>
      </c>
      <c r="V262" s="68" t="str">
        <f>IF(V258&gt;'Key project Info'!$B$6,"",V261-(V259+V260))</f>
        <v/>
      </c>
      <c r="W262" s="68" t="str">
        <f>IF(W258&gt;'Key project Info'!$B$6,"",W261-(W259+W260))</f>
        <v/>
      </c>
      <c r="X262" s="68" t="str">
        <f>IF(X258&gt;'Key project Info'!$B$6,"",X261-(X259+X260))</f>
        <v/>
      </c>
      <c r="Y262" s="68" t="str">
        <f>IF(Y258&gt;'Key project Info'!$B$6,"",Y261-(Y259+Y260))</f>
        <v/>
      </c>
      <c r="Z262" s="68" t="str">
        <f>IF(Z258&gt;'Key project Info'!$B$6,"",Z261-(Z259+Z260))</f>
        <v/>
      </c>
      <c r="AA262" s="68" t="str">
        <f>IF(AA258&gt;'Key project Info'!$B$6,"",AA261-(AA259+AA260))</f>
        <v/>
      </c>
      <c r="AB262" s="68" t="str">
        <f>IF(AB258&gt;'Key project Info'!$B$6,"",AB261-(AB259+AB260))</f>
        <v/>
      </c>
      <c r="AC262" s="68" t="str">
        <f>IF(AC258&gt;'Key project Info'!$B$6,"",AC261-(AC259+AC260))</f>
        <v/>
      </c>
      <c r="AD262" s="68" t="str">
        <f>IF(AD258&gt;'Key project Info'!$B$6,"",AD261-(AD259+AD260))</f>
        <v/>
      </c>
      <c r="AE262" s="68" t="str">
        <f>IF(AE258&gt;'Key project Info'!$B$6,"",AE261-(AE259+AE260))</f>
        <v/>
      </c>
      <c r="AF262" s="68"/>
      <c r="AG262" s="68"/>
      <c r="AH262" s="68"/>
    </row>
    <row r="263" spans="1:34" x14ac:dyDescent="0.25">
      <c r="A263" s="78" t="s">
        <v>123</v>
      </c>
      <c r="B263" s="68">
        <f>IF(B258&gt;'Key project Info'!$B$6,"",B262)</f>
        <v>-8</v>
      </c>
      <c r="C263" s="78">
        <f>IF(C258&gt;'Key project Info'!$B$6,"",C262+B263)</f>
        <v>-8</v>
      </c>
      <c r="D263" s="78">
        <f>IF(D258&gt;'Key project Info'!$B$6,"",D262+C263)</f>
        <v>-8</v>
      </c>
      <c r="E263" s="78">
        <f>IF(E258&gt;'Key project Info'!$B$6,"",E262+D263)</f>
        <v>-8</v>
      </c>
      <c r="F263" s="78">
        <f>IF(F258&gt;'Key project Info'!$B$6,"",F262+E263)</f>
        <v>-8</v>
      </c>
      <c r="G263" s="78">
        <f>IF(G258&gt;'Key project Info'!$B$6,"",G262+F263)</f>
        <v>-8</v>
      </c>
      <c r="H263" s="78">
        <f>IF(H258&gt;'Key project Info'!$B$6,"",H262+G263)</f>
        <v>-8</v>
      </c>
      <c r="I263" s="78">
        <f>IF(I258&gt;'Key project Info'!$B$6,"",I262+H263)</f>
        <v>-8</v>
      </c>
      <c r="J263" s="78">
        <f>IF(J258&gt;'Key project Info'!$B$6,"",J262+I263)</f>
        <v>-8</v>
      </c>
      <c r="K263" s="78">
        <f>IF(K258&gt;'Key project Info'!$B$6,"",K262+J263)</f>
        <v>-8</v>
      </c>
      <c r="L263" s="78">
        <f>IF(L258&gt;'Key project Info'!$B$6,"",L262+K263)</f>
        <v>-8</v>
      </c>
      <c r="M263" s="78">
        <f>IF(M258&gt;'Key project Info'!$B$6,"",M262+L263)</f>
        <v>-8</v>
      </c>
      <c r="N263" s="78">
        <f>IF(N258&gt;'Key project Info'!$B$6,"",N262+M263)</f>
        <v>-8</v>
      </c>
      <c r="O263" s="78">
        <f>IF(O258&gt;'Key project Info'!$B$6,"",O262+N263)</f>
        <v>-8</v>
      </c>
      <c r="P263" s="78">
        <f>IF(P258&gt;'Key project Info'!$B$6,"",P262+O263)</f>
        <v>-8</v>
      </c>
      <c r="Q263" s="78">
        <f>IF(Q258&gt;'Key project Info'!$B$6,"",Q262+P263)</f>
        <v>-8</v>
      </c>
      <c r="R263" s="78">
        <f>IF(R258&gt;'Key project Info'!$B$6,"",R262+Q263)</f>
        <v>-8</v>
      </c>
      <c r="S263" s="78">
        <f>IF(S258&gt;'Key project Info'!$B$6,"",S262+R263)</f>
        <v>-8</v>
      </c>
      <c r="T263" s="78">
        <f>IF(T258&gt;'Key project Info'!$B$6,"",T262+S263)</f>
        <v>-8</v>
      </c>
      <c r="U263" s="78">
        <f>IF(U258&gt;'Key project Info'!$B$6,"",U262+T263)</f>
        <v>-8</v>
      </c>
      <c r="V263" s="78" t="str">
        <f>IF(V258&gt;'Key project Info'!$B$6,"",V262+U263)</f>
        <v/>
      </c>
      <c r="W263" s="78" t="str">
        <f>IF(W258&gt;'Key project Info'!$B$6,"",W262+V263)</f>
        <v/>
      </c>
      <c r="X263" s="78" t="str">
        <f>IF(X258&gt;'Key project Info'!$B$6,"",X262+W263)</f>
        <v/>
      </c>
      <c r="Y263" s="78" t="str">
        <f>IF(Y258&gt;'Key project Info'!$B$6,"",Y262+X263)</f>
        <v/>
      </c>
      <c r="Z263" s="78" t="str">
        <f>IF(Z258&gt;'Key project Info'!$B$6,"",Z262+Y263)</f>
        <v/>
      </c>
      <c r="AA263" s="78" t="str">
        <f>IF(AA258&gt;'Key project Info'!$B$6,"",AA262+Z263)</f>
        <v/>
      </c>
      <c r="AB263" s="78" t="str">
        <f>IF(AB258&gt;'Key project Info'!$B$6,"",AB262+AA263)</f>
        <v/>
      </c>
      <c r="AC263" s="78" t="str">
        <f>IF(AC258&gt;'Key project Info'!$B$6,"",AC262+AB263)</f>
        <v/>
      </c>
      <c r="AD263" s="78" t="str">
        <f>IF(AD258&gt;'Key project Info'!$B$6,"",AD262+AC263)</f>
        <v/>
      </c>
      <c r="AE263" s="78" t="str">
        <f>IF(AE258&gt;'Key project Info'!$B$6,"",AE262+AD263)</f>
        <v/>
      </c>
      <c r="AF263" s="68"/>
      <c r="AG263" s="68"/>
      <c r="AH263" s="68"/>
    </row>
    <row r="264" spans="1:34" x14ac:dyDescent="0.25">
      <c r="A264" s="78"/>
      <c r="B264" s="6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68"/>
      <c r="AG264" s="68"/>
      <c r="AH264" s="68"/>
    </row>
    <row r="265" spans="1:34" x14ac:dyDescent="0.25">
      <c r="A265" s="88" t="s">
        <v>120</v>
      </c>
      <c r="B265" s="68">
        <f>IF(B258&gt;'Key project Info'!$B$6,"",B262/(1+$B268)^B258)</f>
        <v>-7.5636363636363635</v>
      </c>
      <c r="C265" s="68">
        <f>IF(C258&gt;'Key project Info'!$B$6,"",C262/(1+$B268)^C258)</f>
        <v>0</v>
      </c>
      <c r="D265" s="68">
        <f>IF(D258&gt;'Key project Info'!$B$6,"",D262/(1+$B268)^D258)</f>
        <v>0</v>
      </c>
      <c r="E265" s="68">
        <f>IF(E258&gt;'Key project Info'!$B$6,"",E262/(1+$B268)^E258)</f>
        <v>0</v>
      </c>
      <c r="F265" s="68">
        <f>IF(F258&gt;'Key project Info'!$B$6,"",F262/(1+$B268)^F258)</f>
        <v>0</v>
      </c>
      <c r="G265" s="68">
        <f>IF(G258&gt;'Key project Info'!$B$6,"",G262/(1+$B268)^G258)</f>
        <v>0</v>
      </c>
      <c r="H265" s="68">
        <f>IF(H258&gt;'Key project Info'!$B$6,"",H262/(1+$B268)^H258)</f>
        <v>0</v>
      </c>
      <c r="I265" s="68">
        <f>IF(I258&gt;'Key project Info'!$B$6,"",I262/(1+$B268)^I258)</f>
        <v>0</v>
      </c>
      <c r="J265" s="68">
        <f>IF(J258&gt;'Key project Info'!$B$6,"",J262/(1+$B268)^J258)</f>
        <v>0</v>
      </c>
      <c r="K265" s="68">
        <f>IF(K258&gt;'Key project Info'!$B$6,"",K262/(1+$B268)^K258)</f>
        <v>0</v>
      </c>
      <c r="L265" s="68">
        <f>IF(L258&gt;'Key project Info'!$B$6,"",L262/(1+$B268)^L258)</f>
        <v>0</v>
      </c>
      <c r="M265" s="68">
        <f>IF(M258&gt;'Key project Info'!$B$6,"",M262/(1+$B268)^M258)</f>
        <v>0</v>
      </c>
      <c r="N265" s="68">
        <f>IF(N258&gt;'Key project Info'!$B$6,"",N262/(1+$B268)^N258)</f>
        <v>0</v>
      </c>
      <c r="O265" s="68">
        <f>IF(O258&gt;'Key project Info'!$B$6,"",O262/(1+$B268)^O258)</f>
        <v>0</v>
      </c>
      <c r="P265" s="68">
        <f>IF(P258&gt;'Key project Info'!$B$6,"",P262/(1+$B268)^P258)</f>
        <v>0</v>
      </c>
      <c r="Q265" s="68">
        <f>IF(Q258&gt;'Key project Info'!$B$6,"",Q262/(1+$B268)^Q258)</f>
        <v>0</v>
      </c>
      <c r="R265" s="68">
        <f>IF(R258&gt;'Key project Info'!$B$6,"",R262/(1+$B268)^R258)</f>
        <v>0</v>
      </c>
      <c r="S265" s="68">
        <f>IF(S258&gt;'Key project Info'!$B$6,"",S262/(1+$B268)^S258)</f>
        <v>0</v>
      </c>
      <c r="T265" s="68">
        <f>IF(T258&gt;'Key project Info'!$B$6,"",T262/(1+$B268)^T258)</f>
        <v>0</v>
      </c>
      <c r="U265" s="68">
        <f>IF(U258&gt;'Key project Info'!$B$6,"",U262/(1+$B268)^U258)</f>
        <v>0</v>
      </c>
      <c r="V265" s="68" t="str">
        <f>IF(V258&gt;'Key project Info'!$B$6,"",V262/(1+$B268)^V258)</f>
        <v/>
      </c>
      <c r="W265" s="68" t="str">
        <f>IF(W258&gt;'Key project Info'!$B$6,"",W262/(1+$B268)^W258)</f>
        <v/>
      </c>
      <c r="X265" s="68" t="str">
        <f>IF(X258&gt;'Key project Info'!$B$6,"",X262/(1+$B268)^X258)</f>
        <v/>
      </c>
      <c r="Y265" s="68" t="str">
        <f>IF(Y258&gt;'Key project Info'!$B$6,"",Y262/(1+$B268)^Y258)</f>
        <v/>
      </c>
      <c r="Z265" s="68" t="str">
        <f>IF(Z258&gt;'Key project Info'!$B$6,"",Z262/(1+$B268)^Z258)</f>
        <v/>
      </c>
      <c r="AA265" s="68" t="str">
        <f>IF(AA258&gt;'Key project Info'!$B$6,"",AA262/(1+$B268)^AA258)</f>
        <v/>
      </c>
      <c r="AB265" s="68" t="str">
        <f>IF(AB258&gt;'Key project Info'!$B$6,"",AB262/(1+$B268)^AB258)</f>
        <v/>
      </c>
      <c r="AC265" s="68" t="str">
        <f>IF(AC258&gt;'Key project Info'!$B$6,"",AC262/(1+$B268)^AC258)</f>
        <v/>
      </c>
      <c r="AD265" s="68" t="str">
        <f>IF(AD258&gt;'Key project Info'!$B$6,"",AD262/(1+$B268)^AD258)</f>
        <v/>
      </c>
      <c r="AE265" s="68" t="str">
        <f>IF(AE258&gt;'Key project Info'!$B$6,"",AE262/(1+$B268)^AE258)</f>
        <v/>
      </c>
      <c r="AF265" s="68"/>
      <c r="AG265" s="68"/>
      <c r="AH265" s="68"/>
    </row>
    <row r="266" spans="1:34" ht="14.4" thickBot="1" x14ac:dyDescent="0.3">
      <c r="A266" s="291" t="s">
        <v>121</v>
      </c>
      <c r="B266" s="176">
        <f>IF(B258&gt;'Key project Info'!$B$6,"",B263/(1+$B268)^B258)</f>
        <v>-7.5636363636363635</v>
      </c>
      <c r="C266" s="176">
        <f>IF(C258&gt;'Key project Info'!$B$6,"",C263/(1+$B268)^C258)</f>
        <v>-7.1510743801652898</v>
      </c>
      <c r="D266" s="176">
        <f>IF(D258&gt;'Key project Info'!$B$6,"",D263/(1+$B268)^D258)</f>
        <v>-6.7610157776108188</v>
      </c>
      <c r="E266" s="176">
        <f>IF(E258&gt;'Key project Info'!$B$6,"",E263/(1+$B268)^E258)</f>
        <v>-6.3922330988320475</v>
      </c>
      <c r="F266" s="176">
        <f>IF(F258&gt;'Key project Info'!$B$6,"",F263/(1+$B268)^F258)</f>
        <v>-6.0435658388957538</v>
      </c>
      <c r="G266" s="176">
        <f>IF(G258&gt;'Key project Info'!$B$6,"",G263/(1+$B268)^G258)</f>
        <v>-5.7139167931378045</v>
      </c>
      <c r="H266" s="176">
        <f>IF(H258&gt;'Key project Info'!$B$6,"",H263/(1+$B268)^H258)</f>
        <v>-5.4022486044211968</v>
      </c>
      <c r="I266" s="176">
        <f>IF(I258&gt;'Key project Info'!$B$6,"",I263/(1+$B268)^I258)</f>
        <v>-5.1075804987254951</v>
      </c>
      <c r="J266" s="176">
        <f>IF(J258&gt;'Key project Info'!$B$6,"",J263/(1+$B268)^J258)</f>
        <v>-4.8289851987950136</v>
      </c>
      <c r="K266" s="176">
        <f>IF(K258&gt;'Key project Info'!$B$6,"",K263/(1+$B268)^K258)</f>
        <v>-4.5655860061334668</v>
      </c>
      <c r="L266" s="176">
        <f>IF(L258&gt;'Key project Info'!$B$6,"",L263/(1+$B268)^L258)</f>
        <v>-4.3165540421625508</v>
      </c>
      <c r="M266" s="176">
        <f>IF(M258&gt;'Key project Info'!$B$6,"",M263/(1+$B268)^M258)</f>
        <v>-4.0811056398627752</v>
      </c>
      <c r="N266" s="176">
        <f>IF(N258&gt;'Key project Info'!$B$6,"",N263/(1+$B268)^N258)</f>
        <v>-3.8584998776884425</v>
      </c>
      <c r="O266" s="176">
        <f>IF(O258&gt;'Key project Info'!$B$6,"",O263/(1+$B268)^O258)</f>
        <v>-3.6480362479963455</v>
      </c>
      <c r="P266" s="176">
        <f>IF(P258&gt;'Key project Info'!$B$6,"",P263/(1+$B268)^P258)</f>
        <v>-3.44905245265109</v>
      </c>
      <c r="Q266" s="176">
        <f>IF(Q258&gt;'Key project Info'!$B$6,"",Q263/(1+$B268)^Q258)</f>
        <v>-3.2609223188701222</v>
      </c>
      <c r="R266" s="176">
        <f>IF(R258&gt;'Key project Info'!$B$6,"",R263/(1+$B268)^R258)</f>
        <v>-3.0830538287499336</v>
      </c>
      <c r="S266" s="176">
        <f>IF(S258&gt;'Key project Info'!$B$6,"",S263/(1+$B268)^S258)</f>
        <v>-2.9148872562726647</v>
      </c>
      <c r="T266" s="176">
        <f>IF(T258&gt;'Key project Info'!$B$6,"",T263/(1+$B268)^T258)</f>
        <v>-2.7558934059305193</v>
      </c>
      <c r="U266" s="176">
        <f>IF(U258&gt;'Key project Info'!$B$6,"",U263/(1+$B268)^U258)</f>
        <v>-2.6055719474252181</v>
      </c>
      <c r="V266" s="176" t="str">
        <f>IF(V258&gt;'Key project Info'!$B$6,"",V263/(1+$B268)^V258)</f>
        <v/>
      </c>
      <c r="W266" s="176" t="str">
        <f>IF(W258&gt;'Key project Info'!$B$6,"",W263/(1+$B268)^W258)</f>
        <v/>
      </c>
      <c r="X266" s="176" t="str">
        <f>IF(X258&gt;'Key project Info'!$B$6,"",X263/(1+$B268)^X258)</f>
        <v/>
      </c>
      <c r="Y266" s="176" t="str">
        <f>IF(Y258&gt;'Key project Info'!$B$6,"",Y263/(1+$B268)^Y258)</f>
        <v/>
      </c>
      <c r="Z266" s="176" t="str">
        <f>IF(Z258&gt;'Key project Info'!$B$6,"",Z263/(1+$B268)^Z258)</f>
        <v/>
      </c>
      <c r="AA266" s="176" t="str">
        <f>IF(AA258&gt;'Key project Info'!$B$6,"",AA263/(1+$B268)^AA258)</f>
        <v/>
      </c>
      <c r="AB266" s="176" t="str">
        <f>IF(AB258&gt;'Key project Info'!$B$6,"",AB263/(1+$B268)^AB258)</f>
        <v/>
      </c>
      <c r="AC266" s="176" t="str">
        <f>IF(AC258&gt;'Key project Info'!$B$6,"",AC263/(1+$B268)^AC258)</f>
        <v/>
      </c>
      <c r="AD266" s="176" t="str">
        <f>IF(AD258&gt;'Key project Info'!$B$6,"",AD263/(1+$B268)^AD258)</f>
        <v/>
      </c>
      <c r="AE266" s="176" t="str">
        <f>IF(AE258&gt;'Key project Info'!$B$6,"",AE263/(1+$B268)^AE258)</f>
        <v/>
      </c>
      <c r="AF266" s="68"/>
      <c r="AG266" s="68"/>
      <c r="AH266" s="68"/>
    </row>
    <row r="267" spans="1:34" x14ac:dyDescent="0.25">
      <c r="A267" s="78"/>
      <c r="B267" s="68"/>
      <c r="C267" s="78"/>
      <c r="D267" s="78"/>
      <c r="E267" s="68"/>
      <c r="F267" s="68"/>
      <c r="G267" s="7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row>
    <row r="268" spans="1:34" x14ac:dyDescent="0.25">
      <c r="A268" s="78" t="s">
        <v>98</v>
      </c>
      <c r="B268" s="90">
        <f>(1+B269)/(1+B270)-1</f>
        <v>5.7692307692307709E-2</v>
      </c>
      <c r="C268" s="78"/>
      <c r="D268" s="78"/>
      <c r="E268" s="68"/>
      <c r="F268" s="68"/>
      <c r="G268" s="7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row>
    <row r="269" spans="1:34" x14ac:dyDescent="0.25">
      <c r="A269" s="78" t="s">
        <v>96</v>
      </c>
      <c r="B269" s="302">
        <v>0.1</v>
      </c>
      <c r="C269" s="78"/>
      <c r="D269" s="78"/>
      <c r="E269" s="68"/>
      <c r="F269" s="68"/>
      <c r="G269" s="7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row>
    <row r="270" spans="1:34" x14ac:dyDescent="0.25">
      <c r="A270" s="271" t="s">
        <v>97</v>
      </c>
      <c r="B270" s="302">
        <v>0.04</v>
      </c>
      <c r="C270" s="78"/>
      <c r="D270" s="78"/>
      <c r="E270" s="68"/>
      <c r="F270" s="68"/>
      <c r="G270" s="7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row>
    <row r="271" spans="1:34" x14ac:dyDescent="0.25">
      <c r="A271" s="88" t="s">
        <v>31</v>
      </c>
      <c r="B271" s="88">
        <f ca="1">IF(AND('Key project Info'!$B$6&gt;0,'Key project Info'!$B$6&lt;=30),SUM(B265:OFFSET(B265,0,'Key project Info'!$B$6-1)),"Assessment period wrong")</f>
        <v>-7.5636363636363635</v>
      </c>
      <c r="C271" s="78"/>
      <c r="D271" s="78"/>
      <c r="E271" s="68"/>
      <c r="F271" s="68"/>
      <c r="G271" s="7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row>
    <row r="272" spans="1:34" x14ac:dyDescent="0.25">
      <c r="A272" s="65" t="s">
        <v>100</v>
      </c>
      <c r="B272" s="303" t="e">
        <f ca="1">IF(AND('Key project Info'!$B$6&gt;0,'Key project Info'!$B$6&lt;=30),IRR(B262:OFFSET(B262,0,'Key project Info'!$B$6-1)),"Assessment period wrong")</f>
        <v>#NUM!</v>
      </c>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row>
    <row r="273" spans="1:34" x14ac:dyDescent="0.25">
      <c r="A273" s="65"/>
      <c r="B273" s="293"/>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row>
    <row r="274" spans="1:34" x14ac:dyDescent="0.25">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row>
    <row r="275" spans="1:34" x14ac:dyDescent="0.25">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row>
    <row r="276" spans="1:34" ht="17.399999999999999" x14ac:dyDescent="0.3">
      <c r="A276" s="286" t="str">
        <f>'Key project Info'!$B$46</f>
        <v>Land use n</v>
      </c>
      <c r="B276" s="286"/>
      <c r="C276" s="286"/>
      <c r="D276" s="286"/>
      <c r="E276" s="286"/>
      <c r="F276" s="286"/>
      <c r="G276" s="286"/>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68"/>
      <c r="AG276" s="68"/>
      <c r="AH276" s="68"/>
    </row>
    <row r="277" spans="1:34" x14ac:dyDescent="0.25">
      <c r="A277" s="287" t="s">
        <v>1</v>
      </c>
      <c r="B277" s="288">
        <v>1</v>
      </c>
      <c r="C277" s="288">
        <v>2</v>
      </c>
      <c r="D277" s="288">
        <v>3</v>
      </c>
      <c r="E277" s="288">
        <v>4</v>
      </c>
      <c r="F277" s="288">
        <v>5</v>
      </c>
      <c r="G277" s="288">
        <v>6</v>
      </c>
      <c r="H277" s="288">
        <v>7</v>
      </c>
      <c r="I277" s="288">
        <v>8</v>
      </c>
      <c r="J277" s="288">
        <v>9</v>
      </c>
      <c r="K277" s="288">
        <v>10</v>
      </c>
      <c r="L277" s="288">
        <v>11</v>
      </c>
      <c r="M277" s="288">
        <v>12</v>
      </c>
      <c r="N277" s="288">
        <v>13</v>
      </c>
      <c r="O277" s="288">
        <v>14</v>
      </c>
      <c r="P277" s="288">
        <v>15</v>
      </c>
      <c r="Q277" s="288">
        <v>16</v>
      </c>
      <c r="R277" s="288">
        <v>17</v>
      </c>
      <c r="S277" s="288">
        <v>18</v>
      </c>
      <c r="T277" s="288">
        <v>19</v>
      </c>
      <c r="U277" s="288">
        <v>20</v>
      </c>
      <c r="V277" s="288">
        <v>21</v>
      </c>
      <c r="W277" s="288">
        <v>22</v>
      </c>
      <c r="X277" s="288">
        <v>23</v>
      </c>
      <c r="Y277" s="288">
        <v>24</v>
      </c>
      <c r="Z277" s="288">
        <v>25</v>
      </c>
      <c r="AA277" s="288">
        <v>26</v>
      </c>
      <c r="AB277" s="288">
        <v>27</v>
      </c>
      <c r="AC277" s="288">
        <v>28</v>
      </c>
      <c r="AD277" s="288">
        <v>29</v>
      </c>
      <c r="AE277" s="288">
        <v>30</v>
      </c>
      <c r="AF277" s="68"/>
      <c r="AG277" s="68"/>
      <c r="AH277" s="68"/>
    </row>
    <row r="278" spans="1:34" s="235" customFormat="1" x14ac:dyDescent="0.25">
      <c r="A278" s="235" t="s">
        <v>8</v>
      </c>
      <c r="B278" s="235">
        <v>9</v>
      </c>
    </row>
    <row r="279" spans="1:34" s="290" customFormat="1" ht="16.5" customHeight="1" x14ac:dyDescent="0.3">
      <c r="A279" s="413" t="s">
        <v>167</v>
      </c>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35"/>
      <c r="AD279" s="235"/>
      <c r="AE279" s="235"/>
    </row>
    <row r="280" spans="1:34" s="235" customFormat="1" x14ac:dyDescent="0.25">
      <c r="A280" s="237" t="s">
        <v>30</v>
      </c>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c r="AB280" s="237"/>
      <c r="AC280" s="237"/>
      <c r="AD280" s="237"/>
      <c r="AE280" s="237"/>
    </row>
    <row r="281" spans="1:34" x14ac:dyDescent="0.25">
      <c r="A281" s="415" t="s">
        <v>165</v>
      </c>
      <c r="B281" s="68">
        <f>IF(B277&gt;'Key project Info'!$B$6,"",B280-(B278+B279))</f>
        <v>-9</v>
      </c>
      <c r="C281" s="68">
        <f>IF(C277&gt;'Key project Info'!$B$6,"",C280-(C278+C279))</f>
        <v>0</v>
      </c>
      <c r="D281" s="68">
        <f>IF(D277&gt;'Key project Info'!$B$6,"",D280-(D278+D279))</f>
        <v>0</v>
      </c>
      <c r="E281" s="68">
        <f>IF(E277&gt;'Key project Info'!$B$6,"",E280-(E278+E279))</f>
        <v>0</v>
      </c>
      <c r="F281" s="68">
        <f>IF(F277&gt;'Key project Info'!$B$6,"",F280-(F278+F279))</f>
        <v>0</v>
      </c>
      <c r="G281" s="68">
        <f>IF(G277&gt;'Key project Info'!$B$6,"",G280-(G278+G279))</f>
        <v>0</v>
      </c>
      <c r="H281" s="68">
        <f>IF(H277&gt;'Key project Info'!$B$6,"",H280-(H278+H279))</f>
        <v>0</v>
      </c>
      <c r="I281" s="68">
        <f>IF(I277&gt;'Key project Info'!$B$6,"",I280-(I278+I279))</f>
        <v>0</v>
      </c>
      <c r="J281" s="68">
        <f>IF(J277&gt;'Key project Info'!$B$6,"",J280-(J278+J279))</f>
        <v>0</v>
      </c>
      <c r="K281" s="68">
        <f>IF(K277&gt;'Key project Info'!$B$6,"",K280-(K278+K279))</f>
        <v>0</v>
      </c>
      <c r="L281" s="68">
        <f>IF(L277&gt;'Key project Info'!$B$6,"",L280-(L278+L279))</f>
        <v>0</v>
      </c>
      <c r="M281" s="68">
        <f>IF(M277&gt;'Key project Info'!$B$6,"",M280-(M278+M279))</f>
        <v>0</v>
      </c>
      <c r="N281" s="68">
        <f>IF(N277&gt;'Key project Info'!$B$6,"",N280-(N278+N279))</f>
        <v>0</v>
      </c>
      <c r="O281" s="68">
        <f>IF(O277&gt;'Key project Info'!$B$6,"",O280-(O278+O279))</f>
        <v>0</v>
      </c>
      <c r="P281" s="68">
        <f>IF(P277&gt;'Key project Info'!$B$6,"",P280-(P278+P279))</f>
        <v>0</v>
      </c>
      <c r="Q281" s="68">
        <f>IF(Q277&gt;'Key project Info'!$B$6,"",Q280-(Q278+Q279))</f>
        <v>0</v>
      </c>
      <c r="R281" s="68">
        <f>IF(R277&gt;'Key project Info'!$B$6,"",R280-(R278+R279))</f>
        <v>0</v>
      </c>
      <c r="S281" s="68">
        <f>IF(S277&gt;'Key project Info'!$B$6,"",S280-(S278+S279))</f>
        <v>0</v>
      </c>
      <c r="T281" s="68">
        <f>IF(T277&gt;'Key project Info'!$B$6,"",T280-(T278+T279))</f>
        <v>0</v>
      </c>
      <c r="U281" s="68">
        <f>IF(U277&gt;'Key project Info'!$B$6,"",U280-(U278+U279))</f>
        <v>0</v>
      </c>
      <c r="V281" s="68" t="str">
        <f>IF(V277&gt;'Key project Info'!$B$6,"",V280-(V278+V279))</f>
        <v/>
      </c>
      <c r="W281" s="68" t="str">
        <f>IF(W277&gt;'Key project Info'!$B$6,"",W280-(W278+W279))</f>
        <v/>
      </c>
      <c r="X281" s="68" t="str">
        <f>IF(X277&gt;'Key project Info'!$B$6,"",X280-(X278+X279))</f>
        <v/>
      </c>
      <c r="Y281" s="68" t="str">
        <f>IF(Y277&gt;'Key project Info'!$B$6,"",Y280-(Y278+Y279))</f>
        <v/>
      </c>
      <c r="Z281" s="68" t="str">
        <f>IF(Z277&gt;'Key project Info'!$B$6,"",Z280-(Z278+Z279))</f>
        <v/>
      </c>
      <c r="AA281" s="68" t="str">
        <f>IF(AA277&gt;'Key project Info'!$B$6,"",AA280-(AA278+AA279))</f>
        <v/>
      </c>
      <c r="AB281" s="68" t="str">
        <f>IF(AB277&gt;'Key project Info'!$B$6,"",AB280-(AB278+AB279))</f>
        <v/>
      </c>
      <c r="AC281" s="68" t="str">
        <f>IF(AC277&gt;'Key project Info'!$B$6,"",AC280-(AC278+AC279))</f>
        <v/>
      </c>
      <c r="AD281" s="68" t="str">
        <f>IF(AD277&gt;'Key project Info'!$B$6,"",AD280-(AD278+AD279))</f>
        <v/>
      </c>
      <c r="AE281" s="68" t="str">
        <f>IF(AE277&gt;'Key project Info'!$B$6,"",AE280-(AE278+AE279))</f>
        <v/>
      </c>
      <c r="AF281" s="68"/>
      <c r="AG281" s="68"/>
      <c r="AH281" s="68"/>
    </row>
    <row r="282" spans="1:34" x14ac:dyDescent="0.25">
      <c r="A282" s="78" t="s">
        <v>123</v>
      </c>
      <c r="B282" s="68">
        <f>IF(B277&gt;'Key project Info'!$B$6,"",B281)</f>
        <v>-9</v>
      </c>
      <c r="C282" s="78">
        <f>IF(C277&gt;'Key project Info'!$B$6,"",C281+B282)</f>
        <v>-9</v>
      </c>
      <c r="D282" s="78">
        <f>IF(D277&gt;'Key project Info'!$B$6,"",D281+C282)</f>
        <v>-9</v>
      </c>
      <c r="E282" s="78">
        <f>IF(E277&gt;'Key project Info'!$B$6,"",E281+D282)</f>
        <v>-9</v>
      </c>
      <c r="F282" s="78">
        <f>IF(F277&gt;'Key project Info'!$B$6,"",F281+E282)</f>
        <v>-9</v>
      </c>
      <c r="G282" s="78">
        <f>IF(G277&gt;'Key project Info'!$B$6,"",G281+F282)</f>
        <v>-9</v>
      </c>
      <c r="H282" s="78">
        <f>IF(H277&gt;'Key project Info'!$B$6,"",H281+G282)</f>
        <v>-9</v>
      </c>
      <c r="I282" s="78">
        <f>IF(I277&gt;'Key project Info'!$B$6,"",I281+H282)</f>
        <v>-9</v>
      </c>
      <c r="J282" s="78">
        <f>IF(J277&gt;'Key project Info'!$B$6,"",J281+I282)</f>
        <v>-9</v>
      </c>
      <c r="K282" s="78">
        <f>IF(K277&gt;'Key project Info'!$B$6,"",K281+J282)</f>
        <v>-9</v>
      </c>
      <c r="L282" s="78">
        <f>IF(L277&gt;'Key project Info'!$B$6,"",L281+K282)</f>
        <v>-9</v>
      </c>
      <c r="M282" s="78">
        <f>IF(M277&gt;'Key project Info'!$B$6,"",M281+L282)</f>
        <v>-9</v>
      </c>
      <c r="N282" s="78">
        <f>IF(N277&gt;'Key project Info'!$B$6,"",N281+M282)</f>
        <v>-9</v>
      </c>
      <c r="O282" s="78">
        <f>IF(O277&gt;'Key project Info'!$B$6,"",O281+N282)</f>
        <v>-9</v>
      </c>
      <c r="P282" s="78">
        <f>IF(P277&gt;'Key project Info'!$B$6,"",P281+O282)</f>
        <v>-9</v>
      </c>
      <c r="Q282" s="78">
        <f>IF(Q277&gt;'Key project Info'!$B$6,"",Q281+P282)</f>
        <v>-9</v>
      </c>
      <c r="R282" s="78">
        <f>IF(R277&gt;'Key project Info'!$B$6,"",R281+Q282)</f>
        <v>-9</v>
      </c>
      <c r="S282" s="78">
        <f>IF(S277&gt;'Key project Info'!$B$6,"",S281+R282)</f>
        <v>-9</v>
      </c>
      <c r="T282" s="78">
        <f>IF(T277&gt;'Key project Info'!$B$6,"",T281+S282)</f>
        <v>-9</v>
      </c>
      <c r="U282" s="78">
        <f>IF(U277&gt;'Key project Info'!$B$6,"",U281+T282)</f>
        <v>-9</v>
      </c>
      <c r="V282" s="78" t="str">
        <f>IF(V277&gt;'Key project Info'!$B$6,"",V281+U282)</f>
        <v/>
      </c>
      <c r="W282" s="78" t="str">
        <f>IF(W277&gt;'Key project Info'!$B$6,"",W281+V282)</f>
        <v/>
      </c>
      <c r="X282" s="78" t="str">
        <f>IF(X277&gt;'Key project Info'!$B$6,"",X281+W282)</f>
        <v/>
      </c>
      <c r="Y282" s="78" t="str">
        <f>IF(Y277&gt;'Key project Info'!$B$6,"",Y281+X282)</f>
        <v/>
      </c>
      <c r="Z282" s="78" t="str">
        <f>IF(Z277&gt;'Key project Info'!$B$6,"",Z281+Y282)</f>
        <v/>
      </c>
      <c r="AA282" s="78" t="str">
        <f>IF(AA277&gt;'Key project Info'!$B$6,"",AA281+Z282)</f>
        <v/>
      </c>
      <c r="AB282" s="78" t="str">
        <f>IF(AB277&gt;'Key project Info'!$B$6,"",AB281+AA282)</f>
        <v/>
      </c>
      <c r="AC282" s="78" t="str">
        <f>IF(AC277&gt;'Key project Info'!$B$6,"",AC281+AB282)</f>
        <v/>
      </c>
      <c r="AD282" s="78" t="str">
        <f>IF(AD277&gt;'Key project Info'!$B$6,"",AD281+AC282)</f>
        <v/>
      </c>
      <c r="AE282" s="78" t="str">
        <f>IF(AE277&gt;'Key project Info'!$B$6,"",AE281+AD282)</f>
        <v/>
      </c>
      <c r="AF282" s="68"/>
      <c r="AG282" s="68"/>
      <c r="AH282" s="68"/>
    </row>
    <row r="283" spans="1:34" x14ac:dyDescent="0.25">
      <c r="A283" s="78"/>
      <c r="B283" s="6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68"/>
      <c r="AG283" s="68"/>
      <c r="AH283" s="68"/>
    </row>
    <row r="284" spans="1:34" x14ac:dyDescent="0.25">
      <c r="A284" s="88" t="s">
        <v>120</v>
      </c>
      <c r="B284" s="68">
        <f>IF(B277&gt;'Key project Info'!$B$6,"",B281/(1+$B287)^B277)</f>
        <v>-8.5090909090909097</v>
      </c>
      <c r="C284" s="68">
        <f>IF(C277&gt;'Key project Info'!$B$6,"",C281/(1+$B287)^C277)</f>
        <v>0</v>
      </c>
      <c r="D284" s="68">
        <f>IF(D277&gt;'Key project Info'!$B$6,"",D281/(1+$B287)^D277)</f>
        <v>0</v>
      </c>
      <c r="E284" s="68">
        <f>IF(E277&gt;'Key project Info'!$B$6,"",E281/(1+$B287)^E277)</f>
        <v>0</v>
      </c>
      <c r="F284" s="68">
        <f>IF(F277&gt;'Key project Info'!$B$6,"",F281/(1+$B287)^F277)</f>
        <v>0</v>
      </c>
      <c r="G284" s="68">
        <f>IF(G277&gt;'Key project Info'!$B$6,"",G281/(1+$B287)^G277)</f>
        <v>0</v>
      </c>
      <c r="H284" s="68">
        <f>IF(H277&gt;'Key project Info'!$B$6,"",H281/(1+$B287)^H277)</f>
        <v>0</v>
      </c>
      <c r="I284" s="68">
        <f>IF(I277&gt;'Key project Info'!$B$6,"",I281/(1+$B287)^I277)</f>
        <v>0</v>
      </c>
      <c r="J284" s="68">
        <f>IF(J277&gt;'Key project Info'!$B$6,"",J281/(1+$B287)^J277)</f>
        <v>0</v>
      </c>
      <c r="K284" s="68">
        <f>IF(K277&gt;'Key project Info'!$B$6,"",K281/(1+$B287)^K277)</f>
        <v>0</v>
      </c>
      <c r="L284" s="68">
        <f>IF(L277&gt;'Key project Info'!$B$6,"",L281/(1+$B287)^L277)</f>
        <v>0</v>
      </c>
      <c r="M284" s="68">
        <f>IF(M277&gt;'Key project Info'!$B$6,"",M281/(1+$B287)^M277)</f>
        <v>0</v>
      </c>
      <c r="N284" s="68">
        <f>IF(N277&gt;'Key project Info'!$B$6,"",N281/(1+$B287)^N277)</f>
        <v>0</v>
      </c>
      <c r="O284" s="68">
        <f>IF(O277&gt;'Key project Info'!$B$6,"",O281/(1+$B287)^O277)</f>
        <v>0</v>
      </c>
      <c r="P284" s="68">
        <f>IF(P277&gt;'Key project Info'!$B$6,"",P281/(1+$B287)^P277)</f>
        <v>0</v>
      </c>
      <c r="Q284" s="68">
        <f>IF(Q277&gt;'Key project Info'!$B$6,"",Q281/(1+$B287)^Q277)</f>
        <v>0</v>
      </c>
      <c r="R284" s="68">
        <f>IF(R277&gt;'Key project Info'!$B$6,"",R281/(1+$B287)^R277)</f>
        <v>0</v>
      </c>
      <c r="S284" s="68">
        <f>IF(S277&gt;'Key project Info'!$B$6,"",S281/(1+$B287)^S277)</f>
        <v>0</v>
      </c>
      <c r="T284" s="68">
        <f>IF(T277&gt;'Key project Info'!$B$6,"",T281/(1+$B287)^T277)</f>
        <v>0</v>
      </c>
      <c r="U284" s="68">
        <f>IF(U277&gt;'Key project Info'!$B$6,"",U281/(1+$B287)^U277)</f>
        <v>0</v>
      </c>
      <c r="V284" s="68" t="str">
        <f>IF(V277&gt;'Key project Info'!$B$6,"",V281/(1+$B287)^V277)</f>
        <v/>
      </c>
      <c r="W284" s="68" t="str">
        <f>IF(W277&gt;'Key project Info'!$B$6,"",W281/(1+$B287)^W277)</f>
        <v/>
      </c>
      <c r="X284" s="68" t="str">
        <f>IF(X277&gt;'Key project Info'!$B$6,"",X281/(1+$B287)^X277)</f>
        <v/>
      </c>
      <c r="Y284" s="68" t="str">
        <f>IF(Y277&gt;'Key project Info'!$B$6,"",Y281/(1+$B287)^Y277)</f>
        <v/>
      </c>
      <c r="Z284" s="68" t="str">
        <f>IF(Z277&gt;'Key project Info'!$B$6,"",Z281/(1+$B287)^Z277)</f>
        <v/>
      </c>
      <c r="AA284" s="68" t="str">
        <f>IF(AA277&gt;'Key project Info'!$B$6,"",AA281/(1+$B287)^AA277)</f>
        <v/>
      </c>
      <c r="AB284" s="68" t="str">
        <f>IF(AB277&gt;'Key project Info'!$B$6,"",AB281/(1+$B287)^AB277)</f>
        <v/>
      </c>
      <c r="AC284" s="68" t="str">
        <f>IF(AC277&gt;'Key project Info'!$B$6,"",AC281/(1+$B287)^AC277)</f>
        <v/>
      </c>
      <c r="AD284" s="68" t="str">
        <f>IF(AD277&gt;'Key project Info'!$B$6,"",AD281/(1+$B287)^AD277)</f>
        <v/>
      </c>
      <c r="AE284" s="68" t="str">
        <f>IF(AE277&gt;'Key project Info'!$B$6,"",AE281/(1+$B287)^AE277)</f>
        <v/>
      </c>
      <c r="AF284" s="68"/>
      <c r="AG284" s="68"/>
      <c r="AH284" s="68"/>
    </row>
    <row r="285" spans="1:34" ht="14.4" thickBot="1" x14ac:dyDescent="0.3">
      <c r="A285" s="291" t="s">
        <v>121</v>
      </c>
      <c r="B285" s="176">
        <f>IF(B277&gt;'Key project Info'!$B$6,"",B282/(1+$B287)^B277)</f>
        <v>-8.5090909090909097</v>
      </c>
      <c r="C285" s="176">
        <f>IF(C277&gt;'Key project Info'!$B$6,"",C282/(1+$B287)^C277)</f>
        <v>-8.0449586776859512</v>
      </c>
      <c r="D285" s="176">
        <f>IF(D277&gt;'Key project Info'!$B$6,"",D282/(1+$B287)^D277)</f>
        <v>-7.6061427498121716</v>
      </c>
      <c r="E285" s="176">
        <f>IF(E277&gt;'Key project Info'!$B$6,"",E282/(1+$B287)^E277)</f>
        <v>-7.191262236186053</v>
      </c>
      <c r="F285" s="176">
        <f>IF(F277&gt;'Key project Info'!$B$6,"",F282/(1+$B287)^F277)</f>
        <v>-6.7990115687577237</v>
      </c>
      <c r="G285" s="176">
        <f>IF(G277&gt;'Key project Info'!$B$6,"",G282/(1+$B287)^G277)</f>
        <v>-6.4281563922800293</v>
      </c>
      <c r="H285" s="176">
        <f>IF(H277&gt;'Key project Info'!$B$6,"",H282/(1+$B287)^H277)</f>
        <v>-6.0775296799738463</v>
      </c>
      <c r="I285" s="176">
        <f>IF(I277&gt;'Key project Info'!$B$6,"",I282/(1+$B287)^I277)</f>
        <v>-5.7460280610661814</v>
      </c>
      <c r="J285" s="176">
        <f>IF(J277&gt;'Key project Info'!$B$6,"",J282/(1+$B287)^J277)</f>
        <v>-5.4326083486443899</v>
      </c>
      <c r="K285" s="176">
        <f>IF(K277&gt;'Key project Info'!$B$6,"",K282/(1+$B287)^K277)</f>
        <v>-5.1362842569001508</v>
      </c>
      <c r="L285" s="176">
        <f>IF(L277&gt;'Key project Info'!$B$6,"",L282/(1+$B287)^L277)</f>
        <v>-4.8561232974328696</v>
      </c>
      <c r="M285" s="176">
        <f>IF(M277&gt;'Key project Info'!$B$6,"",M282/(1+$B287)^M277)</f>
        <v>-4.5912438448456223</v>
      </c>
      <c r="N285" s="176">
        <f>IF(N277&gt;'Key project Info'!$B$6,"",N282/(1+$B287)^N277)</f>
        <v>-4.3408123623994976</v>
      </c>
      <c r="O285" s="176">
        <f>IF(O277&gt;'Key project Info'!$B$6,"",O282/(1+$B287)^O277)</f>
        <v>-4.1040407789958886</v>
      </c>
      <c r="P285" s="176">
        <f>IF(P277&gt;'Key project Info'!$B$6,"",P282/(1+$B287)^P277)</f>
        <v>-3.8801840092324764</v>
      </c>
      <c r="Q285" s="176">
        <f>IF(Q277&gt;'Key project Info'!$B$6,"",Q282/(1+$B287)^Q277)</f>
        <v>-3.668537608728887</v>
      </c>
      <c r="R285" s="176">
        <f>IF(R277&gt;'Key project Info'!$B$6,"",R282/(1+$B287)^R277)</f>
        <v>-3.4684355573436751</v>
      </c>
      <c r="S285" s="176">
        <f>IF(S277&gt;'Key project Info'!$B$6,"",S282/(1+$B287)^S277)</f>
        <v>-3.2792481633067476</v>
      </c>
      <c r="T285" s="176">
        <f>IF(T277&gt;'Key project Info'!$B$6,"",T282/(1+$B287)^T277)</f>
        <v>-3.1003800816718341</v>
      </c>
      <c r="U285" s="176">
        <f>IF(U277&gt;'Key project Info'!$B$6,"",U282/(1+$B287)^U277)</f>
        <v>-2.9312684408533705</v>
      </c>
      <c r="V285" s="176" t="str">
        <f>IF(V277&gt;'Key project Info'!$B$6,"",V282/(1+$B287)^V277)</f>
        <v/>
      </c>
      <c r="W285" s="176" t="str">
        <f>IF(W277&gt;'Key project Info'!$B$6,"",W282/(1+$B287)^W277)</f>
        <v/>
      </c>
      <c r="X285" s="176" t="str">
        <f>IF(X277&gt;'Key project Info'!$B$6,"",X282/(1+$B287)^X277)</f>
        <v/>
      </c>
      <c r="Y285" s="176" t="str">
        <f>IF(Y277&gt;'Key project Info'!$B$6,"",Y282/(1+$B287)^Y277)</f>
        <v/>
      </c>
      <c r="Z285" s="176" t="str">
        <f>IF(Z277&gt;'Key project Info'!$B$6,"",Z282/(1+$B287)^Z277)</f>
        <v/>
      </c>
      <c r="AA285" s="176" t="str">
        <f>IF(AA277&gt;'Key project Info'!$B$6,"",AA282/(1+$B287)^AA277)</f>
        <v/>
      </c>
      <c r="AB285" s="176" t="str">
        <f>IF(AB277&gt;'Key project Info'!$B$6,"",AB282/(1+$B287)^AB277)</f>
        <v/>
      </c>
      <c r="AC285" s="176" t="str">
        <f>IF(AC277&gt;'Key project Info'!$B$6,"",AC282/(1+$B287)^AC277)</f>
        <v/>
      </c>
      <c r="AD285" s="176" t="str">
        <f>IF(AD277&gt;'Key project Info'!$B$6,"",AD282/(1+$B287)^AD277)</f>
        <v/>
      </c>
      <c r="AE285" s="176" t="str">
        <f>IF(AE277&gt;'Key project Info'!$B$6,"",AE282/(1+$B287)^AE277)</f>
        <v/>
      </c>
      <c r="AF285" s="68"/>
      <c r="AG285" s="68"/>
      <c r="AH285" s="68"/>
    </row>
    <row r="286" spans="1:34" x14ac:dyDescent="0.25">
      <c r="A286" s="78"/>
      <c r="B286" s="68"/>
      <c r="C286" s="78"/>
      <c r="D286" s="78"/>
      <c r="E286" s="68"/>
      <c r="F286" s="68"/>
      <c r="G286" s="7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row>
    <row r="287" spans="1:34" x14ac:dyDescent="0.25">
      <c r="A287" s="78" t="s">
        <v>98</v>
      </c>
      <c r="B287" s="90">
        <f>(1+B288)/(1+B289)-1</f>
        <v>5.7692307692307709E-2</v>
      </c>
      <c r="C287" s="78"/>
      <c r="D287" s="78"/>
      <c r="E287" s="68"/>
      <c r="F287" s="68"/>
      <c r="G287" s="7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row>
    <row r="288" spans="1:34" x14ac:dyDescent="0.25">
      <c r="A288" s="78" t="s">
        <v>96</v>
      </c>
      <c r="B288" s="302">
        <v>0.1</v>
      </c>
      <c r="C288" s="78"/>
      <c r="D288" s="78"/>
      <c r="E288" s="68"/>
      <c r="F288" s="68"/>
      <c r="G288" s="7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row>
    <row r="289" spans="1:34" x14ac:dyDescent="0.25">
      <c r="A289" s="271" t="s">
        <v>97</v>
      </c>
      <c r="B289" s="302">
        <v>0.04</v>
      </c>
      <c r="C289" s="78"/>
      <c r="D289" s="78"/>
      <c r="E289" s="68"/>
      <c r="F289" s="68"/>
      <c r="G289" s="7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row>
    <row r="290" spans="1:34" x14ac:dyDescent="0.25">
      <c r="A290" s="88" t="s">
        <v>31</v>
      </c>
      <c r="B290" s="88">
        <f ca="1">IF(AND('Key project Info'!$B$6&gt;0,'Key project Info'!$B$6&lt;=30),SUM(B284:OFFSET(B284,0,'Key project Info'!$B$6-1)),"Assessment period wrong")</f>
        <v>-8.5090909090909097</v>
      </c>
      <c r="C290" s="78"/>
      <c r="D290" s="78"/>
      <c r="E290" s="68"/>
      <c r="F290" s="68"/>
      <c r="G290" s="7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row>
    <row r="291" spans="1:34" x14ac:dyDescent="0.25">
      <c r="A291" s="65" t="s">
        <v>100</v>
      </c>
      <c r="B291" s="303" t="e">
        <f ca="1">IF(AND('Key project Info'!$B$6&gt;0,'Key project Info'!$B$6&lt;=30),IRR(B281:OFFSET(B281,0,'Key project Info'!$B$6-1)),"Assessment period wrong")</f>
        <v>#NUM!</v>
      </c>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row>
    <row r="292" spans="1:34" x14ac:dyDescent="0.25">
      <c r="A292" s="65"/>
      <c r="B292" s="293"/>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row>
    <row r="293" spans="1:34" x14ac:dyDescent="0.25">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row>
    <row r="294" spans="1:34" x14ac:dyDescent="0.25">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row>
    <row r="295" spans="1:34" ht="17.399999999999999" x14ac:dyDescent="0.3">
      <c r="A295" s="286" t="str">
        <f>'Key project Info'!$B$47</f>
        <v>Land use o</v>
      </c>
      <c r="B295" s="286"/>
      <c r="C295" s="286"/>
      <c r="D295" s="286"/>
      <c r="E295" s="286"/>
      <c r="F295" s="286"/>
      <c r="G295" s="286"/>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68"/>
      <c r="AG295" s="68"/>
      <c r="AH295" s="68"/>
    </row>
    <row r="296" spans="1:34" x14ac:dyDescent="0.25">
      <c r="A296" s="287" t="s">
        <v>1</v>
      </c>
      <c r="B296" s="288">
        <v>1</v>
      </c>
      <c r="C296" s="288">
        <v>2</v>
      </c>
      <c r="D296" s="288">
        <v>3</v>
      </c>
      <c r="E296" s="288">
        <v>4</v>
      </c>
      <c r="F296" s="288">
        <v>5</v>
      </c>
      <c r="G296" s="288">
        <v>6</v>
      </c>
      <c r="H296" s="288">
        <v>7</v>
      </c>
      <c r="I296" s="288">
        <v>8</v>
      </c>
      <c r="J296" s="288">
        <v>9</v>
      </c>
      <c r="K296" s="288">
        <v>10</v>
      </c>
      <c r="L296" s="288">
        <v>11</v>
      </c>
      <c r="M296" s="288">
        <v>12</v>
      </c>
      <c r="N296" s="288">
        <v>13</v>
      </c>
      <c r="O296" s="288">
        <v>14</v>
      </c>
      <c r="P296" s="288">
        <v>15</v>
      </c>
      <c r="Q296" s="288">
        <v>16</v>
      </c>
      <c r="R296" s="288">
        <v>17</v>
      </c>
      <c r="S296" s="288">
        <v>18</v>
      </c>
      <c r="T296" s="288">
        <v>19</v>
      </c>
      <c r="U296" s="288">
        <v>20</v>
      </c>
      <c r="V296" s="288">
        <v>21</v>
      </c>
      <c r="W296" s="288">
        <v>22</v>
      </c>
      <c r="X296" s="288">
        <v>23</v>
      </c>
      <c r="Y296" s="288">
        <v>24</v>
      </c>
      <c r="Z296" s="288">
        <v>25</v>
      </c>
      <c r="AA296" s="288">
        <v>26</v>
      </c>
      <c r="AB296" s="288">
        <v>27</v>
      </c>
      <c r="AC296" s="288">
        <v>28</v>
      </c>
      <c r="AD296" s="288">
        <v>29</v>
      </c>
      <c r="AE296" s="288">
        <v>30</v>
      </c>
      <c r="AF296" s="68"/>
      <c r="AG296" s="68"/>
      <c r="AH296" s="68"/>
    </row>
    <row r="297" spans="1:34" s="235" customFormat="1" x14ac:dyDescent="0.25">
      <c r="A297" s="235" t="s">
        <v>8</v>
      </c>
      <c r="B297" s="235">
        <v>10</v>
      </c>
    </row>
    <row r="298" spans="1:34" s="290" customFormat="1" ht="16.5" customHeight="1" x14ac:dyDescent="0.3">
      <c r="A298" s="413" t="s">
        <v>167</v>
      </c>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235"/>
      <c r="AE298" s="235"/>
    </row>
    <row r="299" spans="1:34" s="235" customFormat="1" x14ac:dyDescent="0.25">
      <c r="A299" s="237" t="s">
        <v>30</v>
      </c>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c r="AB299" s="237"/>
      <c r="AC299" s="237"/>
      <c r="AD299" s="237"/>
      <c r="AE299" s="237"/>
    </row>
    <row r="300" spans="1:34" x14ac:dyDescent="0.25">
      <c r="A300" s="415" t="s">
        <v>165</v>
      </c>
      <c r="B300" s="68">
        <f>IF(B296&gt;'Key project Info'!$B$6,"",B299-(B297+B298))</f>
        <v>-10</v>
      </c>
      <c r="C300" s="68">
        <f>IF(C296&gt;'Key project Info'!$B$6,"",C299-(C297+C298))</f>
        <v>0</v>
      </c>
      <c r="D300" s="68">
        <f>IF(D296&gt;'Key project Info'!$B$6,"",D299-(D297+D298))</f>
        <v>0</v>
      </c>
      <c r="E300" s="68">
        <f>IF(E296&gt;'Key project Info'!$B$6,"",E299-(E297+E298))</f>
        <v>0</v>
      </c>
      <c r="F300" s="68">
        <f>IF(F296&gt;'Key project Info'!$B$6,"",F299-(F297+F298))</f>
        <v>0</v>
      </c>
      <c r="G300" s="68">
        <f>IF(G296&gt;'Key project Info'!$B$6,"",G299-(G297+G298))</f>
        <v>0</v>
      </c>
      <c r="H300" s="68">
        <f>IF(H296&gt;'Key project Info'!$B$6,"",H299-(H297+H298))</f>
        <v>0</v>
      </c>
      <c r="I300" s="68">
        <f>IF(I296&gt;'Key project Info'!$B$6,"",I299-(I297+I298))</f>
        <v>0</v>
      </c>
      <c r="J300" s="68">
        <f>IF(J296&gt;'Key project Info'!$B$6,"",J299-(J297+J298))</f>
        <v>0</v>
      </c>
      <c r="K300" s="68">
        <f>IF(K296&gt;'Key project Info'!$B$6,"",K299-(K297+K298))</f>
        <v>0</v>
      </c>
      <c r="L300" s="68">
        <f>IF(L296&gt;'Key project Info'!$B$6,"",L299-(L297+L298))</f>
        <v>0</v>
      </c>
      <c r="M300" s="68">
        <f>IF(M296&gt;'Key project Info'!$B$6,"",M299-(M297+M298))</f>
        <v>0</v>
      </c>
      <c r="N300" s="68">
        <f>IF(N296&gt;'Key project Info'!$B$6,"",N299-(N297+N298))</f>
        <v>0</v>
      </c>
      <c r="O300" s="68">
        <f>IF(O296&gt;'Key project Info'!$B$6,"",O299-(O297+O298))</f>
        <v>0</v>
      </c>
      <c r="P300" s="68">
        <f>IF(P296&gt;'Key project Info'!$B$6,"",P299-(P297+P298))</f>
        <v>0</v>
      </c>
      <c r="Q300" s="68">
        <f>IF(Q296&gt;'Key project Info'!$B$6,"",Q299-(Q297+Q298))</f>
        <v>0</v>
      </c>
      <c r="R300" s="68">
        <f>IF(R296&gt;'Key project Info'!$B$6,"",R299-(R297+R298))</f>
        <v>0</v>
      </c>
      <c r="S300" s="68">
        <f>IF(S296&gt;'Key project Info'!$B$6,"",S299-(S297+S298))</f>
        <v>0</v>
      </c>
      <c r="T300" s="68">
        <f>IF(T296&gt;'Key project Info'!$B$6,"",T299-(T297+T298))</f>
        <v>0</v>
      </c>
      <c r="U300" s="68">
        <f>IF(U296&gt;'Key project Info'!$B$6,"",U299-(U297+U298))</f>
        <v>0</v>
      </c>
      <c r="V300" s="68" t="str">
        <f>IF(V296&gt;'Key project Info'!$B$6,"",V299-(V297+V298))</f>
        <v/>
      </c>
      <c r="W300" s="68" t="str">
        <f>IF(W296&gt;'Key project Info'!$B$6,"",W299-(W297+W298))</f>
        <v/>
      </c>
      <c r="X300" s="68" t="str">
        <f>IF(X296&gt;'Key project Info'!$B$6,"",X299-(X297+X298))</f>
        <v/>
      </c>
      <c r="Y300" s="68" t="str">
        <f>IF(Y296&gt;'Key project Info'!$B$6,"",Y299-(Y297+Y298))</f>
        <v/>
      </c>
      <c r="Z300" s="68" t="str">
        <f>IF(Z296&gt;'Key project Info'!$B$6,"",Z299-(Z297+Z298))</f>
        <v/>
      </c>
      <c r="AA300" s="68" t="str">
        <f>IF(AA296&gt;'Key project Info'!$B$6,"",AA299-(AA297+AA298))</f>
        <v/>
      </c>
      <c r="AB300" s="68" t="str">
        <f>IF(AB296&gt;'Key project Info'!$B$6,"",AB299-(AB297+AB298))</f>
        <v/>
      </c>
      <c r="AC300" s="68" t="str">
        <f>IF(AC296&gt;'Key project Info'!$B$6,"",AC299-(AC297+AC298))</f>
        <v/>
      </c>
      <c r="AD300" s="68" t="str">
        <f>IF(AD296&gt;'Key project Info'!$B$6,"",AD299-(AD297+AD298))</f>
        <v/>
      </c>
      <c r="AE300" s="68" t="str">
        <f>IF(AE296&gt;'Key project Info'!$B$6,"",AE299-(AE297+AE298))</f>
        <v/>
      </c>
      <c r="AF300" s="68"/>
      <c r="AG300" s="68"/>
      <c r="AH300" s="68"/>
    </row>
    <row r="301" spans="1:34" x14ac:dyDescent="0.25">
      <c r="A301" s="78" t="s">
        <v>123</v>
      </c>
      <c r="B301" s="68">
        <f>IF(B296&gt;'Key project Info'!$B$6,"",B300)</f>
        <v>-10</v>
      </c>
      <c r="C301" s="78">
        <f>IF(C296&gt;'Key project Info'!$B$6,"",C300+B301)</f>
        <v>-10</v>
      </c>
      <c r="D301" s="78">
        <f>IF(D296&gt;'Key project Info'!$B$6,"",D300+C301)</f>
        <v>-10</v>
      </c>
      <c r="E301" s="78">
        <f>IF(E296&gt;'Key project Info'!$B$6,"",E300+D301)</f>
        <v>-10</v>
      </c>
      <c r="F301" s="78">
        <f>IF(F296&gt;'Key project Info'!$B$6,"",F300+E301)</f>
        <v>-10</v>
      </c>
      <c r="G301" s="78">
        <f>IF(G296&gt;'Key project Info'!$B$6,"",G300+F301)</f>
        <v>-10</v>
      </c>
      <c r="H301" s="78">
        <f>IF(H296&gt;'Key project Info'!$B$6,"",H300+G301)</f>
        <v>-10</v>
      </c>
      <c r="I301" s="78">
        <f>IF(I296&gt;'Key project Info'!$B$6,"",I300+H301)</f>
        <v>-10</v>
      </c>
      <c r="J301" s="78">
        <f>IF(J296&gt;'Key project Info'!$B$6,"",J300+I301)</f>
        <v>-10</v>
      </c>
      <c r="K301" s="78">
        <f>IF(K296&gt;'Key project Info'!$B$6,"",K300+J301)</f>
        <v>-10</v>
      </c>
      <c r="L301" s="78">
        <f>IF(L296&gt;'Key project Info'!$B$6,"",L300+K301)</f>
        <v>-10</v>
      </c>
      <c r="M301" s="78">
        <f>IF(M296&gt;'Key project Info'!$B$6,"",M300+L301)</f>
        <v>-10</v>
      </c>
      <c r="N301" s="78">
        <f>IF(N296&gt;'Key project Info'!$B$6,"",N300+M301)</f>
        <v>-10</v>
      </c>
      <c r="O301" s="78">
        <f>IF(O296&gt;'Key project Info'!$B$6,"",O300+N301)</f>
        <v>-10</v>
      </c>
      <c r="P301" s="78">
        <f>IF(P296&gt;'Key project Info'!$B$6,"",P300+O301)</f>
        <v>-10</v>
      </c>
      <c r="Q301" s="78">
        <f>IF(Q296&gt;'Key project Info'!$B$6,"",Q300+P301)</f>
        <v>-10</v>
      </c>
      <c r="R301" s="78">
        <f>IF(R296&gt;'Key project Info'!$B$6,"",R300+Q301)</f>
        <v>-10</v>
      </c>
      <c r="S301" s="78">
        <f>IF(S296&gt;'Key project Info'!$B$6,"",S300+R301)</f>
        <v>-10</v>
      </c>
      <c r="T301" s="78">
        <f>IF(T296&gt;'Key project Info'!$B$6,"",T300+S301)</f>
        <v>-10</v>
      </c>
      <c r="U301" s="78">
        <f>IF(U296&gt;'Key project Info'!$B$6,"",U300+T301)</f>
        <v>-10</v>
      </c>
      <c r="V301" s="78" t="str">
        <f>IF(V296&gt;'Key project Info'!$B$6,"",V300+U301)</f>
        <v/>
      </c>
      <c r="W301" s="78" t="str">
        <f>IF(W296&gt;'Key project Info'!$B$6,"",W300+V301)</f>
        <v/>
      </c>
      <c r="X301" s="78" t="str">
        <f>IF(X296&gt;'Key project Info'!$B$6,"",X300+W301)</f>
        <v/>
      </c>
      <c r="Y301" s="78" t="str">
        <f>IF(Y296&gt;'Key project Info'!$B$6,"",Y300+X301)</f>
        <v/>
      </c>
      <c r="Z301" s="78" t="str">
        <f>IF(Z296&gt;'Key project Info'!$B$6,"",Z300+Y301)</f>
        <v/>
      </c>
      <c r="AA301" s="78" t="str">
        <f>IF(AA296&gt;'Key project Info'!$B$6,"",AA300+Z301)</f>
        <v/>
      </c>
      <c r="AB301" s="78" t="str">
        <f>IF(AB296&gt;'Key project Info'!$B$6,"",AB300+AA301)</f>
        <v/>
      </c>
      <c r="AC301" s="78" t="str">
        <f>IF(AC296&gt;'Key project Info'!$B$6,"",AC300+AB301)</f>
        <v/>
      </c>
      <c r="AD301" s="78" t="str">
        <f>IF(AD296&gt;'Key project Info'!$B$6,"",AD300+AC301)</f>
        <v/>
      </c>
      <c r="AE301" s="78" t="str">
        <f>IF(AE296&gt;'Key project Info'!$B$6,"",AE300+AD301)</f>
        <v/>
      </c>
      <c r="AF301" s="68"/>
      <c r="AG301" s="68"/>
      <c r="AH301" s="68"/>
    </row>
    <row r="302" spans="1:34" x14ac:dyDescent="0.25">
      <c r="A302" s="78"/>
      <c r="B302" s="6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68"/>
      <c r="AG302" s="68"/>
      <c r="AH302" s="68"/>
    </row>
    <row r="303" spans="1:34" x14ac:dyDescent="0.25">
      <c r="A303" s="88" t="s">
        <v>120</v>
      </c>
      <c r="B303" s="68">
        <f>IF(B296&gt;'Key project Info'!$B$6,"",B300/(1+$B306)^B296)</f>
        <v>-9.454545454545455</v>
      </c>
      <c r="C303" s="68">
        <f>IF(C296&gt;'Key project Info'!$B$6,"",C300/(1+$B306)^C296)</f>
        <v>0</v>
      </c>
      <c r="D303" s="68">
        <f>IF(D296&gt;'Key project Info'!$B$6,"",D300/(1+$B306)^D296)</f>
        <v>0</v>
      </c>
      <c r="E303" s="68">
        <f>IF(E296&gt;'Key project Info'!$B$6,"",E300/(1+$B306)^E296)</f>
        <v>0</v>
      </c>
      <c r="F303" s="68">
        <f>IF(F296&gt;'Key project Info'!$B$6,"",F300/(1+$B306)^F296)</f>
        <v>0</v>
      </c>
      <c r="G303" s="68">
        <f>IF(G296&gt;'Key project Info'!$B$6,"",G300/(1+$B306)^G296)</f>
        <v>0</v>
      </c>
      <c r="H303" s="68">
        <f>IF(H296&gt;'Key project Info'!$B$6,"",H300/(1+$B306)^H296)</f>
        <v>0</v>
      </c>
      <c r="I303" s="68">
        <f>IF(I296&gt;'Key project Info'!$B$6,"",I300/(1+$B306)^I296)</f>
        <v>0</v>
      </c>
      <c r="J303" s="68">
        <f>IF(J296&gt;'Key project Info'!$B$6,"",J300/(1+$B306)^J296)</f>
        <v>0</v>
      </c>
      <c r="K303" s="68">
        <f>IF(K296&gt;'Key project Info'!$B$6,"",K300/(1+$B306)^K296)</f>
        <v>0</v>
      </c>
      <c r="L303" s="68">
        <f>IF(L296&gt;'Key project Info'!$B$6,"",L300/(1+$B306)^L296)</f>
        <v>0</v>
      </c>
      <c r="M303" s="68">
        <f>IF(M296&gt;'Key project Info'!$B$6,"",M300/(1+$B306)^M296)</f>
        <v>0</v>
      </c>
      <c r="N303" s="68">
        <f>IF(N296&gt;'Key project Info'!$B$6,"",N300/(1+$B306)^N296)</f>
        <v>0</v>
      </c>
      <c r="O303" s="68">
        <f>IF(O296&gt;'Key project Info'!$B$6,"",O300/(1+$B306)^O296)</f>
        <v>0</v>
      </c>
      <c r="P303" s="68">
        <f>IF(P296&gt;'Key project Info'!$B$6,"",P300/(1+$B306)^P296)</f>
        <v>0</v>
      </c>
      <c r="Q303" s="68">
        <f>IF(Q296&gt;'Key project Info'!$B$6,"",Q300/(1+$B306)^Q296)</f>
        <v>0</v>
      </c>
      <c r="R303" s="68">
        <f>IF(R296&gt;'Key project Info'!$B$6,"",R300/(1+$B306)^R296)</f>
        <v>0</v>
      </c>
      <c r="S303" s="68">
        <f>IF(S296&gt;'Key project Info'!$B$6,"",S300/(1+$B306)^S296)</f>
        <v>0</v>
      </c>
      <c r="T303" s="68">
        <f>IF(T296&gt;'Key project Info'!$B$6,"",T300/(1+$B306)^T296)</f>
        <v>0</v>
      </c>
      <c r="U303" s="68">
        <f>IF(U296&gt;'Key project Info'!$B$6,"",U300/(1+$B306)^U296)</f>
        <v>0</v>
      </c>
      <c r="V303" s="68" t="str">
        <f>IF(V296&gt;'Key project Info'!$B$6,"",V300/(1+$B306)^V296)</f>
        <v/>
      </c>
      <c r="W303" s="68" t="str">
        <f>IF(W296&gt;'Key project Info'!$B$6,"",W300/(1+$B306)^W296)</f>
        <v/>
      </c>
      <c r="X303" s="68" t="str">
        <f>IF(X296&gt;'Key project Info'!$B$6,"",X300/(1+$B306)^X296)</f>
        <v/>
      </c>
      <c r="Y303" s="68" t="str">
        <f>IF(Y296&gt;'Key project Info'!$B$6,"",Y300/(1+$B306)^Y296)</f>
        <v/>
      </c>
      <c r="Z303" s="68" t="str">
        <f>IF(Z296&gt;'Key project Info'!$B$6,"",Z300/(1+$B306)^Z296)</f>
        <v/>
      </c>
      <c r="AA303" s="68" t="str">
        <f>IF(AA296&gt;'Key project Info'!$B$6,"",AA300/(1+$B306)^AA296)</f>
        <v/>
      </c>
      <c r="AB303" s="68" t="str">
        <f>IF(AB296&gt;'Key project Info'!$B$6,"",AB300/(1+$B306)^AB296)</f>
        <v/>
      </c>
      <c r="AC303" s="68" t="str">
        <f>IF(AC296&gt;'Key project Info'!$B$6,"",AC300/(1+$B306)^AC296)</f>
        <v/>
      </c>
      <c r="AD303" s="68" t="str">
        <f>IF(AD296&gt;'Key project Info'!$B$6,"",AD300/(1+$B306)^AD296)</f>
        <v/>
      </c>
      <c r="AE303" s="68" t="str">
        <f>IF(AE296&gt;'Key project Info'!$B$6,"",AE300/(1+$B306)^AE296)</f>
        <v/>
      </c>
      <c r="AF303" s="68"/>
      <c r="AG303" s="68"/>
      <c r="AH303" s="68"/>
    </row>
    <row r="304" spans="1:34" ht="14.4" thickBot="1" x14ac:dyDescent="0.3">
      <c r="A304" s="291" t="s">
        <v>121</v>
      </c>
      <c r="B304" s="176">
        <f>IF(B296&gt;'Key project Info'!$B$6,"",B301/(1+$B306)^B296)</f>
        <v>-9.454545454545455</v>
      </c>
      <c r="C304" s="176">
        <f>IF(C296&gt;'Key project Info'!$B$6,"",C301/(1+$B306)^C296)</f>
        <v>-8.9388429752066116</v>
      </c>
      <c r="D304" s="176">
        <f>IF(D296&gt;'Key project Info'!$B$6,"",D301/(1+$B306)^D296)</f>
        <v>-8.4512697220135244</v>
      </c>
      <c r="E304" s="176">
        <f>IF(E296&gt;'Key project Info'!$B$6,"",E301/(1+$B306)^E296)</f>
        <v>-7.9902913735400594</v>
      </c>
      <c r="F304" s="176">
        <f>IF(F296&gt;'Key project Info'!$B$6,"",F301/(1+$B306)^F296)</f>
        <v>-7.5544572986196927</v>
      </c>
      <c r="G304" s="176">
        <f>IF(G296&gt;'Key project Info'!$B$6,"",G301/(1+$B306)^G296)</f>
        <v>-7.142395991422255</v>
      </c>
      <c r="H304" s="176">
        <f>IF(H296&gt;'Key project Info'!$B$6,"",H301/(1+$B306)^H296)</f>
        <v>-6.7528107555264958</v>
      </c>
      <c r="I304" s="176">
        <f>IF(I296&gt;'Key project Info'!$B$6,"",I301/(1+$B306)^I296)</f>
        <v>-6.3844756234068685</v>
      </c>
      <c r="J304" s="176">
        <f>IF(J296&gt;'Key project Info'!$B$6,"",J301/(1+$B306)^J296)</f>
        <v>-6.0362314984937671</v>
      </c>
      <c r="K304" s="176">
        <f>IF(K296&gt;'Key project Info'!$B$6,"",K301/(1+$B306)^K296)</f>
        <v>-5.7069825076668339</v>
      </c>
      <c r="L304" s="176">
        <f>IF(L296&gt;'Key project Info'!$B$6,"",L301/(1+$B306)^L296)</f>
        <v>-5.3956925527031885</v>
      </c>
      <c r="M304" s="176">
        <f>IF(M296&gt;'Key project Info'!$B$6,"",M301/(1+$B306)^M296)</f>
        <v>-5.1013820498284694</v>
      </c>
      <c r="N304" s="176">
        <f>IF(N296&gt;'Key project Info'!$B$6,"",N301/(1+$B306)^N296)</f>
        <v>-4.8231248471105532</v>
      </c>
      <c r="O304" s="176">
        <f>IF(O296&gt;'Key project Info'!$B$6,"",O301/(1+$B306)^O296)</f>
        <v>-4.5600453099954317</v>
      </c>
      <c r="P304" s="176">
        <f>IF(P296&gt;'Key project Info'!$B$6,"",P301/(1+$B306)^P296)</f>
        <v>-4.3113155658138629</v>
      </c>
      <c r="Q304" s="176">
        <f>IF(Q296&gt;'Key project Info'!$B$6,"",Q301/(1+$B306)^Q296)</f>
        <v>-4.0761528985876527</v>
      </c>
      <c r="R304" s="176">
        <f>IF(R296&gt;'Key project Info'!$B$6,"",R301/(1+$B306)^R296)</f>
        <v>-3.8538172859374167</v>
      </c>
      <c r="S304" s="176">
        <f>IF(S296&gt;'Key project Info'!$B$6,"",S301/(1+$B306)^S296)</f>
        <v>-3.6436090703408306</v>
      </c>
      <c r="T304" s="176">
        <f>IF(T296&gt;'Key project Info'!$B$6,"",T301/(1+$B306)^T296)</f>
        <v>-3.4448667574131489</v>
      </c>
      <c r="U304" s="176">
        <f>IF(U296&gt;'Key project Info'!$B$6,"",U301/(1+$B306)^U296)</f>
        <v>-3.2569649342815228</v>
      </c>
      <c r="V304" s="176" t="str">
        <f>IF(V296&gt;'Key project Info'!$B$6,"",V301/(1+$B306)^V296)</f>
        <v/>
      </c>
      <c r="W304" s="176" t="str">
        <f>IF(W296&gt;'Key project Info'!$B$6,"",W301/(1+$B306)^W296)</f>
        <v/>
      </c>
      <c r="X304" s="176" t="str">
        <f>IF(X296&gt;'Key project Info'!$B$6,"",X301/(1+$B306)^X296)</f>
        <v/>
      </c>
      <c r="Y304" s="176" t="str">
        <f>IF(Y296&gt;'Key project Info'!$B$6,"",Y301/(1+$B306)^Y296)</f>
        <v/>
      </c>
      <c r="Z304" s="176" t="str">
        <f>IF(Z296&gt;'Key project Info'!$B$6,"",Z301/(1+$B306)^Z296)</f>
        <v/>
      </c>
      <c r="AA304" s="176" t="str">
        <f>IF(AA296&gt;'Key project Info'!$B$6,"",AA301/(1+$B306)^AA296)</f>
        <v/>
      </c>
      <c r="AB304" s="176" t="str">
        <f>IF(AB296&gt;'Key project Info'!$B$6,"",AB301/(1+$B306)^AB296)</f>
        <v/>
      </c>
      <c r="AC304" s="176" t="str">
        <f>IF(AC296&gt;'Key project Info'!$B$6,"",AC301/(1+$B306)^AC296)</f>
        <v/>
      </c>
      <c r="AD304" s="176" t="str">
        <f>IF(AD296&gt;'Key project Info'!$B$6,"",AD301/(1+$B306)^AD296)</f>
        <v/>
      </c>
      <c r="AE304" s="176" t="str">
        <f>IF(AE296&gt;'Key project Info'!$B$6,"",AE301/(1+$B306)^AE296)</f>
        <v/>
      </c>
      <c r="AF304" s="68"/>
      <c r="AG304" s="68"/>
      <c r="AH304" s="68"/>
    </row>
    <row r="305" spans="1:34" x14ac:dyDescent="0.25">
      <c r="A305" s="78"/>
      <c r="B305" s="68"/>
      <c r="C305" s="78"/>
      <c r="D305" s="78"/>
      <c r="E305" s="68"/>
      <c r="F305" s="68"/>
      <c r="G305" s="7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row>
    <row r="306" spans="1:34" x14ac:dyDescent="0.25">
      <c r="A306" s="78" t="s">
        <v>98</v>
      </c>
      <c r="B306" s="90">
        <f>(1+B307)/(1+B308)-1</f>
        <v>5.7692307692307709E-2</v>
      </c>
      <c r="C306" s="78"/>
      <c r="D306" s="78"/>
      <c r="E306" s="68"/>
      <c r="F306" s="68"/>
      <c r="G306" s="7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row>
    <row r="307" spans="1:34" x14ac:dyDescent="0.25">
      <c r="A307" s="78" t="s">
        <v>96</v>
      </c>
      <c r="B307" s="302">
        <v>0.1</v>
      </c>
      <c r="C307" s="78"/>
      <c r="D307" s="78"/>
      <c r="E307" s="68"/>
      <c r="F307" s="68"/>
      <c r="G307" s="7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row>
    <row r="308" spans="1:34" x14ac:dyDescent="0.25">
      <c r="A308" s="271" t="s">
        <v>97</v>
      </c>
      <c r="B308" s="302">
        <v>0.04</v>
      </c>
      <c r="C308" s="78"/>
      <c r="D308" s="78"/>
      <c r="E308" s="68"/>
      <c r="F308" s="68"/>
      <c r="G308" s="7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68"/>
    </row>
    <row r="309" spans="1:34" x14ac:dyDescent="0.25">
      <c r="A309" s="88" t="s">
        <v>31</v>
      </c>
      <c r="B309" s="88">
        <f ca="1">IF(AND('Key project Info'!$B$6&gt;0,'Key project Info'!$B$6&lt;=30),SUM(B303:OFFSET(B303,0,'Key project Info'!$B$6-1)),"Assessment period wrong")</f>
        <v>-9.454545454545455</v>
      </c>
      <c r="C309" s="78"/>
      <c r="D309" s="78"/>
      <c r="E309" s="68"/>
      <c r="F309" s="68"/>
      <c r="G309" s="7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68"/>
    </row>
    <row r="310" spans="1:34" x14ac:dyDescent="0.25">
      <c r="A310" s="65" t="s">
        <v>100</v>
      </c>
      <c r="B310" s="303" t="e">
        <f ca="1">IF(AND('Key project Info'!$B$6&gt;0,'Key project Info'!$B$6&lt;=30),IRR(B300:OFFSET(B300,0,'Key project Info'!$B$6-1)),"Assessment period wrong")</f>
        <v>#NUM!</v>
      </c>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row>
    <row r="311" spans="1:34" x14ac:dyDescent="0.25">
      <c r="A311" s="65"/>
      <c r="B311" s="293"/>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row>
    <row r="312" spans="1:34" x14ac:dyDescent="0.25">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row>
    <row r="313" spans="1:34" x14ac:dyDescent="0.25">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68"/>
    </row>
    <row r="314" spans="1:34" ht="17.399999999999999" x14ac:dyDescent="0.3">
      <c r="A314" s="286" t="str">
        <f>'Key project Info'!$B$48</f>
        <v>Land use p</v>
      </c>
      <c r="B314" s="286"/>
      <c r="C314" s="286"/>
      <c r="D314" s="286"/>
      <c r="E314" s="286"/>
      <c r="F314" s="286"/>
      <c r="G314" s="286"/>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68"/>
      <c r="AG314" s="68"/>
      <c r="AH314" s="68"/>
    </row>
    <row r="315" spans="1:34" x14ac:dyDescent="0.25">
      <c r="A315" s="287" t="s">
        <v>1</v>
      </c>
      <c r="B315" s="288">
        <v>1</v>
      </c>
      <c r="C315" s="288">
        <v>2</v>
      </c>
      <c r="D315" s="288">
        <v>3</v>
      </c>
      <c r="E315" s="288">
        <v>4</v>
      </c>
      <c r="F315" s="288">
        <v>5</v>
      </c>
      <c r="G315" s="288">
        <v>6</v>
      </c>
      <c r="H315" s="288">
        <v>7</v>
      </c>
      <c r="I315" s="288">
        <v>8</v>
      </c>
      <c r="J315" s="288">
        <v>9</v>
      </c>
      <c r="K315" s="288">
        <v>10</v>
      </c>
      <c r="L315" s="288">
        <v>11</v>
      </c>
      <c r="M315" s="288">
        <v>12</v>
      </c>
      <c r="N315" s="288">
        <v>13</v>
      </c>
      <c r="O315" s="288">
        <v>14</v>
      </c>
      <c r="P315" s="288">
        <v>15</v>
      </c>
      <c r="Q315" s="288">
        <v>16</v>
      </c>
      <c r="R315" s="288">
        <v>17</v>
      </c>
      <c r="S315" s="288">
        <v>18</v>
      </c>
      <c r="T315" s="288">
        <v>19</v>
      </c>
      <c r="U315" s="288">
        <v>20</v>
      </c>
      <c r="V315" s="288">
        <v>21</v>
      </c>
      <c r="W315" s="288">
        <v>22</v>
      </c>
      <c r="X315" s="288">
        <v>23</v>
      </c>
      <c r="Y315" s="288">
        <v>24</v>
      </c>
      <c r="Z315" s="288">
        <v>25</v>
      </c>
      <c r="AA315" s="288">
        <v>26</v>
      </c>
      <c r="AB315" s="288">
        <v>27</v>
      </c>
      <c r="AC315" s="288">
        <v>28</v>
      </c>
      <c r="AD315" s="288">
        <v>29</v>
      </c>
      <c r="AE315" s="288">
        <v>30</v>
      </c>
      <c r="AF315" s="68"/>
      <c r="AG315" s="68"/>
      <c r="AH315" s="68"/>
    </row>
    <row r="316" spans="1:34" s="235" customFormat="1" x14ac:dyDescent="0.25">
      <c r="A316" s="235" t="s">
        <v>8</v>
      </c>
      <c r="B316" s="235">
        <v>11</v>
      </c>
    </row>
    <row r="317" spans="1:34" s="290" customFormat="1" ht="16.5" customHeight="1" x14ac:dyDescent="0.3">
      <c r="A317" s="413" t="s">
        <v>167</v>
      </c>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c r="AA317" s="235"/>
      <c r="AB317" s="235"/>
      <c r="AC317" s="235"/>
      <c r="AD317" s="235"/>
      <c r="AE317" s="235"/>
    </row>
    <row r="318" spans="1:34" s="235" customFormat="1" x14ac:dyDescent="0.25">
      <c r="A318" s="237" t="s">
        <v>30</v>
      </c>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c r="AB318" s="237"/>
      <c r="AC318" s="237"/>
      <c r="AD318" s="237"/>
      <c r="AE318" s="237"/>
    </row>
    <row r="319" spans="1:34" x14ac:dyDescent="0.25">
      <c r="A319" s="415" t="s">
        <v>165</v>
      </c>
      <c r="B319" s="68">
        <f>IF(B315&gt;'Key project Info'!$B$6,"",B318-(B316+B317))</f>
        <v>-11</v>
      </c>
      <c r="C319" s="68">
        <f>IF(C315&gt;'Key project Info'!$B$6,"",C318-(C316+C317))</f>
        <v>0</v>
      </c>
      <c r="D319" s="68">
        <f>IF(D315&gt;'Key project Info'!$B$6,"",D318-(D316+D317))</f>
        <v>0</v>
      </c>
      <c r="E319" s="68">
        <f>IF(E315&gt;'Key project Info'!$B$6,"",E318-(E316+E317))</f>
        <v>0</v>
      </c>
      <c r="F319" s="68">
        <f>IF(F315&gt;'Key project Info'!$B$6,"",F318-(F316+F317))</f>
        <v>0</v>
      </c>
      <c r="G319" s="68">
        <f>IF(G315&gt;'Key project Info'!$B$6,"",G318-(G316+G317))</f>
        <v>0</v>
      </c>
      <c r="H319" s="68">
        <f>IF(H315&gt;'Key project Info'!$B$6,"",H318-(H316+H317))</f>
        <v>0</v>
      </c>
      <c r="I319" s="68">
        <f>IF(I315&gt;'Key project Info'!$B$6,"",I318-(I316+I317))</f>
        <v>0</v>
      </c>
      <c r="J319" s="68">
        <f>IF(J315&gt;'Key project Info'!$B$6,"",J318-(J316+J317))</f>
        <v>0</v>
      </c>
      <c r="K319" s="68">
        <f>IF(K315&gt;'Key project Info'!$B$6,"",K318-(K316+K317))</f>
        <v>0</v>
      </c>
      <c r="L319" s="68">
        <f>IF(L315&gt;'Key project Info'!$B$6,"",L318-(L316+L317))</f>
        <v>0</v>
      </c>
      <c r="M319" s="68">
        <f>IF(M315&gt;'Key project Info'!$B$6,"",M318-(M316+M317))</f>
        <v>0</v>
      </c>
      <c r="N319" s="68">
        <f>IF(N315&gt;'Key project Info'!$B$6,"",N318-(N316+N317))</f>
        <v>0</v>
      </c>
      <c r="O319" s="68">
        <f>IF(O315&gt;'Key project Info'!$B$6,"",O318-(O316+O317))</f>
        <v>0</v>
      </c>
      <c r="P319" s="68">
        <f>IF(P315&gt;'Key project Info'!$B$6,"",P318-(P316+P317))</f>
        <v>0</v>
      </c>
      <c r="Q319" s="68">
        <f>IF(Q315&gt;'Key project Info'!$B$6,"",Q318-(Q316+Q317))</f>
        <v>0</v>
      </c>
      <c r="R319" s="68">
        <f>IF(R315&gt;'Key project Info'!$B$6,"",R318-(R316+R317))</f>
        <v>0</v>
      </c>
      <c r="S319" s="68">
        <f>IF(S315&gt;'Key project Info'!$B$6,"",S318-(S316+S317))</f>
        <v>0</v>
      </c>
      <c r="T319" s="68">
        <f>IF(T315&gt;'Key project Info'!$B$6,"",T318-(T316+T317))</f>
        <v>0</v>
      </c>
      <c r="U319" s="68">
        <f>IF(U315&gt;'Key project Info'!$B$6,"",U318-(U316+U317))</f>
        <v>0</v>
      </c>
      <c r="V319" s="68" t="str">
        <f>IF(V315&gt;'Key project Info'!$B$6,"",V318-(V316+V317))</f>
        <v/>
      </c>
      <c r="W319" s="68" t="str">
        <f>IF(W315&gt;'Key project Info'!$B$6,"",W318-(W316+W317))</f>
        <v/>
      </c>
      <c r="X319" s="68" t="str">
        <f>IF(X315&gt;'Key project Info'!$B$6,"",X318-(X316+X317))</f>
        <v/>
      </c>
      <c r="Y319" s="68" t="str">
        <f>IF(Y315&gt;'Key project Info'!$B$6,"",Y318-(Y316+Y317))</f>
        <v/>
      </c>
      <c r="Z319" s="68" t="str">
        <f>IF(Z315&gt;'Key project Info'!$B$6,"",Z318-(Z316+Z317))</f>
        <v/>
      </c>
      <c r="AA319" s="68" t="str">
        <f>IF(AA315&gt;'Key project Info'!$B$6,"",AA318-(AA316+AA317))</f>
        <v/>
      </c>
      <c r="AB319" s="68" t="str">
        <f>IF(AB315&gt;'Key project Info'!$B$6,"",AB318-(AB316+AB317))</f>
        <v/>
      </c>
      <c r="AC319" s="68" t="str">
        <f>IF(AC315&gt;'Key project Info'!$B$6,"",AC318-(AC316+AC317))</f>
        <v/>
      </c>
      <c r="AD319" s="68" t="str">
        <f>IF(AD315&gt;'Key project Info'!$B$6,"",AD318-(AD316+AD317))</f>
        <v/>
      </c>
      <c r="AE319" s="68" t="str">
        <f>IF(AE315&gt;'Key project Info'!$B$6,"",AE318-(AE316+AE317))</f>
        <v/>
      </c>
      <c r="AF319" s="68"/>
      <c r="AG319" s="68"/>
      <c r="AH319" s="68"/>
    </row>
    <row r="320" spans="1:34" x14ac:dyDescent="0.25">
      <c r="A320" s="78" t="s">
        <v>123</v>
      </c>
      <c r="B320" s="68">
        <f>IF(B315&gt;'Key project Info'!$B$6,"",B319)</f>
        <v>-11</v>
      </c>
      <c r="C320" s="78">
        <f>IF(C315&gt;'Key project Info'!$B$6,"",C319+B320)</f>
        <v>-11</v>
      </c>
      <c r="D320" s="78">
        <f>IF(D315&gt;'Key project Info'!$B$6,"",D319+C320)</f>
        <v>-11</v>
      </c>
      <c r="E320" s="78">
        <f>IF(E315&gt;'Key project Info'!$B$6,"",E319+D320)</f>
        <v>-11</v>
      </c>
      <c r="F320" s="78">
        <f>IF(F315&gt;'Key project Info'!$B$6,"",F319+E320)</f>
        <v>-11</v>
      </c>
      <c r="G320" s="78">
        <f>IF(G315&gt;'Key project Info'!$B$6,"",G319+F320)</f>
        <v>-11</v>
      </c>
      <c r="H320" s="78">
        <f>IF(H315&gt;'Key project Info'!$B$6,"",H319+G320)</f>
        <v>-11</v>
      </c>
      <c r="I320" s="78">
        <f>IF(I315&gt;'Key project Info'!$B$6,"",I319+H320)</f>
        <v>-11</v>
      </c>
      <c r="J320" s="78">
        <f>IF(J315&gt;'Key project Info'!$B$6,"",J319+I320)</f>
        <v>-11</v>
      </c>
      <c r="K320" s="78">
        <f>IF(K315&gt;'Key project Info'!$B$6,"",K319+J320)</f>
        <v>-11</v>
      </c>
      <c r="L320" s="78">
        <f>IF(L315&gt;'Key project Info'!$B$6,"",L319+K320)</f>
        <v>-11</v>
      </c>
      <c r="M320" s="78">
        <f>IF(M315&gt;'Key project Info'!$B$6,"",M319+L320)</f>
        <v>-11</v>
      </c>
      <c r="N320" s="78">
        <f>IF(N315&gt;'Key project Info'!$B$6,"",N319+M320)</f>
        <v>-11</v>
      </c>
      <c r="O320" s="78">
        <f>IF(O315&gt;'Key project Info'!$B$6,"",O319+N320)</f>
        <v>-11</v>
      </c>
      <c r="P320" s="78">
        <f>IF(P315&gt;'Key project Info'!$B$6,"",P319+O320)</f>
        <v>-11</v>
      </c>
      <c r="Q320" s="78">
        <f>IF(Q315&gt;'Key project Info'!$B$6,"",Q319+P320)</f>
        <v>-11</v>
      </c>
      <c r="R320" s="78">
        <f>IF(R315&gt;'Key project Info'!$B$6,"",R319+Q320)</f>
        <v>-11</v>
      </c>
      <c r="S320" s="78">
        <f>IF(S315&gt;'Key project Info'!$B$6,"",S319+R320)</f>
        <v>-11</v>
      </c>
      <c r="T320" s="78">
        <f>IF(T315&gt;'Key project Info'!$B$6,"",T319+S320)</f>
        <v>-11</v>
      </c>
      <c r="U320" s="78">
        <f>IF(U315&gt;'Key project Info'!$B$6,"",U319+T320)</f>
        <v>-11</v>
      </c>
      <c r="V320" s="78" t="str">
        <f>IF(V315&gt;'Key project Info'!$B$6,"",V319+U320)</f>
        <v/>
      </c>
      <c r="W320" s="78" t="str">
        <f>IF(W315&gt;'Key project Info'!$B$6,"",W319+V320)</f>
        <v/>
      </c>
      <c r="X320" s="78" t="str">
        <f>IF(X315&gt;'Key project Info'!$B$6,"",X319+W320)</f>
        <v/>
      </c>
      <c r="Y320" s="78" t="str">
        <f>IF(Y315&gt;'Key project Info'!$B$6,"",Y319+X320)</f>
        <v/>
      </c>
      <c r="Z320" s="78" t="str">
        <f>IF(Z315&gt;'Key project Info'!$B$6,"",Z319+Y320)</f>
        <v/>
      </c>
      <c r="AA320" s="78" t="str">
        <f>IF(AA315&gt;'Key project Info'!$B$6,"",AA319+Z320)</f>
        <v/>
      </c>
      <c r="AB320" s="78" t="str">
        <f>IF(AB315&gt;'Key project Info'!$B$6,"",AB319+AA320)</f>
        <v/>
      </c>
      <c r="AC320" s="78" t="str">
        <f>IF(AC315&gt;'Key project Info'!$B$6,"",AC319+AB320)</f>
        <v/>
      </c>
      <c r="AD320" s="78" t="str">
        <f>IF(AD315&gt;'Key project Info'!$B$6,"",AD319+AC320)</f>
        <v/>
      </c>
      <c r="AE320" s="78" t="str">
        <f>IF(AE315&gt;'Key project Info'!$B$6,"",AE319+AD320)</f>
        <v/>
      </c>
      <c r="AF320" s="68"/>
      <c r="AG320" s="68"/>
      <c r="AH320" s="68"/>
    </row>
    <row r="321" spans="1:34" x14ac:dyDescent="0.25">
      <c r="A321" s="78"/>
      <c r="B321" s="6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68"/>
      <c r="AG321" s="68"/>
      <c r="AH321" s="68"/>
    </row>
    <row r="322" spans="1:34" x14ac:dyDescent="0.25">
      <c r="A322" s="88" t="s">
        <v>120</v>
      </c>
      <c r="B322" s="68">
        <f>IF(B315&gt;'Key project Info'!$B$6,"",B319/(1+$B325)^B315)</f>
        <v>-10.4</v>
      </c>
      <c r="C322" s="68">
        <f>IF(C315&gt;'Key project Info'!$B$6,"",C319/(1+$B325)^C315)</f>
        <v>0</v>
      </c>
      <c r="D322" s="68">
        <f>IF(D315&gt;'Key project Info'!$B$6,"",D319/(1+$B325)^D315)</f>
        <v>0</v>
      </c>
      <c r="E322" s="68">
        <f>IF(E315&gt;'Key project Info'!$B$6,"",E319/(1+$B325)^E315)</f>
        <v>0</v>
      </c>
      <c r="F322" s="68">
        <f>IF(F315&gt;'Key project Info'!$B$6,"",F319/(1+$B325)^F315)</f>
        <v>0</v>
      </c>
      <c r="G322" s="68">
        <f>IF(G315&gt;'Key project Info'!$B$6,"",G319/(1+$B325)^G315)</f>
        <v>0</v>
      </c>
      <c r="H322" s="68">
        <f>IF(H315&gt;'Key project Info'!$B$6,"",H319/(1+$B325)^H315)</f>
        <v>0</v>
      </c>
      <c r="I322" s="68">
        <f>IF(I315&gt;'Key project Info'!$B$6,"",I319/(1+$B325)^I315)</f>
        <v>0</v>
      </c>
      <c r="J322" s="68">
        <f>IF(J315&gt;'Key project Info'!$B$6,"",J319/(1+$B325)^J315)</f>
        <v>0</v>
      </c>
      <c r="K322" s="68">
        <f>IF(K315&gt;'Key project Info'!$B$6,"",K319/(1+$B325)^K315)</f>
        <v>0</v>
      </c>
      <c r="L322" s="68">
        <f>IF(L315&gt;'Key project Info'!$B$6,"",L319/(1+$B325)^L315)</f>
        <v>0</v>
      </c>
      <c r="M322" s="68">
        <f>IF(M315&gt;'Key project Info'!$B$6,"",M319/(1+$B325)^M315)</f>
        <v>0</v>
      </c>
      <c r="N322" s="68">
        <f>IF(N315&gt;'Key project Info'!$B$6,"",N319/(1+$B325)^N315)</f>
        <v>0</v>
      </c>
      <c r="O322" s="68">
        <f>IF(O315&gt;'Key project Info'!$B$6,"",O319/(1+$B325)^O315)</f>
        <v>0</v>
      </c>
      <c r="P322" s="68">
        <f>IF(P315&gt;'Key project Info'!$B$6,"",P319/(1+$B325)^P315)</f>
        <v>0</v>
      </c>
      <c r="Q322" s="68">
        <f>IF(Q315&gt;'Key project Info'!$B$6,"",Q319/(1+$B325)^Q315)</f>
        <v>0</v>
      </c>
      <c r="R322" s="68">
        <f>IF(R315&gt;'Key project Info'!$B$6,"",R319/(1+$B325)^R315)</f>
        <v>0</v>
      </c>
      <c r="S322" s="68">
        <f>IF(S315&gt;'Key project Info'!$B$6,"",S319/(1+$B325)^S315)</f>
        <v>0</v>
      </c>
      <c r="T322" s="68">
        <f>IF(T315&gt;'Key project Info'!$B$6,"",T319/(1+$B325)^T315)</f>
        <v>0</v>
      </c>
      <c r="U322" s="68">
        <f>IF(U315&gt;'Key project Info'!$B$6,"",U319/(1+$B325)^U315)</f>
        <v>0</v>
      </c>
      <c r="V322" s="68" t="str">
        <f>IF(V315&gt;'Key project Info'!$B$6,"",V319/(1+$B325)^V315)</f>
        <v/>
      </c>
      <c r="W322" s="68" t="str">
        <f>IF(W315&gt;'Key project Info'!$B$6,"",W319/(1+$B325)^W315)</f>
        <v/>
      </c>
      <c r="X322" s="68" t="str">
        <f>IF(X315&gt;'Key project Info'!$B$6,"",X319/(1+$B325)^X315)</f>
        <v/>
      </c>
      <c r="Y322" s="68" t="str">
        <f>IF(Y315&gt;'Key project Info'!$B$6,"",Y319/(1+$B325)^Y315)</f>
        <v/>
      </c>
      <c r="Z322" s="68" t="str">
        <f>IF(Z315&gt;'Key project Info'!$B$6,"",Z319/(1+$B325)^Z315)</f>
        <v/>
      </c>
      <c r="AA322" s="68" t="str">
        <f>IF(AA315&gt;'Key project Info'!$B$6,"",AA319/(1+$B325)^AA315)</f>
        <v/>
      </c>
      <c r="AB322" s="68" t="str">
        <f>IF(AB315&gt;'Key project Info'!$B$6,"",AB319/(1+$B325)^AB315)</f>
        <v/>
      </c>
      <c r="AC322" s="68" t="str">
        <f>IF(AC315&gt;'Key project Info'!$B$6,"",AC319/(1+$B325)^AC315)</f>
        <v/>
      </c>
      <c r="AD322" s="68" t="str">
        <f>IF(AD315&gt;'Key project Info'!$B$6,"",AD319/(1+$B325)^AD315)</f>
        <v/>
      </c>
      <c r="AE322" s="68" t="str">
        <f>IF(AE315&gt;'Key project Info'!$B$6,"",AE319/(1+$B325)^AE315)</f>
        <v/>
      </c>
      <c r="AF322" s="68"/>
      <c r="AG322" s="68"/>
      <c r="AH322" s="68"/>
    </row>
    <row r="323" spans="1:34" ht="14.4" thickBot="1" x14ac:dyDescent="0.3">
      <c r="A323" s="291" t="s">
        <v>121</v>
      </c>
      <c r="B323" s="176">
        <f>IF(B315&gt;'Key project Info'!$B$6,"",B320/(1+$B325)^B315)</f>
        <v>-10.4</v>
      </c>
      <c r="C323" s="176">
        <f>IF(C315&gt;'Key project Info'!$B$6,"",C320/(1+$B325)^C315)</f>
        <v>-9.8327272727272739</v>
      </c>
      <c r="D323" s="176">
        <f>IF(D315&gt;'Key project Info'!$B$6,"",D320/(1+$B325)^D315)</f>
        <v>-9.2963966942148755</v>
      </c>
      <c r="E323" s="176">
        <f>IF(E315&gt;'Key project Info'!$B$6,"",E320/(1+$B325)^E315)</f>
        <v>-8.7893205108940649</v>
      </c>
      <c r="F323" s="176">
        <f>IF(F315&gt;'Key project Info'!$B$6,"",F320/(1+$B325)^F315)</f>
        <v>-8.3099030284816617</v>
      </c>
      <c r="G323" s="176">
        <f>IF(G315&gt;'Key project Info'!$B$6,"",G320/(1+$B325)^G315)</f>
        <v>-7.8566355905644807</v>
      </c>
      <c r="H323" s="176">
        <f>IF(H315&gt;'Key project Info'!$B$6,"",H320/(1+$B325)^H315)</f>
        <v>-7.4280918310791453</v>
      </c>
      <c r="I323" s="176">
        <f>IF(I315&gt;'Key project Info'!$B$6,"",I320/(1+$B325)^I315)</f>
        <v>-7.0229231857475556</v>
      </c>
      <c r="J323" s="176">
        <f>IF(J315&gt;'Key project Info'!$B$6,"",J320/(1+$B325)^J315)</f>
        <v>-6.6398546483431433</v>
      </c>
      <c r="K323" s="176">
        <f>IF(K315&gt;'Key project Info'!$B$6,"",K320/(1+$B325)^K315)</f>
        <v>-6.277680758433517</v>
      </c>
      <c r="L323" s="176">
        <f>IF(L315&gt;'Key project Info'!$B$6,"",L320/(1+$B325)^L315)</f>
        <v>-5.9352618079735073</v>
      </c>
      <c r="M323" s="176">
        <f>IF(M315&gt;'Key project Info'!$B$6,"",M320/(1+$B325)^M315)</f>
        <v>-5.6115202548113157</v>
      </c>
      <c r="N323" s="176">
        <f>IF(N315&gt;'Key project Info'!$B$6,"",N320/(1+$B325)^N315)</f>
        <v>-5.3054373318216088</v>
      </c>
      <c r="O323" s="176">
        <f>IF(O315&gt;'Key project Info'!$B$6,"",O320/(1+$B325)^O315)</f>
        <v>-5.0160498409949748</v>
      </c>
      <c r="P323" s="176">
        <f>IF(P315&gt;'Key project Info'!$B$6,"",P320/(1+$B325)^P315)</f>
        <v>-4.7424471223952489</v>
      </c>
      <c r="Q323" s="176">
        <f>IF(Q315&gt;'Key project Info'!$B$6,"",Q320/(1+$B325)^Q315)</f>
        <v>-4.483768188446418</v>
      </c>
      <c r="R323" s="176">
        <f>IF(R315&gt;'Key project Info'!$B$6,"",R320/(1+$B325)^R315)</f>
        <v>-4.2391990145311587</v>
      </c>
      <c r="S323" s="176">
        <f>IF(S315&gt;'Key project Info'!$B$6,"",S320/(1+$B325)^S315)</f>
        <v>-4.0079699773749136</v>
      </c>
      <c r="T323" s="176">
        <f>IF(T315&gt;'Key project Info'!$B$6,"",T320/(1+$B325)^T315)</f>
        <v>-3.789353433154464</v>
      </c>
      <c r="U323" s="176">
        <f>IF(U315&gt;'Key project Info'!$B$6,"",U320/(1+$B325)^U315)</f>
        <v>-3.5826614277096751</v>
      </c>
      <c r="V323" s="176" t="str">
        <f>IF(V315&gt;'Key project Info'!$B$6,"",V320/(1+$B325)^V315)</f>
        <v/>
      </c>
      <c r="W323" s="176" t="str">
        <f>IF(W315&gt;'Key project Info'!$B$6,"",W320/(1+$B325)^W315)</f>
        <v/>
      </c>
      <c r="X323" s="176" t="str">
        <f>IF(X315&gt;'Key project Info'!$B$6,"",X320/(1+$B325)^X315)</f>
        <v/>
      </c>
      <c r="Y323" s="176" t="str">
        <f>IF(Y315&gt;'Key project Info'!$B$6,"",Y320/(1+$B325)^Y315)</f>
        <v/>
      </c>
      <c r="Z323" s="176" t="str">
        <f>IF(Z315&gt;'Key project Info'!$B$6,"",Z320/(1+$B325)^Z315)</f>
        <v/>
      </c>
      <c r="AA323" s="176" t="str">
        <f>IF(AA315&gt;'Key project Info'!$B$6,"",AA320/(1+$B325)^AA315)</f>
        <v/>
      </c>
      <c r="AB323" s="176" t="str">
        <f>IF(AB315&gt;'Key project Info'!$B$6,"",AB320/(1+$B325)^AB315)</f>
        <v/>
      </c>
      <c r="AC323" s="176" t="str">
        <f>IF(AC315&gt;'Key project Info'!$B$6,"",AC320/(1+$B325)^AC315)</f>
        <v/>
      </c>
      <c r="AD323" s="176" t="str">
        <f>IF(AD315&gt;'Key project Info'!$B$6,"",AD320/(1+$B325)^AD315)</f>
        <v/>
      </c>
      <c r="AE323" s="176" t="str">
        <f>IF(AE315&gt;'Key project Info'!$B$6,"",AE320/(1+$B325)^AE315)</f>
        <v/>
      </c>
      <c r="AF323" s="68"/>
      <c r="AG323" s="68"/>
      <c r="AH323" s="68"/>
    </row>
    <row r="324" spans="1:34" x14ac:dyDescent="0.25">
      <c r="A324" s="78"/>
      <c r="B324" s="68"/>
      <c r="C324" s="78"/>
      <c r="D324" s="78"/>
      <c r="E324" s="68"/>
      <c r="F324" s="68"/>
      <c r="G324" s="7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68"/>
    </row>
    <row r="325" spans="1:34" x14ac:dyDescent="0.25">
      <c r="A325" s="78" t="s">
        <v>98</v>
      </c>
      <c r="B325" s="90">
        <f>(1+B326)/(1+B327)-1</f>
        <v>5.7692307692307709E-2</v>
      </c>
      <c r="C325" s="78"/>
      <c r="D325" s="78"/>
      <c r="E325" s="68"/>
      <c r="F325" s="68"/>
      <c r="G325" s="7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row>
    <row r="326" spans="1:34" x14ac:dyDescent="0.25">
      <c r="A326" s="78" t="s">
        <v>96</v>
      </c>
      <c r="B326" s="302">
        <v>0.1</v>
      </c>
      <c r="C326" s="78"/>
      <c r="D326" s="78"/>
      <c r="E326" s="68"/>
      <c r="F326" s="68"/>
      <c r="G326" s="7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68"/>
    </row>
    <row r="327" spans="1:34" x14ac:dyDescent="0.25">
      <c r="A327" s="271" t="s">
        <v>97</v>
      </c>
      <c r="B327" s="302">
        <v>0.04</v>
      </c>
      <c r="C327" s="78"/>
      <c r="D327" s="78"/>
      <c r="E327" s="68"/>
      <c r="F327" s="68"/>
      <c r="G327" s="7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row>
    <row r="328" spans="1:34" x14ac:dyDescent="0.25">
      <c r="A328" s="88" t="s">
        <v>31</v>
      </c>
      <c r="B328" s="88">
        <f ca="1">IF(AND('Key project Info'!$B$6&gt;0,'Key project Info'!$B$6&lt;=30),SUM(B322:OFFSET(B322,0,'Key project Info'!$B$6-1)),"Assessment period wrong")</f>
        <v>-10.4</v>
      </c>
      <c r="C328" s="78"/>
      <c r="D328" s="78"/>
      <c r="E328" s="68"/>
      <c r="F328" s="68"/>
      <c r="G328" s="7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row>
    <row r="329" spans="1:34" x14ac:dyDescent="0.25">
      <c r="A329" s="65" t="s">
        <v>100</v>
      </c>
      <c r="B329" s="303" t="e">
        <f ca="1">IF(AND('Key project Info'!$B$6&gt;0,'Key project Info'!$B$6&lt;=30),IRR(B319:OFFSET(B319,0,'Key project Info'!$B$6-1)),"Assessment period wrong")</f>
        <v>#NUM!</v>
      </c>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row>
    <row r="330" spans="1:34" x14ac:dyDescent="0.25">
      <c r="A330" s="65"/>
      <c r="B330" s="293"/>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68"/>
    </row>
    <row r="331" spans="1:34" x14ac:dyDescent="0.2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row>
    <row r="332" spans="1:34" x14ac:dyDescent="0.25">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s="68"/>
      <c r="AG332" s="68"/>
      <c r="AH332" s="68"/>
    </row>
    <row r="333" spans="1:34" ht="17.399999999999999" x14ac:dyDescent="0.3">
      <c r="A333" s="286" t="str">
        <f>'Key project Info'!$B$49</f>
        <v>Land use q</v>
      </c>
      <c r="B333" s="286"/>
      <c r="C333" s="286"/>
      <c r="D333" s="286"/>
      <c r="E333" s="286"/>
      <c r="F333" s="286"/>
      <c r="G333" s="286"/>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68"/>
      <c r="AG333" s="68"/>
      <c r="AH333" s="68"/>
    </row>
    <row r="334" spans="1:34" x14ac:dyDescent="0.25">
      <c r="A334" s="287" t="s">
        <v>1</v>
      </c>
      <c r="B334" s="288">
        <v>1</v>
      </c>
      <c r="C334" s="288">
        <v>2</v>
      </c>
      <c r="D334" s="288">
        <v>3</v>
      </c>
      <c r="E334" s="288">
        <v>4</v>
      </c>
      <c r="F334" s="288">
        <v>5</v>
      </c>
      <c r="G334" s="288">
        <v>6</v>
      </c>
      <c r="H334" s="288">
        <v>7</v>
      </c>
      <c r="I334" s="288">
        <v>8</v>
      </c>
      <c r="J334" s="288">
        <v>9</v>
      </c>
      <c r="K334" s="288">
        <v>10</v>
      </c>
      <c r="L334" s="288">
        <v>11</v>
      </c>
      <c r="M334" s="288">
        <v>12</v>
      </c>
      <c r="N334" s="288">
        <v>13</v>
      </c>
      <c r="O334" s="288">
        <v>14</v>
      </c>
      <c r="P334" s="288">
        <v>15</v>
      </c>
      <c r="Q334" s="288">
        <v>16</v>
      </c>
      <c r="R334" s="288">
        <v>17</v>
      </c>
      <c r="S334" s="288">
        <v>18</v>
      </c>
      <c r="T334" s="288">
        <v>19</v>
      </c>
      <c r="U334" s="288">
        <v>20</v>
      </c>
      <c r="V334" s="288">
        <v>21</v>
      </c>
      <c r="W334" s="288">
        <v>22</v>
      </c>
      <c r="X334" s="288">
        <v>23</v>
      </c>
      <c r="Y334" s="288">
        <v>24</v>
      </c>
      <c r="Z334" s="288">
        <v>25</v>
      </c>
      <c r="AA334" s="288">
        <v>26</v>
      </c>
      <c r="AB334" s="288">
        <v>27</v>
      </c>
      <c r="AC334" s="288">
        <v>28</v>
      </c>
      <c r="AD334" s="288">
        <v>29</v>
      </c>
      <c r="AE334" s="288">
        <v>30</v>
      </c>
      <c r="AF334" s="68"/>
      <c r="AG334" s="68"/>
      <c r="AH334" s="68"/>
    </row>
    <row r="335" spans="1:34" s="235" customFormat="1" x14ac:dyDescent="0.25">
      <c r="A335" s="235" t="s">
        <v>8</v>
      </c>
      <c r="B335" s="235">
        <v>12</v>
      </c>
    </row>
    <row r="336" spans="1:34" s="290" customFormat="1" ht="16.5" customHeight="1" x14ac:dyDescent="0.3">
      <c r="A336" s="413" t="s">
        <v>167</v>
      </c>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235"/>
      <c r="AE336" s="235"/>
    </row>
    <row r="337" spans="1:34" s="235" customFormat="1" x14ac:dyDescent="0.25">
      <c r="A337" s="237" t="s">
        <v>30</v>
      </c>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c r="AB337" s="237"/>
      <c r="AC337" s="237"/>
      <c r="AD337" s="237"/>
      <c r="AE337" s="237"/>
    </row>
    <row r="338" spans="1:34" x14ac:dyDescent="0.25">
      <c r="A338" s="415" t="s">
        <v>165</v>
      </c>
      <c r="B338" s="68">
        <f>IF(B334&gt;'Key project Info'!$B$6,"",B337-(B335+B336))</f>
        <v>-12</v>
      </c>
      <c r="C338" s="68">
        <f>IF(C334&gt;'Key project Info'!$B$6,"",C337-(C335+C336))</f>
        <v>0</v>
      </c>
      <c r="D338" s="68">
        <f>IF(D334&gt;'Key project Info'!$B$6,"",D337-(D335+D336))</f>
        <v>0</v>
      </c>
      <c r="E338" s="68">
        <f>IF(E334&gt;'Key project Info'!$B$6,"",E337-(E335+E336))</f>
        <v>0</v>
      </c>
      <c r="F338" s="68">
        <f>IF(F334&gt;'Key project Info'!$B$6,"",F337-(F335+F336))</f>
        <v>0</v>
      </c>
      <c r="G338" s="68">
        <f>IF(G334&gt;'Key project Info'!$B$6,"",G337-(G335+G336))</f>
        <v>0</v>
      </c>
      <c r="H338" s="68">
        <f>IF(H334&gt;'Key project Info'!$B$6,"",H337-(H335+H336))</f>
        <v>0</v>
      </c>
      <c r="I338" s="68">
        <f>IF(I334&gt;'Key project Info'!$B$6,"",I337-(I335+I336))</f>
        <v>0</v>
      </c>
      <c r="J338" s="68">
        <f>IF(J334&gt;'Key project Info'!$B$6,"",J337-(J335+J336))</f>
        <v>0</v>
      </c>
      <c r="K338" s="68">
        <f>IF(K334&gt;'Key project Info'!$B$6,"",K337-(K335+K336))</f>
        <v>0</v>
      </c>
      <c r="L338" s="68">
        <f>IF(L334&gt;'Key project Info'!$B$6,"",L337-(L335+L336))</f>
        <v>0</v>
      </c>
      <c r="M338" s="68">
        <f>IF(M334&gt;'Key project Info'!$B$6,"",M337-(M335+M336))</f>
        <v>0</v>
      </c>
      <c r="N338" s="68">
        <f>IF(N334&gt;'Key project Info'!$B$6,"",N337-(N335+N336))</f>
        <v>0</v>
      </c>
      <c r="O338" s="68">
        <f>IF(O334&gt;'Key project Info'!$B$6,"",O337-(O335+O336))</f>
        <v>0</v>
      </c>
      <c r="P338" s="68">
        <f>IF(P334&gt;'Key project Info'!$B$6,"",P337-(P335+P336))</f>
        <v>0</v>
      </c>
      <c r="Q338" s="68">
        <f>IF(Q334&gt;'Key project Info'!$B$6,"",Q337-(Q335+Q336))</f>
        <v>0</v>
      </c>
      <c r="R338" s="68">
        <f>IF(R334&gt;'Key project Info'!$B$6,"",R337-(R335+R336))</f>
        <v>0</v>
      </c>
      <c r="S338" s="68">
        <f>IF(S334&gt;'Key project Info'!$B$6,"",S337-(S335+S336))</f>
        <v>0</v>
      </c>
      <c r="T338" s="68">
        <f>IF(T334&gt;'Key project Info'!$B$6,"",T337-(T335+T336))</f>
        <v>0</v>
      </c>
      <c r="U338" s="68">
        <f>IF(U334&gt;'Key project Info'!$B$6,"",U337-(U335+U336))</f>
        <v>0</v>
      </c>
      <c r="V338" s="68" t="str">
        <f>IF(V334&gt;'Key project Info'!$B$6,"",V337-(V335+V336))</f>
        <v/>
      </c>
      <c r="W338" s="68" t="str">
        <f>IF(W334&gt;'Key project Info'!$B$6,"",W337-(W335+W336))</f>
        <v/>
      </c>
      <c r="X338" s="68" t="str">
        <f>IF(X334&gt;'Key project Info'!$B$6,"",X337-(X335+X336))</f>
        <v/>
      </c>
      <c r="Y338" s="68" t="str">
        <f>IF(Y334&gt;'Key project Info'!$B$6,"",Y337-(Y335+Y336))</f>
        <v/>
      </c>
      <c r="Z338" s="68" t="str">
        <f>IF(Z334&gt;'Key project Info'!$B$6,"",Z337-(Z335+Z336))</f>
        <v/>
      </c>
      <c r="AA338" s="68" t="str">
        <f>IF(AA334&gt;'Key project Info'!$B$6,"",AA337-(AA335+AA336))</f>
        <v/>
      </c>
      <c r="AB338" s="68" t="str">
        <f>IF(AB334&gt;'Key project Info'!$B$6,"",AB337-(AB335+AB336))</f>
        <v/>
      </c>
      <c r="AC338" s="68" t="str">
        <f>IF(AC334&gt;'Key project Info'!$B$6,"",AC337-(AC335+AC336))</f>
        <v/>
      </c>
      <c r="AD338" s="68" t="str">
        <f>IF(AD334&gt;'Key project Info'!$B$6,"",AD337-(AD335+AD336))</f>
        <v/>
      </c>
      <c r="AE338" s="68" t="str">
        <f>IF(AE334&gt;'Key project Info'!$B$6,"",AE337-(AE335+AE336))</f>
        <v/>
      </c>
      <c r="AF338" s="68"/>
      <c r="AG338" s="68"/>
      <c r="AH338" s="68"/>
    </row>
    <row r="339" spans="1:34" x14ac:dyDescent="0.25">
      <c r="A339" s="78" t="s">
        <v>123</v>
      </c>
      <c r="B339" s="68">
        <f>IF(B334&gt;'Key project Info'!$B$6,"",B338)</f>
        <v>-12</v>
      </c>
      <c r="C339" s="78">
        <f>IF(C334&gt;'Key project Info'!$B$6,"",C338+B339)</f>
        <v>-12</v>
      </c>
      <c r="D339" s="78">
        <f>IF(D334&gt;'Key project Info'!$B$6,"",D338+C339)</f>
        <v>-12</v>
      </c>
      <c r="E339" s="78">
        <f>IF(E334&gt;'Key project Info'!$B$6,"",E338+D339)</f>
        <v>-12</v>
      </c>
      <c r="F339" s="78">
        <f>IF(F334&gt;'Key project Info'!$B$6,"",F338+E339)</f>
        <v>-12</v>
      </c>
      <c r="G339" s="78">
        <f>IF(G334&gt;'Key project Info'!$B$6,"",G338+F339)</f>
        <v>-12</v>
      </c>
      <c r="H339" s="78">
        <f>IF(H334&gt;'Key project Info'!$B$6,"",H338+G339)</f>
        <v>-12</v>
      </c>
      <c r="I339" s="78">
        <f>IF(I334&gt;'Key project Info'!$B$6,"",I338+H339)</f>
        <v>-12</v>
      </c>
      <c r="J339" s="78">
        <f>IF(J334&gt;'Key project Info'!$B$6,"",J338+I339)</f>
        <v>-12</v>
      </c>
      <c r="K339" s="78">
        <f>IF(K334&gt;'Key project Info'!$B$6,"",K338+J339)</f>
        <v>-12</v>
      </c>
      <c r="L339" s="78">
        <f>IF(L334&gt;'Key project Info'!$B$6,"",L338+K339)</f>
        <v>-12</v>
      </c>
      <c r="M339" s="78">
        <f>IF(M334&gt;'Key project Info'!$B$6,"",M338+L339)</f>
        <v>-12</v>
      </c>
      <c r="N339" s="78">
        <f>IF(N334&gt;'Key project Info'!$B$6,"",N338+M339)</f>
        <v>-12</v>
      </c>
      <c r="O339" s="78">
        <f>IF(O334&gt;'Key project Info'!$B$6,"",O338+N339)</f>
        <v>-12</v>
      </c>
      <c r="P339" s="78">
        <f>IF(P334&gt;'Key project Info'!$B$6,"",P338+O339)</f>
        <v>-12</v>
      </c>
      <c r="Q339" s="78">
        <f>IF(Q334&gt;'Key project Info'!$B$6,"",Q338+P339)</f>
        <v>-12</v>
      </c>
      <c r="R339" s="78">
        <f>IF(R334&gt;'Key project Info'!$B$6,"",R338+Q339)</f>
        <v>-12</v>
      </c>
      <c r="S339" s="78">
        <f>IF(S334&gt;'Key project Info'!$B$6,"",S338+R339)</f>
        <v>-12</v>
      </c>
      <c r="T339" s="78">
        <f>IF(T334&gt;'Key project Info'!$B$6,"",T338+S339)</f>
        <v>-12</v>
      </c>
      <c r="U339" s="78">
        <f>IF(U334&gt;'Key project Info'!$B$6,"",U338+T339)</f>
        <v>-12</v>
      </c>
      <c r="V339" s="78" t="str">
        <f>IF(V334&gt;'Key project Info'!$B$6,"",V338+U339)</f>
        <v/>
      </c>
      <c r="W339" s="78" t="str">
        <f>IF(W334&gt;'Key project Info'!$B$6,"",W338+V339)</f>
        <v/>
      </c>
      <c r="X339" s="78" t="str">
        <f>IF(X334&gt;'Key project Info'!$B$6,"",X338+W339)</f>
        <v/>
      </c>
      <c r="Y339" s="78" t="str">
        <f>IF(Y334&gt;'Key project Info'!$B$6,"",Y338+X339)</f>
        <v/>
      </c>
      <c r="Z339" s="78" t="str">
        <f>IF(Z334&gt;'Key project Info'!$B$6,"",Z338+Y339)</f>
        <v/>
      </c>
      <c r="AA339" s="78" t="str">
        <f>IF(AA334&gt;'Key project Info'!$B$6,"",AA338+Z339)</f>
        <v/>
      </c>
      <c r="AB339" s="78" t="str">
        <f>IF(AB334&gt;'Key project Info'!$B$6,"",AB338+AA339)</f>
        <v/>
      </c>
      <c r="AC339" s="78" t="str">
        <f>IF(AC334&gt;'Key project Info'!$B$6,"",AC338+AB339)</f>
        <v/>
      </c>
      <c r="AD339" s="78" t="str">
        <f>IF(AD334&gt;'Key project Info'!$B$6,"",AD338+AC339)</f>
        <v/>
      </c>
      <c r="AE339" s="78" t="str">
        <f>IF(AE334&gt;'Key project Info'!$B$6,"",AE338+AD339)</f>
        <v/>
      </c>
      <c r="AF339" s="68"/>
      <c r="AG339" s="68"/>
      <c r="AH339" s="68"/>
    </row>
    <row r="340" spans="1:34" x14ac:dyDescent="0.25">
      <c r="A340" s="78"/>
      <c r="B340" s="6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68"/>
      <c r="AG340" s="68"/>
      <c r="AH340" s="68"/>
    </row>
    <row r="341" spans="1:34" x14ac:dyDescent="0.25">
      <c r="A341" s="88" t="s">
        <v>120</v>
      </c>
      <c r="B341" s="68">
        <f>IF(B334&gt;'Key project Info'!$B$6,"",B338/(1+$B344)^B334)</f>
        <v>-11.345454545454546</v>
      </c>
      <c r="C341" s="68">
        <f>IF(C334&gt;'Key project Info'!$B$6,"",C338/(1+$B344)^C334)</f>
        <v>0</v>
      </c>
      <c r="D341" s="68">
        <f>IF(D334&gt;'Key project Info'!$B$6,"",D338/(1+$B344)^D334)</f>
        <v>0</v>
      </c>
      <c r="E341" s="68">
        <f>IF(E334&gt;'Key project Info'!$B$6,"",E338/(1+$B344)^E334)</f>
        <v>0</v>
      </c>
      <c r="F341" s="68">
        <f>IF(F334&gt;'Key project Info'!$B$6,"",F338/(1+$B344)^F334)</f>
        <v>0</v>
      </c>
      <c r="G341" s="68">
        <f>IF(G334&gt;'Key project Info'!$B$6,"",G338/(1+$B344)^G334)</f>
        <v>0</v>
      </c>
      <c r="H341" s="68">
        <f>IF(H334&gt;'Key project Info'!$B$6,"",H338/(1+$B344)^H334)</f>
        <v>0</v>
      </c>
      <c r="I341" s="68">
        <f>IF(I334&gt;'Key project Info'!$B$6,"",I338/(1+$B344)^I334)</f>
        <v>0</v>
      </c>
      <c r="J341" s="68">
        <f>IF(J334&gt;'Key project Info'!$B$6,"",J338/(1+$B344)^J334)</f>
        <v>0</v>
      </c>
      <c r="K341" s="68">
        <f>IF(K334&gt;'Key project Info'!$B$6,"",K338/(1+$B344)^K334)</f>
        <v>0</v>
      </c>
      <c r="L341" s="68">
        <f>IF(L334&gt;'Key project Info'!$B$6,"",L338/(1+$B344)^L334)</f>
        <v>0</v>
      </c>
      <c r="M341" s="68">
        <f>IF(M334&gt;'Key project Info'!$B$6,"",M338/(1+$B344)^M334)</f>
        <v>0</v>
      </c>
      <c r="N341" s="68">
        <f>IF(N334&gt;'Key project Info'!$B$6,"",N338/(1+$B344)^N334)</f>
        <v>0</v>
      </c>
      <c r="O341" s="68">
        <f>IF(O334&gt;'Key project Info'!$B$6,"",O338/(1+$B344)^O334)</f>
        <v>0</v>
      </c>
      <c r="P341" s="68">
        <f>IF(P334&gt;'Key project Info'!$B$6,"",P338/(1+$B344)^P334)</f>
        <v>0</v>
      </c>
      <c r="Q341" s="68">
        <f>IF(Q334&gt;'Key project Info'!$B$6,"",Q338/(1+$B344)^Q334)</f>
        <v>0</v>
      </c>
      <c r="R341" s="68">
        <f>IF(R334&gt;'Key project Info'!$B$6,"",R338/(1+$B344)^R334)</f>
        <v>0</v>
      </c>
      <c r="S341" s="68">
        <f>IF(S334&gt;'Key project Info'!$B$6,"",S338/(1+$B344)^S334)</f>
        <v>0</v>
      </c>
      <c r="T341" s="68">
        <f>IF(T334&gt;'Key project Info'!$B$6,"",T338/(1+$B344)^T334)</f>
        <v>0</v>
      </c>
      <c r="U341" s="68">
        <f>IF(U334&gt;'Key project Info'!$B$6,"",U338/(1+$B344)^U334)</f>
        <v>0</v>
      </c>
      <c r="V341" s="68" t="str">
        <f>IF(V334&gt;'Key project Info'!$B$6,"",V338/(1+$B344)^V334)</f>
        <v/>
      </c>
      <c r="W341" s="68" t="str">
        <f>IF(W334&gt;'Key project Info'!$B$6,"",W338/(1+$B344)^W334)</f>
        <v/>
      </c>
      <c r="X341" s="68" t="str">
        <f>IF(X334&gt;'Key project Info'!$B$6,"",X338/(1+$B344)^X334)</f>
        <v/>
      </c>
      <c r="Y341" s="68" t="str">
        <f>IF(Y334&gt;'Key project Info'!$B$6,"",Y338/(1+$B344)^Y334)</f>
        <v/>
      </c>
      <c r="Z341" s="68" t="str">
        <f>IF(Z334&gt;'Key project Info'!$B$6,"",Z338/(1+$B344)^Z334)</f>
        <v/>
      </c>
      <c r="AA341" s="68" t="str">
        <f>IF(AA334&gt;'Key project Info'!$B$6,"",AA338/(1+$B344)^AA334)</f>
        <v/>
      </c>
      <c r="AB341" s="68" t="str">
        <f>IF(AB334&gt;'Key project Info'!$B$6,"",AB338/(1+$B344)^AB334)</f>
        <v/>
      </c>
      <c r="AC341" s="68" t="str">
        <f>IF(AC334&gt;'Key project Info'!$B$6,"",AC338/(1+$B344)^AC334)</f>
        <v/>
      </c>
      <c r="AD341" s="68" t="str">
        <f>IF(AD334&gt;'Key project Info'!$B$6,"",AD338/(1+$B344)^AD334)</f>
        <v/>
      </c>
      <c r="AE341" s="68" t="str">
        <f>IF(AE334&gt;'Key project Info'!$B$6,"",AE338/(1+$B344)^AE334)</f>
        <v/>
      </c>
      <c r="AF341" s="68"/>
      <c r="AG341" s="68"/>
      <c r="AH341" s="68"/>
    </row>
    <row r="342" spans="1:34" ht="14.4" thickBot="1" x14ac:dyDescent="0.3">
      <c r="A342" s="291" t="s">
        <v>121</v>
      </c>
      <c r="B342" s="176">
        <f>IF(B334&gt;'Key project Info'!$B$6,"",B339/(1+$B344)^B334)</f>
        <v>-11.345454545454546</v>
      </c>
      <c r="C342" s="176">
        <f>IF(C334&gt;'Key project Info'!$B$6,"",C339/(1+$B344)^C334)</f>
        <v>-10.726611570247934</v>
      </c>
      <c r="D342" s="176">
        <f>IF(D334&gt;'Key project Info'!$B$6,"",D339/(1+$B344)^D334)</f>
        <v>-10.141523666416228</v>
      </c>
      <c r="E342" s="176">
        <f>IF(E334&gt;'Key project Info'!$B$6,"",E339/(1+$B344)^E334)</f>
        <v>-9.5883496482480712</v>
      </c>
      <c r="F342" s="176">
        <f>IF(F334&gt;'Key project Info'!$B$6,"",F339/(1+$B344)^F334)</f>
        <v>-9.0653487583436316</v>
      </c>
      <c r="G342" s="176">
        <f>IF(G334&gt;'Key project Info'!$B$6,"",G339/(1+$B344)^G334)</f>
        <v>-8.5708751897067064</v>
      </c>
      <c r="H342" s="176">
        <f>IF(H334&gt;'Key project Info'!$B$6,"",H339/(1+$B344)^H334)</f>
        <v>-8.1033729066317939</v>
      </c>
      <c r="I342" s="176">
        <f>IF(I334&gt;'Key project Info'!$B$6,"",I339/(1+$B344)^I334)</f>
        <v>-7.6613707480882418</v>
      </c>
      <c r="J342" s="176">
        <f>IF(J334&gt;'Key project Info'!$B$6,"",J339/(1+$B344)^J334)</f>
        <v>-7.2434777981925205</v>
      </c>
      <c r="K342" s="176">
        <f>IF(K334&gt;'Key project Info'!$B$6,"",K339/(1+$B344)^K334)</f>
        <v>-6.8483790092002002</v>
      </c>
      <c r="L342" s="176">
        <f>IF(L334&gt;'Key project Info'!$B$6,"",L339/(1+$B344)^L334)</f>
        <v>-6.4748310632438262</v>
      </c>
      <c r="M342" s="176">
        <f>IF(M334&gt;'Key project Info'!$B$6,"",M339/(1+$B344)^M334)</f>
        <v>-6.1216584597941628</v>
      </c>
      <c r="N342" s="176">
        <f>IF(N334&gt;'Key project Info'!$B$6,"",N339/(1+$B344)^N334)</f>
        <v>-5.7877498165326635</v>
      </c>
      <c r="O342" s="176">
        <f>IF(O334&gt;'Key project Info'!$B$6,"",O339/(1+$B344)^O334)</f>
        <v>-5.4720543719945187</v>
      </c>
      <c r="P342" s="176">
        <f>IF(P334&gt;'Key project Info'!$B$6,"",P339/(1+$B344)^P334)</f>
        <v>-5.1735786789766349</v>
      </c>
      <c r="Q342" s="176">
        <f>IF(Q334&gt;'Key project Info'!$B$6,"",Q339/(1+$B344)^Q334)</f>
        <v>-4.8913834783051833</v>
      </c>
      <c r="R342" s="176">
        <f>IF(R334&gt;'Key project Info'!$B$6,"",R339/(1+$B344)^R334)</f>
        <v>-4.6245807431249002</v>
      </c>
      <c r="S342" s="176">
        <f>IF(S334&gt;'Key project Info'!$B$6,"",S339/(1+$B344)^S334)</f>
        <v>-4.3723308844089965</v>
      </c>
      <c r="T342" s="176">
        <f>IF(T334&gt;'Key project Info'!$B$6,"",T339/(1+$B344)^T334)</f>
        <v>-4.1338401088957788</v>
      </c>
      <c r="U342" s="176">
        <f>IF(U334&gt;'Key project Info'!$B$6,"",U339/(1+$B344)^U334)</f>
        <v>-3.9083579211378274</v>
      </c>
      <c r="V342" s="176" t="str">
        <f>IF(V334&gt;'Key project Info'!$B$6,"",V339/(1+$B344)^V334)</f>
        <v/>
      </c>
      <c r="W342" s="176" t="str">
        <f>IF(W334&gt;'Key project Info'!$B$6,"",W339/(1+$B344)^W334)</f>
        <v/>
      </c>
      <c r="X342" s="176" t="str">
        <f>IF(X334&gt;'Key project Info'!$B$6,"",X339/(1+$B344)^X334)</f>
        <v/>
      </c>
      <c r="Y342" s="176" t="str">
        <f>IF(Y334&gt;'Key project Info'!$B$6,"",Y339/(1+$B344)^Y334)</f>
        <v/>
      </c>
      <c r="Z342" s="176" t="str">
        <f>IF(Z334&gt;'Key project Info'!$B$6,"",Z339/(1+$B344)^Z334)</f>
        <v/>
      </c>
      <c r="AA342" s="176" t="str">
        <f>IF(AA334&gt;'Key project Info'!$B$6,"",AA339/(1+$B344)^AA334)</f>
        <v/>
      </c>
      <c r="AB342" s="176" t="str">
        <f>IF(AB334&gt;'Key project Info'!$B$6,"",AB339/(1+$B344)^AB334)</f>
        <v/>
      </c>
      <c r="AC342" s="176" t="str">
        <f>IF(AC334&gt;'Key project Info'!$B$6,"",AC339/(1+$B344)^AC334)</f>
        <v/>
      </c>
      <c r="AD342" s="176" t="str">
        <f>IF(AD334&gt;'Key project Info'!$B$6,"",AD339/(1+$B344)^AD334)</f>
        <v/>
      </c>
      <c r="AE342" s="176" t="str">
        <f>IF(AE334&gt;'Key project Info'!$B$6,"",AE339/(1+$B344)^AE334)</f>
        <v/>
      </c>
      <c r="AF342" s="68"/>
      <c r="AG342" s="68"/>
      <c r="AH342" s="68"/>
    </row>
    <row r="343" spans="1:34" x14ac:dyDescent="0.25">
      <c r="A343" s="78"/>
      <c r="B343" s="68"/>
      <c r="C343" s="78"/>
      <c r="D343" s="78"/>
      <c r="E343" s="68"/>
      <c r="F343" s="68"/>
      <c r="G343" s="7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row>
    <row r="344" spans="1:34" x14ac:dyDescent="0.25">
      <c r="A344" s="78" t="s">
        <v>98</v>
      </c>
      <c r="B344" s="90">
        <f>(1+B345)/(1+B346)-1</f>
        <v>5.7692307692307709E-2</v>
      </c>
      <c r="C344" s="78"/>
      <c r="D344" s="78"/>
      <c r="E344" s="68"/>
      <c r="F344" s="68"/>
      <c r="G344" s="7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row>
    <row r="345" spans="1:34" x14ac:dyDescent="0.25">
      <c r="A345" s="78" t="s">
        <v>96</v>
      </c>
      <c r="B345" s="302">
        <v>0.1</v>
      </c>
      <c r="C345" s="78"/>
      <c r="D345" s="78"/>
      <c r="E345" s="68"/>
      <c r="F345" s="68"/>
      <c r="G345" s="7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row>
    <row r="346" spans="1:34" x14ac:dyDescent="0.25">
      <c r="A346" s="271" t="s">
        <v>97</v>
      </c>
      <c r="B346" s="302">
        <v>0.04</v>
      </c>
      <c r="C346" s="78"/>
      <c r="D346" s="78"/>
      <c r="E346" s="68"/>
      <c r="F346" s="68"/>
      <c r="G346" s="7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row>
    <row r="347" spans="1:34" x14ac:dyDescent="0.25">
      <c r="A347" s="88" t="s">
        <v>31</v>
      </c>
      <c r="B347" s="88">
        <f ca="1">IF(AND('Key project Info'!$B$6&gt;0,'Key project Info'!$B$6&lt;=30),SUM(B341:OFFSET(B341,0,'Key project Info'!$B$6-1)),"Assessment period wrong")</f>
        <v>-11.345454545454546</v>
      </c>
      <c r="C347" s="78"/>
      <c r="D347" s="78"/>
      <c r="E347" s="68"/>
      <c r="F347" s="68"/>
      <c r="G347" s="7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row>
    <row r="348" spans="1:34" x14ac:dyDescent="0.25">
      <c r="A348" s="65" t="s">
        <v>100</v>
      </c>
      <c r="B348" s="303" t="e">
        <f ca="1">IF(AND('Key project Info'!$B$6&gt;0,'Key project Info'!$B$6&lt;=30),IRR(B338:OFFSET(B338,0,'Key project Info'!$B$6-1)),"Assessment period wrong")</f>
        <v>#NUM!</v>
      </c>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row>
    <row r="349" spans="1:34" x14ac:dyDescent="0.25">
      <c r="A349" s="65"/>
      <c r="B349" s="293"/>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row>
    <row r="350" spans="1:34" x14ac:dyDescent="0.25">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row>
    <row r="351" spans="1:34" x14ac:dyDescent="0.25">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8"/>
    </row>
    <row r="352" spans="1:34" ht="17.399999999999999" x14ac:dyDescent="0.3">
      <c r="A352" s="286" t="str">
        <f>'Key project Info'!$B$50</f>
        <v>Land use r</v>
      </c>
      <c r="B352" s="286"/>
      <c r="C352" s="286"/>
      <c r="D352" s="286"/>
      <c r="E352" s="286"/>
      <c r="F352" s="286"/>
      <c r="G352" s="286"/>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68"/>
      <c r="AG352" s="68"/>
      <c r="AH352" s="68"/>
    </row>
    <row r="353" spans="1:34" x14ac:dyDescent="0.25">
      <c r="A353" s="287" t="s">
        <v>1</v>
      </c>
      <c r="B353" s="288">
        <v>1</v>
      </c>
      <c r="C353" s="288">
        <v>2</v>
      </c>
      <c r="D353" s="288">
        <v>3</v>
      </c>
      <c r="E353" s="288">
        <v>4</v>
      </c>
      <c r="F353" s="288">
        <v>5</v>
      </c>
      <c r="G353" s="288">
        <v>6</v>
      </c>
      <c r="H353" s="288">
        <v>7</v>
      </c>
      <c r="I353" s="288">
        <v>8</v>
      </c>
      <c r="J353" s="288">
        <v>9</v>
      </c>
      <c r="K353" s="288">
        <v>10</v>
      </c>
      <c r="L353" s="288">
        <v>11</v>
      </c>
      <c r="M353" s="288">
        <v>12</v>
      </c>
      <c r="N353" s="288">
        <v>13</v>
      </c>
      <c r="O353" s="288">
        <v>14</v>
      </c>
      <c r="P353" s="288">
        <v>15</v>
      </c>
      <c r="Q353" s="288">
        <v>16</v>
      </c>
      <c r="R353" s="288">
        <v>17</v>
      </c>
      <c r="S353" s="288">
        <v>18</v>
      </c>
      <c r="T353" s="288">
        <v>19</v>
      </c>
      <c r="U353" s="288">
        <v>20</v>
      </c>
      <c r="V353" s="288">
        <v>21</v>
      </c>
      <c r="W353" s="288">
        <v>22</v>
      </c>
      <c r="X353" s="288">
        <v>23</v>
      </c>
      <c r="Y353" s="288">
        <v>24</v>
      </c>
      <c r="Z353" s="288">
        <v>25</v>
      </c>
      <c r="AA353" s="288">
        <v>26</v>
      </c>
      <c r="AB353" s="288">
        <v>27</v>
      </c>
      <c r="AC353" s="288">
        <v>28</v>
      </c>
      <c r="AD353" s="288">
        <v>29</v>
      </c>
      <c r="AE353" s="288">
        <v>30</v>
      </c>
      <c r="AF353" s="68"/>
      <c r="AG353" s="68"/>
      <c r="AH353" s="68"/>
    </row>
    <row r="354" spans="1:34" s="235" customFormat="1" x14ac:dyDescent="0.25">
      <c r="A354" s="235" t="s">
        <v>8</v>
      </c>
      <c r="B354" s="235">
        <v>13</v>
      </c>
    </row>
    <row r="355" spans="1:34" s="290" customFormat="1" ht="16.5" customHeight="1" x14ac:dyDescent="0.3">
      <c r="A355" s="413" t="s">
        <v>167</v>
      </c>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235"/>
      <c r="AE355" s="235"/>
    </row>
    <row r="356" spans="1:34" s="235" customFormat="1" x14ac:dyDescent="0.25">
      <c r="A356" s="237" t="s">
        <v>30</v>
      </c>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c r="AB356" s="237"/>
      <c r="AC356" s="237"/>
      <c r="AD356" s="237"/>
      <c r="AE356" s="237"/>
    </row>
    <row r="357" spans="1:34" x14ac:dyDescent="0.25">
      <c r="A357" s="415" t="s">
        <v>165</v>
      </c>
      <c r="B357" s="68">
        <f>IF(B353&gt;'Key project Info'!$B$6,"",B356-(B354+B355))</f>
        <v>-13</v>
      </c>
      <c r="C357" s="68">
        <f>IF(C353&gt;'Key project Info'!$B$6,"",C356-(C354+C355))</f>
        <v>0</v>
      </c>
      <c r="D357" s="68">
        <f>IF(D353&gt;'Key project Info'!$B$6,"",D356-(D354+D355))</f>
        <v>0</v>
      </c>
      <c r="E357" s="68">
        <f>IF(E353&gt;'Key project Info'!$B$6,"",E356-(E354+E355))</f>
        <v>0</v>
      </c>
      <c r="F357" s="68">
        <f>IF(F353&gt;'Key project Info'!$B$6,"",F356-(F354+F355))</f>
        <v>0</v>
      </c>
      <c r="G357" s="68">
        <f>IF(G353&gt;'Key project Info'!$B$6,"",G356-(G354+G355))</f>
        <v>0</v>
      </c>
      <c r="H357" s="68">
        <f>IF(H353&gt;'Key project Info'!$B$6,"",H356-(H354+H355))</f>
        <v>0</v>
      </c>
      <c r="I357" s="68">
        <f>IF(I353&gt;'Key project Info'!$B$6,"",I356-(I354+I355))</f>
        <v>0</v>
      </c>
      <c r="J357" s="68">
        <f>IF(J353&gt;'Key project Info'!$B$6,"",J356-(J354+J355))</f>
        <v>0</v>
      </c>
      <c r="K357" s="68">
        <f>IF(K353&gt;'Key project Info'!$B$6,"",K356-(K354+K355))</f>
        <v>0</v>
      </c>
      <c r="L357" s="68">
        <f>IF(L353&gt;'Key project Info'!$B$6,"",L356-(L354+L355))</f>
        <v>0</v>
      </c>
      <c r="M357" s="68">
        <f>IF(M353&gt;'Key project Info'!$B$6,"",M356-(M354+M355))</f>
        <v>0</v>
      </c>
      <c r="N357" s="68">
        <f>IF(N353&gt;'Key project Info'!$B$6,"",N356-(N354+N355))</f>
        <v>0</v>
      </c>
      <c r="O357" s="68">
        <f>IF(O353&gt;'Key project Info'!$B$6,"",O356-(O354+O355))</f>
        <v>0</v>
      </c>
      <c r="P357" s="68">
        <f>IF(P353&gt;'Key project Info'!$B$6,"",P356-(P354+P355))</f>
        <v>0</v>
      </c>
      <c r="Q357" s="68">
        <f>IF(Q353&gt;'Key project Info'!$B$6,"",Q356-(Q354+Q355))</f>
        <v>0</v>
      </c>
      <c r="R357" s="68">
        <f>IF(R353&gt;'Key project Info'!$B$6,"",R356-(R354+R355))</f>
        <v>0</v>
      </c>
      <c r="S357" s="68">
        <f>IF(S353&gt;'Key project Info'!$B$6,"",S356-(S354+S355))</f>
        <v>0</v>
      </c>
      <c r="T357" s="68">
        <f>IF(T353&gt;'Key project Info'!$B$6,"",T356-(T354+T355))</f>
        <v>0</v>
      </c>
      <c r="U357" s="68">
        <f>IF(U353&gt;'Key project Info'!$B$6,"",U356-(U354+U355))</f>
        <v>0</v>
      </c>
      <c r="V357" s="68" t="str">
        <f>IF(V353&gt;'Key project Info'!$B$6,"",V356-(V354+V355))</f>
        <v/>
      </c>
      <c r="W357" s="68" t="str">
        <f>IF(W353&gt;'Key project Info'!$B$6,"",W356-(W354+W355))</f>
        <v/>
      </c>
      <c r="X357" s="68" t="str">
        <f>IF(X353&gt;'Key project Info'!$B$6,"",X356-(X354+X355))</f>
        <v/>
      </c>
      <c r="Y357" s="68" t="str">
        <f>IF(Y353&gt;'Key project Info'!$B$6,"",Y356-(Y354+Y355))</f>
        <v/>
      </c>
      <c r="Z357" s="68" t="str">
        <f>IF(Z353&gt;'Key project Info'!$B$6,"",Z356-(Z354+Z355))</f>
        <v/>
      </c>
      <c r="AA357" s="68" t="str">
        <f>IF(AA353&gt;'Key project Info'!$B$6,"",AA356-(AA354+AA355))</f>
        <v/>
      </c>
      <c r="AB357" s="68" t="str">
        <f>IF(AB353&gt;'Key project Info'!$B$6,"",AB356-(AB354+AB355))</f>
        <v/>
      </c>
      <c r="AC357" s="68" t="str">
        <f>IF(AC353&gt;'Key project Info'!$B$6,"",AC356-(AC354+AC355))</f>
        <v/>
      </c>
      <c r="AD357" s="68" t="str">
        <f>IF(AD353&gt;'Key project Info'!$B$6,"",AD356-(AD354+AD355))</f>
        <v/>
      </c>
      <c r="AE357" s="68" t="str">
        <f>IF(AE353&gt;'Key project Info'!$B$6,"",AE356-(AE354+AE355))</f>
        <v/>
      </c>
      <c r="AF357" s="68"/>
      <c r="AG357" s="68"/>
      <c r="AH357" s="68"/>
    </row>
    <row r="358" spans="1:34" x14ac:dyDescent="0.25">
      <c r="A358" s="78" t="s">
        <v>123</v>
      </c>
      <c r="B358" s="68">
        <f>IF(B353&gt;'Key project Info'!$B$6,"",B357)</f>
        <v>-13</v>
      </c>
      <c r="C358" s="78">
        <f>IF(C353&gt;'Key project Info'!$B$6,"",C357+B358)</f>
        <v>-13</v>
      </c>
      <c r="D358" s="78">
        <f>IF(D353&gt;'Key project Info'!$B$6,"",D357+C358)</f>
        <v>-13</v>
      </c>
      <c r="E358" s="78">
        <f>IF(E353&gt;'Key project Info'!$B$6,"",E357+D358)</f>
        <v>-13</v>
      </c>
      <c r="F358" s="78">
        <f>IF(F353&gt;'Key project Info'!$B$6,"",F357+E358)</f>
        <v>-13</v>
      </c>
      <c r="G358" s="78">
        <f>IF(G353&gt;'Key project Info'!$B$6,"",G357+F358)</f>
        <v>-13</v>
      </c>
      <c r="H358" s="78">
        <f>IF(H353&gt;'Key project Info'!$B$6,"",H357+G358)</f>
        <v>-13</v>
      </c>
      <c r="I358" s="78">
        <f>IF(I353&gt;'Key project Info'!$B$6,"",I357+H358)</f>
        <v>-13</v>
      </c>
      <c r="J358" s="78">
        <f>IF(J353&gt;'Key project Info'!$B$6,"",J357+I358)</f>
        <v>-13</v>
      </c>
      <c r="K358" s="78">
        <f>IF(K353&gt;'Key project Info'!$B$6,"",K357+J358)</f>
        <v>-13</v>
      </c>
      <c r="L358" s="78">
        <f>IF(L353&gt;'Key project Info'!$B$6,"",L357+K358)</f>
        <v>-13</v>
      </c>
      <c r="M358" s="78">
        <f>IF(M353&gt;'Key project Info'!$B$6,"",M357+L358)</f>
        <v>-13</v>
      </c>
      <c r="N358" s="78">
        <f>IF(N353&gt;'Key project Info'!$B$6,"",N357+M358)</f>
        <v>-13</v>
      </c>
      <c r="O358" s="78">
        <f>IF(O353&gt;'Key project Info'!$B$6,"",O357+N358)</f>
        <v>-13</v>
      </c>
      <c r="P358" s="78">
        <f>IF(P353&gt;'Key project Info'!$B$6,"",P357+O358)</f>
        <v>-13</v>
      </c>
      <c r="Q358" s="78">
        <f>IF(Q353&gt;'Key project Info'!$B$6,"",Q357+P358)</f>
        <v>-13</v>
      </c>
      <c r="R358" s="78">
        <f>IF(R353&gt;'Key project Info'!$B$6,"",R357+Q358)</f>
        <v>-13</v>
      </c>
      <c r="S358" s="78">
        <f>IF(S353&gt;'Key project Info'!$B$6,"",S357+R358)</f>
        <v>-13</v>
      </c>
      <c r="T358" s="78">
        <f>IF(T353&gt;'Key project Info'!$B$6,"",T357+S358)</f>
        <v>-13</v>
      </c>
      <c r="U358" s="78">
        <f>IF(U353&gt;'Key project Info'!$B$6,"",U357+T358)</f>
        <v>-13</v>
      </c>
      <c r="V358" s="78" t="str">
        <f>IF(V353&gt;'Key project Info'!$B$6,"",V357+U358)</f>
        <v/>
      </c>
      <c r="W358" s="78" t="str">
        <f>IF(W353&gt;'Key project Info'!$B$6,"",W357+V358)</f>
        <v/>
      </c>
      <c r="X358" s="78" t="str">
        <f>IF(X353&gt;'Key project Info'!$B$6,"",X357+W358)</f>
        <v/>
      </c>
      <c r="Y358" s="78" t="str">
        <f>IF(Y353&gt;'Key project Info'!$B$6,"",Y357+X358)</f>
        <v/>
      </c>
      <c r="Z358" s="78" t="str">
        <f>IF(Z353&gt;'Key project Info'!$B$6,"",Z357+Y358)</f>
        <v/>
      </c>
      <c r="AA358" s="78" t="str">
        <f>IF(AA353&gt;'Key project Info'!$B$6,"",AA357+Z358)</f>
        <v/>
      </c>
      <c r="AB358" s="78" t="str">
        <f>IF(AB353&gt;'Key project Info'!$B$6,"",AB357+AA358)</f>
        <v/>
      </c>
      <c r="AC358" s="78" t="str">
        <f>IF(AC353&gt;'Key project Info'!$B$6,"",AC357+AB358)</f>
        <v/>
      </c>
      <c r="AD358" s="78" t="str">
        <f>IF(AD353&gt;'Key project Info'!$B$6,"",AD357+AC358)</f>
        <v/>
      </c>
      <c r="AE358" s="78" t="str">
        <f>IF(AE353&gt;'Key project Info'!$B$6,"",AE357+AD358)</f>
        <v/>
      </c>
      <c r="AF358" s="68"/>
      <c r="AG358" s="68"/>
      <c r="AH358" s="68"/>
    </row>
    <row r="359" spans="1:34" x14ac:dyDescent="0.25">
      <c r="A359" s="78"/>
      <c r="B359" s="6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68"/>
      <c r="AG359" s="68"/>
      <c r="AH359" s="68"/>
    </row>
    <row r="360" spans="1:34" x14ac:dyDescent="0.25">
      <c r="A360" s="88" t="s">
        <v>120</v>
      </c>
      <c r="B360" s="68">
        <f>IF(B353&gt;'Key project Info'!$B$6,"",B357/(1+$B363)^B353)</f>
        <v>-12.290909090909091</v>
      </c>
      <c r="C360" s="68">
        <f>IF(C353&gt;'Key project Info'!$B$6,"",C357/(1+$B363)^C353)</f>
        <v>0</v>
      </c>
      <c r="D360" s="68">
        <f>IF(D353&gt;'Key project Info'!$B$6,"",D357/(1+$B363)^D353)</f>
        <v>0</v>
      </c>
      <c r="E360" s="68">
        <f>IF(E353&gt;'Key project Info'!$B$6,"",E357/(1+$B363)^E353)</f>
        <v>0</v>
      </c>
      <c r="F360" s="68">
        <f>IF(F353&gt;'Key project Info'!$B$6,"",F357/(1+$B363)^F353)</f>
        <v>0</v>
      </c>
      <c r="G360" s="68">
        <f>IF(G353&gt;'Key project Info'!$B$6,"",G357/(1+$B363)^G353)</f>
        <v>0</v>
      </c>
      <c r="H360" s="68">
        <f>IF(H353&gt;'Key project Info'!$B$6,"",H357/(1+$B363)^H353)</f>
        <v>0</v>
      </c>
      <c r="I360" s="68">
        <f>IF(I353&gt;'Key project Info'!$B$6,"",I357/(1+$B363)^I353)</f>
        <v>0</v>
      </c>
      <c r="J360" s="68">
        <f>IF(J353&gt;'Key project Info'!$B$6,"",J357/(1+$B363)^J353)</f>
        <v>0</v>
      </c>
      <c r="K360" s="68">
        <f>IF(K353&gt;'Key project Info'!$B$6,"",K357/(1+$B363)^K353)</f>
        <v>0</v>
      </c>
      <c r="L360" s="68">
        <f>IF(L353&gt;'Key project Info'!$B$6,"",L357/(1+$B363)^L353)</f>
        <v>0</v>
      </c>
      <c r="M360" s="68">
        <f>IF(M353&gt;'Key project Info'!$B$6,"",M357/(1+$B363)^M353)</f>
        <v>0</v>
      </c>
      <c r="N360" s="68">
        <f>IF(N353&gt;'Key project Info'!$B$6,"",N357/(1+$B363)^N353)</f>
        <v>0</v>
      </c>
      <c r="O360" s="68">
        <f>IF(O353&gt;'Key project Info'!$B$6,"",O357/(1+$B363)^O353)</f>
        <v>0</v>
      </c>
      <c r="P360" s="68">
        <f>IF(P353&gt;'Key project Info'!$B$6,"",P357/(1+$B363)^P353)</f>
        <v>0</v>
      </c>
      <c r="Q360" s="68">
        <f>IF(Q353&gt;'Key project Info'!$B$6,"",Q357/(1+$B363)^Q353)</f>
        <v>0</v>
      </c>
      <c r="R360" s="68">
        <f>IF(R353&gt;'Key project Info'!$B$6,"",R357/(1+$B363)^R353)</f>
        <v>0</v>
      </c>
      <c r="S360" s="68">
        <f>IF(S353&gt;'Key project Info'!$B$6,"",S357/(1+$B363)^S353)</f>
        <v>0</v>
      </c>
      <c r="T360" s="68">
        <f>IF(T353&gt;'Key project Info'!$B$6,"",T357/(1+$B363)^T353)</f>
        <v>0</v>
      </c>
      <c r="U360" s="68">
        <f>IF(U353&gt;'Key project Info'!$B$6,"",U357/(1+$B363)^U353)</f>
        <v>0</v>
      </c>
      <c r="V360" s="68" t="str">
        <f>IF(V353&gt;'Key project Info'!$B$6,"",V357/(1+$B363)^V353)</f>
        <v/>
      </c>
      <c r="W360" s="68" t="str">
        <f>IF(W353&gt;'Key project Info'!$B$6,"",W357/(1+$B363)^W353)</f>
        <v/>
      </c>
      <c r="X360" s="68" t="str">
        <f>IF(X353&gt;'Key project Info'!$B$6,"",X357/(1+$B363)^X353)</f>
        <v/>
      </c>
      <c r="Y360" s="68" t="str">
        <f>IF(Y353&gt;'Key project Info'!$B$6,"",Y357/(1+$B363)^Y353)</f>
        <v/>
      </c>
      <c r="Z360" s="68" t="str">
        <f>IF(Z353&gt;'Key project Info'!$B$6,"",Z357/(1+$B363)^Z353)</f>
        <v/>
      </c>
      <c r="AA360" s="68" t="str">
        <f>IF(AA353&gt;'Key project Info'!$B$6,"",AA357/(1+$B363)^AA353)</f>
        <v/>
      </c>
      <c r="AB360" s="68" t="str">
        <f>IF(AB353&gt;'Key project Info'!$B$6,"",AB357/(1+$B363)^AB353)</f>
        <v/>
      </c>
      <c r="AC360" s="68" t="str">
        <f>IF(AC353&gt;'Key project Info'!$B$6,"",AC357/(1+$B363)^AC353)</f>
        <v/>
      </c>
      <c r="AD360" s="68" t="str">
        <f>IF(AD353&gt;'Key project Info'!$B$6,"",AD357/(1+$B363)^AD353)</f>
        <v/>
      </c>
      <c r="AE360" s="68" t="str">
        <f>IF(AE353&gt;'Key project Info'!$B$6,"",AE357/(1+$B363)^AE353)</f>
        <v/>
      </c>
      <c r="AF360" s="68"/>
      <c r="AG360" s="68"/>
      <c r="AH360" s="68"/>
    </row>
    <row r="361" spans="1:34" ht="14.4" thickBot="1" x14ac:dyDescent="0.3">
      <c r="A361" s="291" t="s">
        <v>121</v>
      </c>
      <c r="B361" s="176">
        <f>IF(B353&gt;'Key project Info'!$B$6,"",B358/(1+$B363)^B353)</f>
        <v>-12.290909090909091</v>
      </c>
      <c r="C361" s="176">
        <f>IF(C353&gt;'Key project Info'!$B$6,"",C358/(1+$B363)^C353)</f>
        <v>-11.620495867768595</v>
      </c>
      <c r="D361" s="176">
        <f>IF(D353&gt;'Key project Info'!$B$6,"",D358/(1+$B363)^D353)</f>
        <v>-10.986650638617581</v>
      </c>
      <c r="E361" s="176">
        <f>IF(E353&gt;'Key project Info'!$B$6,"",E358/(1+$B363)^E353)</f>
        <v>-10.387378785602078</v>
      </c>
      <c r="F361" s="176">
        <f>IF(F353&gt;'Key project Info'!$B$6,"",F358/(1+$B363)^F353)</f>
        <v>-9.8207944882055997</v>
      </c>
      <c r="G361" s="176">
        <f>IF(G353&gt;'Key project Info'!$B$6,"",G358/(1+$B363)^G353)</f>
        <v>-9.2851147888489312</v>
      </c>
      <c r="H361" s="176">
        <f>IF(H353&gt;'Key project Info'!$B$6,"",H358/(1+$B363)^H353)</f>
        <v>-8.7786539821844443</v>
      </c>
      <c r="I361" s="176">
        <f>IF(I353&gt;'Key project Info'!$B$6,"",I358/(1+$B363)^I353)</f>
        <v>-8.2998183104289289</v>
      </c>
      <c r="J361" s="176">
        <f>IF(J353&gt;'Key project Info'!$B$6,"",J358/(1+$B363)^J353)</f>
        <v>-7.8471009480418967</v>
      </c>
      <c r="K361" s="176">
        <f>IF(K353&gt;'Key project Info'!$B$6,"",K358/(1+$B363)^K353)</f>
        <v>-7.4190772599668842</v>
      </c>
      <c r="L361" s="176">
        <f>IF(L353&gt;'Key project Info'!$B$6,"",L358/(1+$B363)^L353)</f>
        <v>-7.014400318514145</v>
      </c>
      <c r="M361" s="176">
        <f>IF(M353&gt;'Key project Info'!$B$6,"",M358/(1+$B363)^M353)</f>
        <v>-6.6317966647770099</v>
      </c>
      <c r="N361" s="176">
        <f>IF(N353&gt;'Key project Info'!$B$6,"",N358/(1+$B363)^N353)</f>
        <v>-6.2700623012437191</v>
      </c>
      <c r="O361" s="176">
        <f>IF(O353&gt;'Key project Info'!$B$6,"",O358/(1+$B363)^O353)</f>
        <v>-5.9280589029940618</v>
      </c>
      <c r="P361" s="176">
        <f>IF(P353&gt;'Key project Info'!$B$6,"",P358/(1+$B363)^P353)</f>
        <v>-5.6047102355580209</v>
      </c>
      <c r="Q361" s="176">
        <f>IF(Q353&gt;'Key project Info'!$B$6,"",Q358/(1+$B363)^Q353)</f>
        <v>-5.2989987681639485</v>
      </c>
      <c r="R361" s="176">
        <f>IF(R353&gt;'Key project Info'!$B$6,"",R358/(1+$B363)^R353)</f>
        <v>-5.0099624717186417</v>
      </c>
      <c r="S361" s="176">
        <f>IF(S353&gt;'Key project Info'!$B$6,"",S358/(1+$B363)^S353)</f>
        <v>-4.7366917914430795</v>
      </c>
      <c r="T361" s="176">
        <f>IF(T353&gt;'Key project Info'!$B$6,"",T358/(1+$B363)^T353)</f>
        <v>-4.478326784637094</v>
      </c>
      <c r="U361" s="176">
        <f>IF(U353&gt;'Key project Info'!$B$6,"",U358/(1+$B363)^U353)</f>
        <v>-4.2340544145659802</v>
      </c>
      <c r="V361" s="176" t="str">
        <f>IF(V353&gt;'Key project Info'!$B$6,"",V358/(1+$B363)^V353)</f>
        <v/>
      </c>
      <c r="W361" s="176" t="str">
        <f>IF(W353&gt;'Key project Info'!$B$6,"",W358/(1+$B363)^W353)</f>
        <v/>
      </c>
      <c r="X361" s="176" t="str">
        <f>IF(X353&gt;'Key project Info'!$B$6,"",X358/(1+$B363)^X353)</f>
        <v/>
      </c>
      <c r="Y361" s="176" t="str">
        <f>IF(Y353&gt;'Key project Info'!$B$6,"",Y358/(1+$B363)^Y353)</f>
        <v/>
      </c>
      <c r="Z361" s="176" t="str">
        <f>IF(Z353&gt;'Key project Info'!$B$6,"",Z358/(1+$B363)^Z353)</f>
        <v/>
      </c>
      <c r="AA361" s="176" t="str">
        <f>IF(AA353&gt;'Key project Info'!$B$6,"",AA358/(1+$B363)^AA353)</f>
        <v/>
      </c>
      <c r="AB361" s="176" t="str">
        <f>IF(AB353&gt;'Key project Info'!$B$6,"",AB358/(1+$B363)^AB353)</f>
        <v/>
      </c>
      <c r="AC361" s="176" t="str">
        <f>IF(AC353&gt;'Key project Info'!$B$6,"",AC358/(1+$B363)^AC353)</f>
        <v/>
      </c>
      <c r="AD361" s="176" t="str">
        <f>IF(AD353&gt;'Key project Info'!$B$6,"",AD358/(1+$B363)^AD353)</f>
        <v/>
      </c>
      <c r="AE361" s="176" t="str">
        <f>IF(AE353&gt;'Key project Info'!$B$6,"",AE358/(1+$B363)^AE353)</f>
        <v/>
      </c>
      <c r="AF361" s="68"/>
      <c r="AG361" s="68"/>
      <c r="AH361" s="68"/>
    </row>
    <row r="362" spans="1:34" x14ac:dyDescent="0.25">
      <c r="A362" s="78"/>
      <c r="B362" s="68"/>
      <c r="C362" s="78"/>
      <c r="D362" s="78"/>
      <c r="E362" s="68"/>
      <c r="F362" s="68"/>
      <c r="G362" s="7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row>
    <row r="363" spans="1:34" x14ac:dyDescent="0.25">
      <c r="A363" s="78" t="s">
        <v>98</v>
      </c>
      <c r="B363" s="90">
        <f>(1+B364)/(1+B365)-1</f>
        <v>5.7692307692307709E-2</v>
      </c>
      <c r="C363" s="78"/>
      <c r="D363" s="78"/>
      <c r="E363" s="68"/>
      <c r="F363" s="68"/>
      <c r="G363" s="7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row>
    <row r="364" spans="1:34" x14ac:dyDescent="0.25">
      <c r="A364" s="78" t="s">
        <v>96</v>
      </c>
      <c r="B364" s="302">
        <v>0.1</v>
      </c>
      <c r="C364" s="78"/>
      <c r="D364" s="78"/>
      <c r="E364" s="68"/>
      <c r="F364" s="68"/>
      <c r="G364" s="7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row>
    <row r="365" spans="1:34" x14ac:dyDescent="0.25">
      <c r="A365" s="271" t="s">
        <v>97</v>
      </c>
      <c r="B365" s="302">
        <v>0.04</v>
      </c>
      <c r="C365" s="78"/>
      <c r="D365" s="78"/>
      <c r="E365" s="68"/>
      <c r="F365" s="68"/>
      <c r="G365" s="7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row>
    <row r="366" spans="1:34" x14ac:dyDescent="0.25">
      <c r="A366" s="88" t="s">
        <v>31</v>
      </c>
      <c r="B366" s="88">
        <f ca="1">IF(AND('Key project Info'!$B$6&gt;0,'Key project Info'!$B$6&lt;=30),SUM(B360:OFFSET(B360,0,'Key project Info'!$B$6-1)),"Assessment period wrong")</f>
        <v>-12.290909090909091</v>
      </c>
      <c r="C366" s="78"/>
      <c r="D366" s="78"/>
      <c r="E366" s="68"/>
      <c r="F366" s="68"/>
      <c r="G366" s="7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row>
    <row r="367" spans="1:34" x14ac:dyDescent="0.25">
      <c r="A367" s="65" t="s">
        <v>100</v>
      </c>
      <c r="B367" s="303" t="e">
        <f ca="1">IF(AND('Key project Info'!$B$6&gt;0,'Key project Info'!$B$6&lt;=30),IRR(B357:OFFSET(B357,0,'Key project Info'!$B$6-1)),"Assessment period wrong")</f>
        <v>#NUM!</v>
      </c>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row>
    <row r="368" spans="1:34" x14ac:dyDescent="0.25">
      <c r="A368" s="65"/>
      <c r="B368" s="293"/>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row>
    <row r="369" spans="1:34" x14ac:dyDescent="0.25">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row>
    <row r="370" spans="1:34" x14ac:dyDescent="0.25">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row>
    <row r="371" spans="1:34" ht="17.399999999999999" x14ac:dyDescent="0.3">
      <c r="A371" s="286" t="str">
        <f>'Key project Info'!$B$51</f>
        <v>Land use s</v>
      </c>
      <c r="B371" s="286"/>
      <c r="C371" s="286"/>
      <c r="D371" s="286"/>
      <c r="E371" s="286"/>
      <c r="F371" s="286"/>
      <c r="G371" s="286"/>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68"/>
      <c r="AG371" s="68"/>
      <c r="AH371" s="68"/>
    </row>
    <row r="372" spans="1:34" x14ac:dyDescent="0.25">
      <c r="A372" s="287" t="s">
        <v>1</v>
      </c>
      <c r="B372" s="288">
        <v>1</v>
      </c>
      <c r="C372" s="288">
        <v>2</v>
      </c>
      <c r="D372" s="288">
        <v>3</v>
      </c>
      <c r="E372" s="288">
        <v>4</v>
      </c>
      <c r="F372" s="288">
        <v>5</v>
      </c>
      <c r="G372" s="288">
        <v>6</v>
      </c>
      <c r="H372" s="288">
        <v>7</v>
      </c>
      <c r="I372" s="288">
        <v>8</v>
      </c>
      <c r="J372" s="288">
        <v>9</v>
      </c>
      <c r="K372" s="288">
        <v>10</v>
      </c>
      <c r="L372" s="288">
        <v>11</v>
      </c>
      <c r="M372" s="288">
        <v>12</v>
      </c>
      <c r="N372" s="288">
        <v>13</v>
      </c>
      <c r="O372" s="288">
        <v>14</v>
      </c>
      <c r="P372" s="288">
        <v>15</v>
      </c>
      <c r="Q372" s="288">
        <v>16</v>
      </c>
      <c r="R372" s="288">
        <v>17</v>
      </c>
      <c r="S372" s="288">
        <v>18</v>
      </c>
      <c r="T372" s="288">
        <v>19</v>
      </c>
      <c r="U372" s="288">
        <v>20</v>
      </c>
      <c r="V372" s="288">
        <v>21</v>
      </c>
      <c r="W372" s="288">
        <v>22</v>
      </c>
      <c r="X372" s="288">
        <v>23</v>
      </c>
      <c r="Y372" s="288">
        <v>24</v>
      </c>
      <c r="Z372" s="288">
        <v>25</v>
      </c>
      <c r="AA372" s="288">
        <v>26</v>
      </c>
      <c r="AB372" s="288">
        <v>27</v>
      </c>
      <c r="AC372" s="288">
        <v>28</v>
      </c>
      <c r="AD372" s="288">
        <v>29</v>
      </c>
      <c r="AE372" s="288">
        <v>30</v>
      </c>
      <c r="AF372" s="68"/>
      <c r="AG372" s="68"/>
      <c r="AH372" s="68"/>
    </row>
    <row r="373" spans="1:34" s="235" customFormat="1" x14ac:dyDescent="0.25">
      <c r="A373" s="235" t="s">
        <v>8</v>
      </c>
      <c r="B373" s="235">
        <v>14</v>
      </c>
    </row>
    <row r="374" spans="1:34" s="290" customFormat="1" ht="16.5" customHeight="1" x14ac:dyDescent="0.3">
      <c r="A374" s="413" t="s">
        <v>167</v>
      </c>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35"/>
      <c r="AD374" s="235"/>
      <c r="AE374" s="235"/>
    </row>
    <row r="375" spans="1:34" s="235" customFormat="1" x14ac:dyDescent="0.25">
      <c r="A375" s="237" t="s">
        <v>30</v>
      </c>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row>
    <row r="376" spans="1:34" x14ac:dyDescent="0.25">
      <c r="A376" s="415" t="s">
        <v>165</v>
      </c>
      <c r="B376" s="68">
        <f>IF(B372&gt;'Key project Info'!$B$6,"",B375-(B373+B374))</f>
        <v>-14</v>
      </c>
      <c r="C376" s="68">
        <f>IF(C372&gt;'Key project Info'!$B$6,"",C375-(C373+C374))</f>
        <v>0</v>
      </c>
      <c r="D376" s="68">
        <f>IF(D372&gt;'Key project Info'!$B$6,"",D375-(D373+D374))</f>
        <v>0</v>
      </c>
      <c r="E376" s="68">
        <f>IF(E372&gt;'Key project Info'!$B$6,"",E375-(E373+E374))</f>
        <v>0</v>
      </c>
      <c r="F376" s="68">
        <f>IF(F372&gt;'Key project Info'!$B$6,"",F375-(F373+F374))</f>
        <v>0</v>
      </c>
      <c r="G376" s="68">
        <f>IF(G372&gt;'Key project Info'!$B$6,"",G375-(G373+G374))</f>
        <v>0</v>
      </c>
      <c r="H376" s="68">
        <f>IF(H372&gt;'Key project Info'!$B$6,"",H375-(H373+H374))</f>
        <v>0</v>
      </c>
      <c r="I376" s="68">
        <f>IF(I372&gt;'Key project Info'!$B$6,"",I375-(I373+I374))</f>
        <v>0</v>
      </c>
      <c r="J376" s="68">
        <f>IF(J372&gt;'Key project Info'!$B$6,"",J375-(J373+J374))</f>
        <v>0</v>
      </c>
      <c r="K376" s="68">
        <f>IF(K372&gt;'Key project Info'!$B$6,"",K375-(K373+K374))</f>
        <v>0</v>
      </c>
      <c r="L376" s="68">
        <f>IF(L372&gt;'Key project Info'!$B$6,"",L375-(L373+L374))</f>
        <v>0</v>
      </c>
      <c r="M376" s="68">
        <f>IF(M372&gt;'Key project Info'!$B$6,"",M375-(M373+M374))</f>
        <v>0</v>
      </c>
      <c r="N376" s="68">
        <f>IF(N372&gt;'Key project Info'!$B$6,"",N375-(N373+N374))</f>
        <v>0</v>
      </c>
      <c r="O376" s="68">
        <f>IF(O372&gt;'Key project Info'!$B$6,"",O375-(O373+O374))</f>
        <v>0</v>
      </c>
      <c r="P376" s="68">
        <f>IF(P372&gt;'Key project Info'!$B$6,"",P375-(P373+P374))</f>
        <v>0</v>
      </c>
      <c r="Q376" s="68">
        <f>IF(Q372&gt;'Key project Info'!$B$6,"",Q375-(Q373+Q374))</f>
        <v>0</v>
      </c>
      <c r="R376" s="68">
        <f>IF(R372&gt;'Key project Info'!$B$6,"",R375-(R373+R374))</f>
        <v>0</v>
      </c>
      <c r="S376" s="68">
        <f>IF(S372&gt;'Key project Info'!$B$6,"",S375-(S373+S374))</f>
        <v>0</v>
      </c>
      <c r="T376" s="68">
        <f>IF(T372&gt;'Key project Info'!$B$6,"",T375-(T373+T374))</f>
        <v>0</v>
      </c>
      <c r="U376" s="68">
        <f>IF(U372&gt;'Key project Info'!$B$6,"",U375-(U373+U374))</f>
        <v>0</v>
      </c>
      <c r="V376" s="68" t="str">
        <f>IF(V372&gt;'Key project Info'!$B$6,"",V375-(V373+V374))</f>
        <v/>
      </c>
      <c r="W376" s="68" t="str">
        <f>IF(W372&gt;'Key project Info'!$B$6,"",W375-(W373+W374))</f>
        <v/>
      </c>
      <c r="X376" s="68" t="str">
        <f>IF(X372&gt;'Key project Info'!$B$6,"",X375-(X373+X374))</f>
        <v/>
      </c>
      <c r="Y376" s="68" t="str">
        <f>IF(Y372&gt;'Key project Info'!$B$6,"",Y375-(Y373+Y374))</f>
        <v/>
      </c>
      <c r="Z376" s="68" t="str">
        <f>IF(Z372&gt;'Key project Info'!$B$6,"",Z375-(Z373+Z374))</f>
        <v/>
      </c>
      <c r="AA376" s="68" t="str">
        <f>IF(AA372&gt;'Key project Info'!$B$6,"",AA375-(AA373+AA374))</f>
        <v/>
      </c>
      <c r="AB376" s="68" t="str">
        <f>IF(AB372&gt;'Key project Info'!$B$6,"",AB375-(AB373+AB374))</f>
        <v/>
      </c>
      <c r="AC376" s="68" t="str">
        <f>IF(AC372&gt;'Key project Info'!$B$6,"",AC375-(AC373+AC374))</f>
        <v/>
      </c>
      <c r="AD376" s="68" t="str">
        <f>IF(AD372&gt;'Key project Info'!$B$6,"",AD375-(AD373+AD374))</f>
        <v/>
      </c>
      <c r="AE376" s="68" t="str">
        <f>IF(AE372&gt;'Key project Info'!$B$6,"",AE375-(AE373+AE374))</f>
        <v/>
      </c>
      <c r="AF376" s="68"/>
      <c r="AG376" s="68"/>
      <c r="AH376" s="68"/>
    </row>
    <row r="377" spans="1:34" x14ac:dyDescent="0.25">
      <c r="A377" s="78" t="s">
        <v>123</v>
      </c>
      <c r="B377" s="68">
        <f>IF(B372&gt;'Key project Info'!$B$6,"",B376)</f>
        <v>-14</v>
      </c>
      <c r="C377" s="78">
        <f>IF(C372&gt;'Key project Info'!$B$6,"",C376+B377)</f>
        <v>-14</v>
      </c>
      <c r="D377" s="78">
        <f>IF(D372&gt;'Key project Info'!$B$6,"",D376+C377)</f>
        <v>-14</v>
      </c>
      <c r="E377" s="78">
        <f>IF(E372&gt;'Key project Info'!$B$6,"",E376+D377)</f>
        <v>-14</v>
      </c>
      <c r="F377" s="78">
        <f>IF(F372&gt;'Key project Info'!$B$6,"",F376+E377)</f>
        <v>-14</v>
      </c>
      <c r="G377" s="78">
        <f>IF(G372&gt;'Key project Info'!$B$6,"",G376+F377)</f>
        <v>-14</v>
      </c>
      <c r="H377" s="78">
        <f>IF(H372&gt;'Key project Info'!$B$6,"",H376+G377)</f>
        <v>-14</v>
      </c>
      <c r="I377" s="78">
        <f>IF(I372&gt;'Key project Info'!$B$6,"",I376+H377)</f>
        <v>-14</v>
      </c>
      <c r="J377" s="78">
        <f>IF(J372&gt;'Key project Info'!$B$6,"",J376+I377)</f>
        <v>-14</v>
      </c>
      <c r="K377" s="78">
        <f>IF(K372&gt;'Key project Info'!$B$6,"",K376+J377)</f>
        <v>-14</v>
      </c>
      <c r="L377" s="78">
        <f>IF(L372&gt;'Key project Info'!$B$6,"",L376+K377)</f>
        <v>-14</v>
      </c>
      <c r="M377" s="78">
        <f>IF(M372&gt;'Key project Info'!$B$6,"",M376+L377)</f>
        <v>-14</v>
      </c>
      <c r="N377" s="78">
        <f>IF(N372&gt;'Key project Info'!$B$6,"",N376+M377)</f>
        <v>-14</v>
      </c>
      <c r="O377" s="78">
        <f>IF(O372&gt;'Key project Info'!$B$6,"",O376+N377)</f>
        <v>-14</v>
      </c>
      <c r="P377" s="78">
        <f>IF(P372&gt;'Key project Info'!$B$6,"",P376+O377)</f>
        <v>-14</v>
      </c>
      <c r="Q377" s="78">
        <f>IF(Q372&gt;'Key project Info'!$B$6,"",Q376+P377)</f>
        <v>-14</v>
      </c>
      <c r="R377" s="78">
        <f>IF(R372&gt;'Key project Info'!$B$6,"",R376+Q377)</f>
        <v>-14</v>
      </c>
      <c r="S377" s="78">
        <f>IF(S372&gt;'Key project Info'!$B$6,"",S376+R377)</f>
        <v>-14</v>
      </c>
      <c r="T377" s="78">
        <f>IF(T372&gt;'Key project Info'!$B$6,"",T376+S377)</f>
        <v>-14</v>
      </c>
      <c r="U377" s="78">
        <f>IF(U372&gt;'Key project Info'!$B$6,"",U376+T377)</f>
        <v>-14</v>
      </c>
      <c r="V377" s="78" t="str">
        <f>IF(V372&gt;'Key project Info'!$B$6,"",V376+U377)</f>
        <v/>
      </c>
      <c r="W377" s="78" t="str">
        <f>IF(W372&gt;'Key project Info'!$B$6,"",W376+V377)</f>
        <v/>
      </c>
      <c r="X377" s="78" t="str">
        <f>IF(X372&gt;'Key project Info'!$B$6,"",X376+W377)</f>
        <v/>
      </c>
      <c r="Y377" s="78" t="str">
        <f>IF(Y372&gt;'Key project Info'!$B$6,"",Y376+X377)</f>
        <v/>
      </c>
      <c r="Z377" s="78" t="str">
        <f>IF(Z372&gt;'Key project Info'!$B$6,"",Z376+Y377)</f>
        <v/>
      </c>
      <c r="AA377" s="78" t="str">
        <f>IF(AA372&gt;'Key project Info'!$B$6,"",AA376+Z377)</f>
        <v/>
      </c>
      <c r="AB377" s="78" t="str">
        <f>IF(AB372&gt;'Key project Info'!$B$6,"",AB376+AA377)</f>
        <v/>
      </c>
      <c r="AC377" s="78" t="str">
        <f>IF(AC372&gt;'Key project Info'!$B$6,"",AC376+AB377)</f>
        <v/>
      </c>
      <c r="AD377" s="78" t="str">
        <f>IF(AD372&gt;'Key project Info'!$B$6,"",AD376+AC377)</f>
        <v/>
      </c>
      <c r="AE377" s="78" t="str">
        <f>IF(AE372&gt;'Key project Info'!$B$6,"",AE376+AD377)</f>
        <v/>
      </c>
      <c r="AF377" s="68"/>
      <c r="AG377" s="68"/>
      <c r="AH377" s="68"/>
    </row>
    <row r="378" spans="1:34" x14ac:dyDescent="0.25">
      <c r="A378" s="78"/>
      <c r="B378" s="6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68"/>
      <c r="AG378" s="68"/>
      <c r="AH378" s="68"/>
    </row>
    <row r="379" spans="1:34" x14ac:dyDescent="0.25">
      <c r="A379" s="88" t="s">
        <v>120</v>
      </c>
      <c r="B379" s="68">
        <f>IF(B372&gt;'Key project Info'!$B$6,"",B376/(1+$B382)^B372)</f>
        <v>-13.236363636363636</v>
      </c>
      <c r="C379" s="68">
        <f>IF(C372&gt;'Key project Info'!$B$6,"",C376/(1+$B382)^C372)</f>
        <v>0</v>
      </c>
      <c r="D379" s="68">
        <f>IF(D372&gt;'Key project Info'!$B$6,"",D376/(1+$B382)^D372)</f>
        <v>0</v>
      </c>
      <c r="E379" s="68">
        <f>IF(E372&gt;'Key project Info'!$B$6,"",E376/(1+$B382)^E372)</f>
        <v>0</v>
      </c>
      <c r="F379" s="68">
        <f>IF(F372&gt;'Key project Info'!$B$6,"",F376/(1+$B382)^F372)</f>
        <v>0</v>
      </c>
      <c r="G379" s="68">
        <f>IF(G372&gt;'Key project Info'!$B$6,"",G376/(1+$B382)^G372)</f>
        <v>0</v>
      </c>
      <c r="H379" s="68">
        <f>IF(H372&gt;'Key project Info'!$B$6,"",H376/(1+$B382)^H372)</f>
        <v>0</v>
      </c>
      <c r="I379" s="68">
        <f>IF(I372&gt;'Key project Info'!$B$6,"",I376/(1+$B382)^I372)</f>
        <v>0</v>
      </c>
      <c r="J379" s="68">
        <f>IF(J372&gt;'Key project Info'!$B$6,"",J376/(1+$B382)^J372)</f>
        <v>0</v>
      </c>
      <c r="K379" s="68">
        <f>IF(K372&gt;'Key project Info'!$B$6,"",K376/(1+$B382)^K372)</f>
        <v>0</v>
      </c>
      <c r="L379" s="68">
        <f>IF(L372&gt;'Key project Info'!$B$6,"",L376/(1+$B382)^L372)</f>
        <v>0</v>
      </c>
      <c r="M379" s="68">
        <f>IF(M372&gt;'Key project Info'!$B$6,"",M376/(1+$B382)^M372)</f>
        <v>0</v>
      </c>
      <c r="N379" s="68">
        <f>IF(N372&gt;'Key project Info'!$B$6,"",N376/(1+$B382)^N372)</f>
        <v>0</v>
      </c>
      <c r="O379" s="68">
        <f>IF(O372&gt;'Key project Info'!$B$6,"",O376/(1+$B382)^O372)</f>
        <v>0</v>
      </c>
      <c r="P379" s="68">
        <f>IF(P372&gt;'Key project Info'!$B$6,"",P376/(1+$B382)^P372)</f>
        <v>0</v>
      </c>
      <c r="Q379" s="68">
        <f>IF(Q372&gt;'Key project Info'!$B$6,"",Q376/(1+$B382)^Q372)</f>
        <v>0</v>
      </c>
      <c r="R379" s="68">
        <f>IF(R372&gt;'Key project Info'!$B$6,"",R376/(1+$B382)^R372)</f>
        <v>0</v>
      </c>
      <c r="S379" s="68">
        <f>IF(S372&gt;'Key project Info'!$B$6,"",S376/(1+$B382)^S372)</f>
        <v>0</v>
      </c>
      <c r="T379" s="68">
        <f>IF(T372&gt;'Key project Info'!$B$6,"",T376/(1+$B382)^T372)</f>
        <v>0</v>
      </c>
      <c r="U379" s="68">
        <f>IF(U372&gt;'Key project Info'!$B$6,"",U376/(1+$B382)^U372)</f>
        <v>0</v>
      </c>
      <c r="V379" s="68" t="str">
        <f>IF(V372&gt;'Key project Info'!$B$6,"",V376/(1+$B382)^V372)</f>
        <v/>
      </c>
      <c r="W379" s="68" t="str">
        <f>IF(W372&gt;'Key project Info'!$B$6,"",W376/(1+$B382)^W372)</f>
        <v/>
      </c>
      <c r="X379" s="68" t="str">
        <f>IF(X372&gt;'Key project Info'!$B$6,"",X376/(1+$B382)^X372)</f>
        <v/>
      </c>
      <c r="Y379" s="68" t="str">
        <f>IF(Y372&gt;'Key project Info'!$B$6,"",Y376/(1+$B382)^Y372)</f>
        <v/>
      </c>
      <c r="Z379" s="68" t="str">
        <f>IF(Z372&gt;'Key project Info'!$B$6,"",Z376/(1+$B382)^Z372)</f>
        <v/>
      </c>
      <c r="AA379" s="68" t="str">
        <f>IF(AA372&gt;'Key project Info'!$B$6,"",AA376/(1+$B382)^AA372)</f>
        <v/>
      </c>
      <c r="AB379" s="68" t="str">
        <f>IF(AB372&gt;'Key project Info'!$B$6,"",AB376/(1+$B382)^AB372)</f>
        <v/>
      </c>
      <c r="AC379" s="68" t="str">
        <f>IF(AC372&gt;'Key project Info'!$B$6,"",AC376/(1+$B382)^AC372)</f>
        <v/>
      </c>
      <c r="AD379" s="68" t="str">
        <f>IF(AD372&gt;'Key project Info'!$B$6,"",AD376/(1+$B382)^AD372)</f>
        <v/>
      </c>
      <c r="AE379" s="68" t="str">
        <f>IF(AE372&gt;'Key project Info'!$B$6,"",AE376/(1+$B382)^AE372)</f>
        <v/>
      </c>
      <c r="AF379" s="68"/>
      <c r="AG379" s="68"/>
      <c r="AH379" s="68"/>
    </row>
    <row r="380" spans="1:34" ht="14.4" thickBot="1" x14ac:dyDescent="0.3">
      <c r="A380" s="291" t="s">
        <v>121</v>
      </c>
      <c r="B380" s="176">
        <f>IF(B372&gt;'Key project Info'!$B$6,"",B377/(1+$B382)^B372)</f>
        <v>-13.236363636363636</v>
      </c>
      <c r="C380" s="176">
        <f>IF(C372&gt;'Key project Info'!$B$6,"",C377/(1+$B382)^C372)</f>
        <v>-12.514380165289257</v>
      </c>
      <c r="D380" s="176">
        <f>IF(D372&gt;'Key project Info'!$B$6,"",D377/(1+$B382)^D372)</f>
        <v>-11.831777610818934</v>
      </c>
      <c r="E380" s="176">
        <f>IF(E372&gt;'Key project Info'!$B$6,"",E377/(1+$B382)^E372)</f>
        <v>-11.186407922956082</v>
      </c>
      <c r="F380" s="176">
        <f>IF(F372&gt;'Key project Info'!$B$6,"",F377/(1+$B382)^F372)</f>
        <v>-10.57624021806757</v>
      </c>
      <c r="G380" s="176">
        <f>IF(G372&gt;'Key project Info'!$B$6,"",G377/(1+$B382)^G372)</f>
        <v>-9.9993543879911577</v>
      </c>
      <c r="H380" s="176">
        <f>IF(H372&gt;'Key project Info'!$B$6,"",H377/(1+$B382)^H372)</f>
        <v>-9.4539350577370946</v>
      </c>
      <c r="I380" s="176">
        <f>IF(I372&gt;'Key project Info'!$B$6,"",I377/(1+$B382)^I372)</f>
        <v>-8.938265872769616</v>
      </c>
      <c r="J380" s="176">
        <f>IF(J372&gt;'Key project Info'!$B$6,"",J377/(1+$B382)^J372)</f>
        <v>-8.450724097891273</v>
      </c>
      <c r="K380" s="176">
        <f>IF(K372&gt;'Key project Info'!$B$6,"",K377/(1+$B382)^K372)</f>
        <v>-7.9897755107335673</v>
      </c>
      <c r="L380" s="176">
        <f>IF(L372&gt;'Key project Info'!$B$6,"",L377/(1+$B382)^L372)</f>
        <v>-7.5539695737844639</v>
      </c>
      <c r="M380" s="176">
        <f>IF(M372&gt;'Key project Info'!$B$6,"",M377/(1+$B382)^M372)</f>
        <v>-7.141934869759857</v>
      </c>
      <c r="N380" s="176">
        <f>IF(N372&gt;'Key project Info'!$B$6,"",N377/(1+$B382)^N372)</f>
        <v>-6.7523747859547747</v>
      </c>
      <c r="O380" s="176">
        <f>IF(O372&gt;'Key project Info'!$B$6,"",O377/(1+$B382)^O372)</f>
        <v>-6.3840634339936049</v>
      </c>
      <c r="P380" s="176">
        <f>IF(P372&gt;'Key project Info'!$B$6,"",P377/(1+$B382)^P372)</f>
        <v>-6.0358417921394079</v>
      </c>
      <c r="Q380" s="176">
        <f>IF(Q372&gt;'Key project Info'!$B$6,"",Q377/(1+$B382)^Q372)</f>
        <v>-5.7066140580227138</v>
      </c>
      <c r="R380" s="176">
        <f>IF(R372&gt;'Key project Info'!$B$6,"",R377/(1+$B382)^R372)</f>
        <v>-5.3953442003123833</v>
      </c>
      <c r="S380" s="176">
        <f>IF(S372&gt;'Key project Info'!$B$6,"",S377/(1+$B382)^S372)</f>
        <v>-5.1010526984771625</v>
      </c>
      <c r="T380" s="176">
        <f>IF(T372&gt;'Key project Info'!$B$6,"",T377/(1+$B382)^T372)</f>
        <v>-4.8228134603784083</v>
      </c>
      <c r="U380" s="176">
        <f>IF(U372&gt;'Key project Info'!$B$6,"",U377/(1+$B382)^U372)</f>
        <v>-4.5597509079941325</v>
      </c>
      <c r="V380" s="176" t="str">
        <f>IF(V372&gt;'Key project Info'!$B$6,"",V377/(1+$B382)^V372)</f>
        <v/>
      </c>
      <c r="W380" s="176" t="str">
        <f>IF(W372&gt;'Key project Info'!$B$6,"",W377/(1+$B382)^W372)</f>
        <v/>
      </c>
      <c r="X380" s="176" t="str">
        <f>IF(X372&gt;'Key project Info'!$B$6,"",X377/(1+$B382)^X372)</f>
        <v/>
      </c>
      <c r="Y380" s="176" t="str">
        <f>IF(Y372&gt;'Key project Info'!$B$6,"",Y377/(1+$B382)^Y372)</f>
        <v/>
      </c>
      <c r="Z380" s="176" t="str">
        <f>IF(Z372&gt;'Key project Info'!$B$6,"",Z377/(1+$B382)^Z372)</f>
        <v/>
      </c>
      <c r="AA380" s="176" t="str">
        <f>IF(AA372&gt;'Key project Info'!$B$6,"",AA377/(1+$B382)^AA372)</f>
        <v/>
      </c>
      <c r="AB380" s="176" t="str">
        <f>IF(AB372&gt;'Key project Info'!$B$6,"",AB377/(1+$B382)^AB372)</f>
        <v/>
      </c>
      <c r="AC380" s="176" t="str">
        <f>IF(AC372&gt;'Key project Info'!$B$6,"",AC377/(1+$B382)^AC372)</f>
        <v/>
      </c>
      <c r="AD380" s="176" t="str">
        <f>IF(AD372&gt;'Key project Info'!$B$6,"",AD377/(1+$B382)^AD372)</f>
        <v/>
      </c>
      <c r="AE380" s="176" t="str">
        <f>IF(AE372&gt;'Key project Info'!$B$6,"",AE377/(1+$B382)^AE372)</f>
        <v/>
      </c>
      <c r="AF380" s="68"/>
      <c r="AG380" s="68"/>
      <c r="AH380" s="68"/>
    </row>
    <row r="381" spans="1:34" x14ac:dyDescent="0.25">
      <c r="A381" s="78"/>
      <c r="B381" s="68"/>
      <c r="C381" s="78"/>
      <c r="D381" s="78"/>
      <c r="E381" s="68"/>
      <c r="F381" s="68"/>
      <c r="G381" s="7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row>
    <row r="382" spans="1:34" x14ac:dyDescent="0.25">
      <c r="A382" s="78" t="s">
        <v>98</v>
      </c>
      <c r="B382" s="90">
        <f>(1+B383)/(1+B384)-1</f>
        <v>5.7692307692307709E-2</v>
      </c>
      <c r="C382" s="78"/>
      <c r="D382" s="78"/>
      <c r="E382" s="68"/>
      <c r="F382" s="68"/>
      <c r="G382" s="7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row>
    <row r="383" spans="1:34" x14ac:dyDescent="0.25">
      <c r="A383" s="78" t="s">
        <v>96</v>
      </c>
      <c r="B383" s="302">
        <v>0.1</v>
      </c>
      <c r="C383" s="78"/>
      <c r="D383" s="78"/>
      <c r="E383" s="68"/>
      <c r="F383" s="68"/>
      <c r="G383" s="7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row>
    <row r="384" spans="1:34" x14ac:dyDescent="0.25">
      <c r="A384" s="271" t="s">
        <v>97</v>
      </c>
      <c r="B384" s="302">
        <v>0.04</v>
      </c>
      <c r="C384" s="78"/>
      <c r="D384" s="78"/>
      <c r="E384" s="68"/>
      <c r="F384" s="68"/>
      <c r="G384" s="7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row>
    <row r="385" spans="1:34" x14ac:dyDescent="0.25">
      <c r="A385" s="88" t="s">
        <v>31</v>
      </c>
      <c r="B385" s="88">
        <f ca="1">IF(AND('Key project Info'!$B$6&gt;0,'Key project Info'!$B$6&lt;=30),SUM(B379:OFFSET(B379,0,'Key project Info'!$B$6-1)),"Assessment period wrong")</f>
        <v>-13.236363636363636</v>
      </c>
      <c r="C385" s="78"/>
      <c r="D385" s="78"/>
      <c r="E385" s="68"/>
      <c r="F385" s="68"/>
      <c r="G385" s="7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row>
    <row r="386" spans="1:34" x14ac:dyDescent="0.25">
      <c r="A386" s="65" t="s">
        <v>100</v>
      </c>
      <c r="B386" s="303" t="e">
        <f ca="1">IF(AND('Key project Info'!$B$6&gt;0,'Key project Info'!$B$6&lt;=30),IRR(B376:OFFSET(B376,0,'Key project Info'!$B$6-1)),"Assessment period wrong")</f>
        <v>#NUM!</v>
      </c>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row>
    <row r="387" spans="1:34" x14ac:dyDescent="0.25">
      <c r="A387" s="65"/>
      <c r="B387" s="293"/>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row>
    <row r="388" spans="1:34" x14ac:dyDescent="0.25">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row>
    <row r="389" spans="1:34" x14ac:dyDescent="0.25">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row>
    <row r="390" spans="1:34" ht="17.399999999999999" x14ac:dyDescent="0.3">
      <c r="A390" s="286" t="str">
        <f>'Key project Info'!$B$52</f>
        <v>Land use XXXXXXX</v>
      </c>
      <c r="B390" s="286"/>
      <c r="C390" s="286"/>
      <c r="D390" s="286"/>
      <c r="E390" s="286"/>
      <c r="F390" s="286"/>
      <c r="G390" s="286"/>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68"/>
      <c r="AG390" s="68"/>
      <c r="AH390" s="68"/>
    </row>
    <row r="391" spans="1:34" x14ac:dyDescent="0.25">
      <c r="A391" s="287" t="s">
        <v>1</v>
      </c>
      <c r="B391" s="288">
        <v>1</v>
      </c>
      <c r="C391" s="288">
        <v>2</v>
      </c>
      <c r="D391" s="288">
        <v>3</v>
      </c>
      <c r="E391" s="288">
        <v>4</v>
      </c>
      <c r="F391" s="288">
        <v>5</v>
      </c>
      <c r="G391" s="288">
        <v>6</v>
      </c>
      <c r="H391" s="288">
        <v>7</v>
      </c>
      <c r="I391" s="288">
        <v>8</v>
      </c>
      <c r="J391" s="288">
        <v>9</v>
      </c>
      <c r="K391" s="288">
        <v>10</v>
      </c>
      <c r="L391" s="288">
        <v>11</v>
      </c>
      <c r="M391" s="288">
        <v>12</v>
      </c>
      <c r="N391" s="288">
        <v>13</v>
      </c>
      <c r="O391" s="288">
        <v>14</v>
      </c>
      <c r="P391" s="288">
        <v>15</v>
      </c>
      <c r="Q391" s="288">
        <v>16</v>
      </c>
      <c r="R391" s="288">
        <v>17</v>
      </c>
      <c r="S391" s="288">
        <v>18</v>
      </c>
      <c r="T391" s="288">
        <v>19</v>
      </c>
      <c r="U391" s="288">
        <v>20</v>
      </c>
      <c r="V391" s="288">
        <v>21</v>
      </c>
      <c r="W391" s="288">
        <v>22</v>
      </c>
      <c r="X391" s="288">
        <v>23</v>
      </c>
      <c r="Y391" s="288">
        <v>24</v>
      </c>
      <c r="Z391" s="288">
        <v>25</v>
      </c>
      <c r="AA391" s="288">
        <v>26</v>
      </c>
      <c r="AB391" s="288">
        <v>27</v>
      </c>
      <c r="AC391" s="288">
        <v>28</v>
      </c>
      <c r="AD391" s="288">
        <v>29</v>
      </c>
      <c r="AE391" s="288">
        <v>30</v>
      </c>
      <c r="AF391" s="68"/>
      <c r="AG391" s="68"/>
      <c r="AH391" s="68"/>
    </row>
    <row r="392" spans="1:34" s="235" customFormat="1" x14ac:dyDescent="0.25">
      <c r="A392" s="235" t="s">
        <v>8</v>
      </c>
      <c r="B392" s="235">
        <v>15</v>
      </c>
    </row>
    <row r="393" spans="1:34" s="290" customFormat="1" ht="16.5" customHeight="1" x14ac:dyDescent="0.3">
      <c r="A393" s="413" t="s">
        <v>167</v>
      </c>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235"/>
      <c r="AE393" s="235"/>
    </row>
    <row r="394" spans="1:34" s="235" customFormat="1" x14ac:dyDescent="0.25">
      <c r="A394" s="237" t="s">
        <v>30</v>
      </c>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c r="AB394" s="237"/>
      <c r="AC394" s="237"/>
      <c r="AD394" s="237"/>
      <c r="AE394" s="237"/>
    </row>
    <row r="395" spans="1:34" x14ac:dyDescent="0.25">
      <c r="A395" s="415" t="s">
        <v>165</v>
      </c>
      <c r="B395" s="68">
        <f>IF(B391&gt;'Key project Info'!$B$6,"",B394-(B392+B393))</f>
        <v>-15</v>
      </c>
      <c r="C395" s="68">
        <f>IF(C391&gt;'Key project Info'!$B$6,"",C394-(C392+C393))</f>
        <v>0</v>
      </c>
      <c r="D395" s="68">
        <f>IF(D391&gt;'Key project Info'!$B$6,"",D394-(D392+D393))</f>
        <v>0</v>
      </c>
      <c r="E395" s="68">
        <f>IF(E391&gt;'Key project Info'!$B$6,"",E394-(E392+E393))</f>
        <v>0</v>
      </c>
      <c r="F395" s="68">
        <f>IF(F391&gt;'Key project Info'!$B$6,"",F394-(F392+F393))</f>
        <v>0</v>
      </c>
      <c r="G395" s="68">
        <f>IF(G391&gt;'Key project Info'!$B$6,"",G394-(G392+G393))</f>
        <v>0</v>
      </c>
      <c r="H395" s="68">
        <f>IF(H391&gt;'Key project Info'!$B$6,"",H394-(H392+H393))</f>
        <v>0</v>
      </c>
      <c r="I395" s="68">
        <f>IF(I391&gt;'Key project Info'!$B$6,"",I394-(I392+I393))</f>
        <v>0</v>
      </c>
      <c r="J395" s="68">
        <f>IF(J391&gt;'Key project Info'!$B$6,"",J394-(J392+J393))</f>
        <v>0</v>
      </c>
      <c r="K395" s="68">
        <f>IF(K391&gt;'Key project Info'!$B$6,"",K394-(K392+K393))</f>
        <v>0</v>
      </c>
      <c r="L395" s="68">
        <f>IF(L391&gt;'Key project Info'!$B$6,"",L394-(L392+L393))</f>
        <v>0</v>
      </c>
      <c r="M395" s="68">
        <f>IF(M391&gt;'Key project Info'!$B$6,"",M394-(M392+M393))</f>
        <v>0</v>
      </c>
      <c r="N395" s="68">
        <f>IF(N391&gt;'Key project Info'!$B$6,"",N394-(N392+N393))</f>
        <v>0</v>
      </c>
      <c r="O395" s="68">
        <f>IF(O391&gt;'Key project Info'!$B$6,"",O394-(O392+O393))</f>
        <v>0</v>
      </c>
      <c r="P395" s="68">
        <f>IF(P391&gt;'Key project Info'!$B$6,"",P394-(P392+P393))</f>
        <v>0</v>
      </c>
      <c r="Q395" s="68">
        <f>IF(Q391&gt;'Key project Info'!$B$6,"",Q394-(Q392+Q393))</f>
        <v>0</v>
      </c>
      <c r="R395" s="68">
        <f>IF(R391&gt;'Key project Info'!$B$6,"",R394-(R392+R393))</f>
        <v>0</v>
      </c>
      <c r="S395" s="68">
        <f>IF(S391&gt;'Key project Info'!$B$6,"",S394-(S392+S393))</f>
        <v>0</v>
      </c>
      <c r="T395" s="68">
        <f>IF(T391&gt;'Key project Info'!$B$6,"",T394-(T392+T393))</f>
        <v>0</v>
      </c>
      <c r="U395" s="68">
        <f>IF(U391&gt;'Key project Info'!$B$6,"",U394-(U392+U393))</f>
        <v>0</v>
      </c>
      <c r="V395" s="68" t="str">
        <f>IF(V391&gt;'Key project Info'!$B$6,"",V394-(V392+V393))</f>
        <v/>
      </c>
      <c r="W395" s="68" t="str">
        <f>IF(W391&gt;'Key project Info'!$B$6,"",W394-(W392+W393))</f>
        <v/>
      </c>
      <c r="X395" s="68" t="str">
        <f>IF(X391&gt;'Key project Info'!$B$6,"",X394-(X392+X393))</f>
        <v/>
      </c>
      <c r="Y395" s="68" t="str">
        <f>IF(Y391&gt;'Key project Info'!$B$6,"",Y394-(Y392+Y393))</f>
        <v/>
      </c>
      <c r="Z395" s="68" t="str">
        <f>IF(Z391&gt;'Key project Info'!$B$6,"",Z394-(Z392+Z393))</f>
        <v/>
      </c>
      <c r="AA395" s="68" t="str">
        <f>IF(AA391&gt;'Key project Info'!$B$6,"",AA394-(AA392+AA393))</f>
        <v/>
      </c>
      <c r="AB395" s="68" t="str">
        <f>IF(AB391&gt;'Key project Info'!$B$6,"",AB394-(AB392+AB393))</f>
        <v/>
      </c>
      <c r="AC395" s="68" t="str">
        <f>IF(AC391&gt;'Key project Info'!$B$6,"",AC394-(AC392+AC393))</f>
        <v/>
      </c>
      <c r="AD395" s="68" t="str">
        <f>IF(AD391&gt;'Key project Info'!$B$6,"",AD394-(AD392+AD393))</f>
        <v/>
      </c>
      <c r="AE395" s="68" t="str">
        <f>IF(AE391&gt;'Key project Info'!$B$6,"",AE394-(AE392+AE393))</f>
        <v/>
      </c>
      <c r="AF395" s="68"/>
      <c r="AG395" s="68"/>
      <c r="AH395" s="68"/>
    </row>
    <row r="396" spans="1:34" x14ac:dyDescent="0.25">
      <c r="A396" s="78" t="s">
        <v>123</v>
      </c>
      <c r="B396" s="68">
        <f>IF(B391&gt;'Key project Info'!$B$6,"",B395)</f>
        <v>-15</v>
      </c>
      <c r="C396" s="78">
        <f>IF(C391&gt;'Key project Info'!$B$6,"",C395+B396)</f>
        <v>-15</v>
      </c>
      <c r="D396" s="78">
        <f>IF(D391&gt;'Key project Info'!$B$6,"",D395+C396)</f>
        <v>-15</v>
      </c>
      <c r="E396" s="78">
        <f>IF(E391&gt;'Key project Info'!$B$6,"",E395+D396)</f>
        <v>-15</v>
      </c>
      <c r="F396" s="78">
        <f>IF(F391&gt;'Key project Info'!$B$6,"",F395+E396)</f>
        <v>-15</v>
      </c>
      <c r="G396" s="78">
        <f>IF(G391&gt;'Key project Info'!$B$6,"",G395+F396)</f>
        <v>-15</v>
      </c>
      <c r="H396" s="78">
        <f>IF(H391&gt;'Key project Info'!$B$6,"",H395+G396)</f>
        <v>-15</v>
      </c>
      <c r="I396" s="78">
        <f>IF(I391&gt;'Key project Info'!$B$6,"",I395+H396)</f>
        <v>-15</v>
      </c>
      <c r="J396" s="78">
        <f>IF(J391&gt;'Key project Info'!$B$6,"",J395+I396)</f>
        <v>-15</v>
      </c>
      <c r="K396" s="78">
        <f>IF(K391&gt;'Key project Info'!$B$6,"",K395+J396)</f>
        <v>-15</v>
      </c>
      <c r="L396" s="78">
        <f>IF(L391&gt;'Key project Info'!$B$6,"",L395+K396)</f>
        <v>-15</v>
      </c>
      <c r="M396" s="78">
        <f>IF(M391&gt;'Key project Info'!$B$6,"",M395+L396)</f>
        <v>-15</v>
      </c>
      <c r="N396" s="78">
        <f>IF(N391&gt;'Key project Info'!$B$6,"",N395+M396)</f>
        <v>-15</v>
      </c>
      <c r="O396" s="78">
        <f>IF(O391&gt;'Key project Info'!$B$6,"",O395+N396)</f>
        <v>-15</v>
      </c>
      <c r="P396" s="78">
        <f>IF(P391&gt;'Key project Info'!$B$6,"",P395+O396)</f>
        <v>-15</v>
      </c>
      <c r="Q396" s="78">
        <f>IF(Q391&gt;'Key project Info'!$B$6,"",Q395+P396)</f>
        <v>-15</v>
      </c>
      <c r="R396" s="78">
        <f>IF(R391&gt;'Key project Info'!$B$6,"",R395+Q396)</f>
        <v>-15</v>
      </c>
      <c r="S396" s="78">
        <f>IF(S391&gt;'Key project Info'!$B$6,"",S395+R396)</f>
        <v>-15</v>
      </c>
      <c r="T396" s="78">
        <f>IF(T391&gt;'Key project Info'!$B$6,"",T395+S396)</f>
        <v>-15</v>
      </c>
      <c r="U396" s="78">
        <f>IF(U391&gt;'Key project Info'!$B$6,"",U395+T396)</f>
        <v>-15</v>
      </c>
      <c r="V396" s="78" t="str">
        <f>IF(V391&gt;'Key project Info'!$B$6,"",V395+U396)</f>
        <v/>
      </c>
      <c r="W396" s="78" t="str">
        <f>IF(W391&gt;'Key project Info'!$B$6,"",W395+V396)</f>
        <v/>
      </c>
      <c r="X396" s="78" t="str">
        <f>IF(X391&gt;'Key project Info'!$B$6,"",X395+W396)</f>
        <v/>
      </c>
      <c r="Y396" s="78" t="str">
        <f>IF(Y391&gt;'Key project Info'!$B$6,"",Y395+X396)</f>
        <v/>
      </c>
      <c r="Z396" s="78" t="str">
        <f>IF(Z391&gt;'Key project Info'!$B$6,"",Z395+Y396)</f>
        <v/>
      </c>
      <c r="AA396" s="78" t="str">
        <f>IF(AA391&gt;'Key project Info'!$B$6,"",AA395+Z396)</f>
        <v/>
      </c>
      <c r="AB396" s="78" t="str">
        <f>IF(AB391&gt;'Key project Info'!$B$6,"",AB395+AA396)</f>
        <v/>
      </c>
      <c r="AC396" s="78" t="str">
        <f>IF(AC391&gt;'Key project Info'!$B$6,"",AC395+AB396)</f>
        <v/>
      </c>
      <c r="AD396" s="78" t="str">
        <f>IF(AD391&gt;'Key project Info'!$B$6,"",AD395+AC396)</f>
        <v/>
      </c>
      <c r="AE396" s="78" t="str">
        <f>IF(AE391&gt;'Key project Info'!$B$6,"",AE395+AD396)</f>
        <v/>
      </c>
      <c r="AF396" s="68"/>
      <c r="AG396" s="68"/>
      <c r="AH396" s="68"/>
    </row>
    <row r="397" spans="1:34" x14ac:dyDescent="0.25">
      <c r="A397" s="78"/>
      <c r="B397" s="6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68"/>
      <c r="AG397" s="68"/>
      <c r="AH397" s="68"/>
    </row>
    <row r="398" spans="1:34" x14ac:dyDescent="0.25">
      <c r="A398" s="88" t="s">
        <v>120</v>
      </c>
      <c r="B398" s="68">
        <f>IF(B391&gt;'Key project Info'!$B$6,"",B395/(1+$B401)^B391)</f>
        <v>-14.181818181818182</v>
      </c>
      <c r="C398" s="68">
        <f>IF(C391&gt;'Key project Info'!$B$6,"",C395/(1+$B401)^C391)</f>
        <v>0</v>
      </c>
      <c r="D398" s="68">
        <f>IF(D391&gt;'Key project Info'!$B$6,"",D395/(1+$B401)^D391)</f>
        <v>0</v>
      </c>
      <c r="E398" s="68">
        <f>IF(E391&gt;'Key project Info'!$B$6,"",E395/(1+$B401)^E391)</f>
        <v>0</v>
      </c>
      <c r="F398" s="68">
        <f>IF(F391&gt;'Key project Info'!$B$6,"",F395/(1+$B401)^F391)</f>
        <v>0</v>
      </c>
      <c r="G398" s="68">
        <f>IF(G391&gt;'Key project Info'!$B$6,"",G395/(1+$B401)^G391)</f>
        <v>0</v>
      </c>
      <c r="H398" s="68">
        <f>IF(H391&gt;'Key project Info'!$B$6,"",H395/(1+$B401)^H391)</f>
        <v>0</v>
      </c>
      <c r="I398" s="68">
        <f>IF(I391&gt;'Key project Info'!$B$6,"",I395/(1+$B401)^I391)</f>
        <v>0</v>
      </c>
      <c r="J398" s="68">
        <f>IF(J391&gt;'Key project Info'!$B$6,"",J395/(1+$B401)^J391)</f>
        <v>0</v>
      </c>
      <c r="K398" s="68">
        <f>IF(K391&gt;'Key project Info'!$B$6,"",K395/(1+$B401)^K391)</f>
        <v>0</v>
      </c>
      <c r="L398" s="68">
        <f>IF(L391&gt;'Key project Info'!$B$6,"",L395/(1+$B401)^L391)</f>
        <v>0</v>
      </c>
      <c r="M398" s="68">
        <f>IF(M391&gt;'Key project Info'!$B$6,"",M395/(1+$B401)^M391)</f>
        <v>0</v>
      </c>
      <c r="N398" s="68">
        <f>IF(N391&gt;'Key project Info'!$B$6,"",N395/(1+$B401)^N391)</f>
        <v>0</v>
      </c>
      <c r="O398" s="68">
        <f>IF(O391&gt;'Key project Info'!$B$6,"",O395/(1+$B401)^O391)</f>
        <v>0</v>
      </c>
      <c r="P398" s="68">
        <f>IF(P391&gt;'Key project Info'!$B$6,"",P395/(1+$B401)^P391)</f>
        <v>0</v>
      </c>
      <c r="Q398" s="68">
        <f>IF(Q391&gt;'Key project Info'!$B$6,"",Q395/(1+$B401)^Q391)</f>
        <v>0</v>
      </c>
      <c r="R398" s="68">
        <f>IF(R391&gt;'Key project Info'!$B$6,"",R395/(1+$B401)^R391)</f>
        <v>0</v>
      </c>
      <c r="S398" s="68">
        <f>IF(S391&gt;'Key project Info'!$B$6,"",S395/(1+$B401)^S391)</f>
        <v>0</v>
      </c>
      <c r="T398" s="68">
        <f>IF(T391&gt;'Key project Info'!$B$6,"",T395/(1+$B401)^T391)</f>
        <v>0</v>
      </c>
      <c r="U398" s="68">
        <f>IF(U391&gt;'Key project Info'!$B$6,"",U395/(1+$B401)^U391)</f>
        <v>0</v>
      </c>
      <c r="V398" s="68" t="str">
        <f>IF(V391&gt;'Key project Info'!$B$6,"",V395/(1+$B401)^V391)</f>
        <v/>
      </c>
      <c r="W398" s="68" t="str">
        <f>IF(W391&gt;'Key project Info'!$B$6,"",W395/(1+$B401)^W391)</f>
        <v/>
      </c>
      <c r="X398" s="68" t="str">
        <f>IF(X391&gt;'Key project Info'!$B$6,"",X395/(1+$B401)^X391)</f>
        <v/>
      </c>
      <c r="Y398" s="68" t="str">
        <f>IF(Y391&gt;'Key project Info'!$B$6,"",Y395/(1+$B401)^Y391)</f>
        <v/>
      </c>
      <c r="Z398" s="68" t="str">
        <f>IF(Z391&gt;'Key project Info'!$B$6,"",Z395/(1+$B401)^Z391)</f>
        <v/>
      </c>
      <c r="AA398" s="68" t="str">
        <f>IF(AA391&gt;'Key project Info'!$B$6,"",AA395/(1+$B401)^AA391)</f>
        <v/>
      </c>
      <c r="AB398" s="68" t="str">
        <f>IF(AB391&gt;'Key project Info'!$B$6,"",AB395/(1+$B401)^AB391)</f>
        <v/>
      </c>
      <c r="AC398" s="68" t="str">
        <f>IF(AC391&gt;'Key project Info'!$B$6,"",AC395/(1+$B401)^AC391)</f>
        <v/>
      </c>
      <c r="AD398" s="68" t="str">
        <f>IF(AD391&gt;'Key project Info'!$B$6,"",AD395/(1+$B401)^AD391)</f>
        <v/>
      </c>
      <c r="AE398" s="68" t="str">
        <f>IF(AE391&gt;'Key project Info'!$B$6,"",AE395/(1+$B401)^AE391)</f>
        <v/>
      </c>
      <c r="AF398" s="68"/>
      <c r="AG398" s="68"/>
      <c r="AH398" s="68"/>
    </row>
    <row r="399" spans="1:34" ht="14.4" thickBot="1" x14ac:dyDescent="0.3">
      <c r="A399" s="291" t="s">
        <v>121</v>
      </c>
      <c r="B399" s="176">
        <f>IF(B391&gt;'Key project Info'!$B$6,"",B396/(1+$B401)^B391)</f>
        <v>-14.181818181818182</v>
      </c>
      <c r="C399" s="176">
        <f>IF(C391&gt;'Key project Info'!$B$6,"",C396/(1+$B401)^C391)</f>
        <v>-13.408264462809917</v>
      </c>
      <c r="D399" s="176">
        <f>IF(D391&gt;'Key project Info'!$B$6,"",D396/(1+$B401)^D391)</f>
        <v>-12.676904583020285</v>
      </c>
      <c r="E399" s="176">
        <f>IF(E391&gt;'Key project Info'!$B$6,"",E396/(1+$B401)^E391)</f>
        <v>-11.985437060310089</v>
      </c>
      <c r="F399" s="176">
        <f>IF(F391&gt;'Key project Info'!$B$6,"",F396/(1+$B401)^F391)</f>
        <v>-11.33168594792954</v>
      </c>
      <c r="G399" s="176">
        <f>IF(G391&gt;'Key project Info'!$B$6,"",G396/(1+$B401)^G391)</f>
        <v>-10.713593987133383</v>
      </c>
      <c r="H399" s="176">
        <f>IF(H391&gt;'Key project Info'!$B$6,"",H396/(1+$B401)^H391)</f>
        <v>-10.129216133289743</v>
      </c>
      <c r="I399" s="176">
        <f>IF(I391&gt;'Key project Info'!$B$6,"",I396/(1+$B401)^I391)</f>
        <v>-9.5767134351103032</v>
      </c>
      <c r="J399" s="176">
        <f>IF(J391&gt;'Key project Info'!$B$6,"",J396/(1+$B401)^J391)</f>
        <v>-9.054347247740651</v>
      </c>
      <c r="K399" s="176">
        <f>IF(K391&gt;'Key project Info'!$B$6,"",K396/(1+$B401)^K391)</f>
        <v>-8.5604737615002513</v>
      </c>
      <c r="L399" s="176">
        <f>IF(L391&gt;'Key project Info'!$B$6,"",L396/(1+$B401)^L391)</f>
        <v>-8.0935388290547827</v>
      </c>
      <c r="M399" s="176">
        <f>IF(M391&gt;'Key project Info'!$B$6,"",M396/(1+$B401)^M391)</f>
        <v>-7.6520730747427042</v>
      </c>
      <c r="N399" s="176">
        <f>IF(N391&gt;'Key project Info'!$B$6,"",N396/(1+$B401)^N391)</f>
        <v>-7.2346872706658294</v>
      </c>
      <c r="O399" s="176">
        <f>IF(O391&gt;'Key project Info'!$B$6,"",O396/(1+$B401)^O391)</f>
        <v>-6.840067964993148</v>
      </c>
      <c r="P399" s="176">
        <f>IF(P391&gt;'Key project Info'!$B$6,"",P396/(1+$B401)^P391)</f>
        <v>-6.4669733487207939</v>
      </c>
      <c r="Q399" s="176">
        <f>IF(Q391&gt;'Key project Info'!$B$6,"",Q396/(1+$B401)^Q391)</f>
        <v>-6.1142293478814791</v>
      </c>
      <c r="R399" s="176">
        <f>IF(R391&gt;'Key project Info'!$B$6,"",R396/(1+$B401)^R391)</f>
        <v>-5.7807259289061248</v>
      </c>
      <c r="S399" s="176">
        <f>IF(S391&gt;'Key project Info'!$B$6,"",S396/(1+$B401)^S391)</f>
        <v>-5.4654136055112463</v>
      </c>
      <c r="T399" s="176">
        <f>IF(T391&gt;'Key project Info'!$B$6,"",T396/(1+$B401)^T391)</f>
        <v>-5.1673001361197235</v>
      </c>
      <c r="U399" s="176">
        <f>IF(U391&gt;'Key project Info'!$B$6,"",U396/(1+$B401)^U391)</f>
        <v>-4.8854474014222848</v>
      </c>
      <c r="V399" s="176" t="str">
        <f>IF(V391&gt;'Key project Info'!$B$6,"",V396/(1+$B401)^V391)</f>
        <v/>
      </c>
      <c r="W399" s="176" t="str">
        <f>IF(W391&gt;'Key project Info'!$B$6,"",W396/(1+$B401)^W391)</f>
        <v/>
      </c>
      <c r="X399" s="176" t="str">
        <f>IF(X391&gt;'Key project Info'!$B$6,"",X396/(1+$B401)^X391)</f>
        <v/>
      </c>
      <c r="Y399" s="176" t="str">
        <f>IF(Y391&gt;'Key project Info'!$B$6,"",Y396/(1+$B401)^Y391)</f>
        <v/>
      </c>
      <c r="Z399" s="176" t="str">
        <f>IF(Z391&gt;'Key project Info'!$B$6,"",Z396/(1+$B401)^Z391)</f>
        <v/>
      </c>
      <c r="AA399" s="176" t="str">
        <f>IF(AA391&gt;'Key project Info'!$B$6,"",AA396/(1+$B401)^AA391)</f>
        <v/>
      </c>
      <c r="AB399" s="176" t="str">
        <f>IF(AB391&gt;'Key project Info'!$B$6,"",AB396/(1+$B401)^AB391)</f>
        <v/>
      </c>
      <c r="AC399" s="176" t="str">
        <f>IF(AC391&gt;'Key project Info'!$B$6,"",AC396/(1+$B401)^AC391)</f>
        <v/>
      </c>
      <c r="AD399" s="176" t="str">
        <f>IF(AD391&gt;'Key project Info'!$B$6,"",AD396/(1+$B401)^AD391)</f>
        <v/>
      </c>
      <c r="AE399" s="176" t="str">
        <f>IF(AE391&gt;'Key project Info'!$B$6,"",AE396/(1+$B401)^AE391)</f>
        <v/>
      </c>
      <c r="AF399" s="68"/>
      <c r="AG399" s="68"/>
      <c r="AH399" s="68"/>
    </row>
    <row r="400" spans="1:34" x14ac:dyDescent="0.25">
      <c r="A400" s="78"/>
      <c r="B400" s="68"/>
      <c r="C400" s="78"/>
      <c r="D400" s="78"/>
      <c r="E400" s="68"/>
      <c r="F400" s="68"/>
      <c r="G400" s="7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row>
    <row r="401" spans="1:34" x14ac:dyDescent="0.25">
      <c r="A401" s="78" t="s">
        <v>98</v>
      </c>
      <c r="B401" s="90">
        <f>(1+B402)/(1+B403)-1</f>
        <v>5.7692307692307709E-2</v>
      </c>
      <c r="C401" s="78"/>
      <c r="D401" s="78"/>
      <c r="E401" s="68"/>
      <c r="F401" s="68"/>
      <c r="G401" s="7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row>
    <row r="402" spans="1:34" x14ac:dyDescent="0.25">
      <c r="A402" s="78" t="s">
        <v>96</v>
      </c>
      <c r="B402" s="302">
        <v>0.1</v>
      </c>
      <c r="C402" s="78"/>
      <c r="D402" s="78"/>
      <c r="E402" s="68"/>
      <c r="F402" s="68"/>
      <c r="G402" s="7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row>
    <row r="403" spans="1:34" x14ac:dyDescent="0.25">
      <c r="A403" s="271" t="s">
        <v>97</v>
      </c>
      <c r="B403" s="302">
        <v>0.04</v>
      </c>
      <c r="C403" s="78"/>
      <c r="D403" s="78"/>
      <c r="E403" s="68"/>
      <c r="F403" s="68"/>
      <c r="G403" s="7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row>
    <row r="404" spans="1:34" x14ac:dyDescent="0.25">
      <c r="A404" s="88" t="s">
        <v>31</v>
      </c>
      <c r="B404" s="88">
        <f ca="1">IF(AND('Key project Info'!$B$6&gt;0,'Key project Info'!$B$6&lt;=30),SUM(B398:OFFSET(B398,0,'Key project Info'!$B$6-1)),"Assessment period wrong")</f>
        <v>-14.181818181818182</v>
      </c>
      <c r="C404" s="78"/>
      <c r="D404" s="78"/>
      <c r="E404" s="68"/>
      <c r="F404" s="68"/>
      <c r="G404" s="7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row>
    <row r="405" spans="1:34" x14ac:dyDescent="0.25">
      <c r="A405" s="65" t="s">
        <v>100</v>
      </c>
      <c r="B405" s="303" t="e">
        <f ca="1">IF(AND('Key project Info'!$B$6&gt;0,'Key project Info'!$B$6&lt;=30),IRR(B395:OFFSET(B395,0,'Key project Info'!$B$6-1)),"Assessment period wrong")</f>
        <v>#NUM!</v>
      </c>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row>
    <row r="406" spans="1:34" x14ac:dyDescent="0.2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row>
    <row r="407" spans="1:34" x14ac:dyDescent="0.25">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row>
    <row r="408" spans="1:34" x14ac:dyDescent="0.25">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row>
    <row r="409" spans="1:34" x14ac:dyDescent="0.25">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68"/>
    </row>
    <row r="410" spans="1:34" x14ac:dyDescent="0.25">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row>
    <row r="411" spans="1:34" x14ac:dyDescent="0.25">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row>
    <row r="412" spans="1:34" x14ac:dyDescent="0.25">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68"/>
    </row>
    <row r="413" spans="1:34" ht="22.8" x14ac:dyDescent="0.3">
      <c r="A413" s="297" t="s">
        <v>152</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298"/>
      <c r="AF413" s="68"/>
      <c r="AG413" s="68"/>
      <c r="AH413" s="68"/>
    </row>
    <row r="414" spans="1:34" x14ac:dyDescent="0.25">
      <c r="A414" s="287" t="s">
        <v>1</v>
      </c>
      <c r="B414" s="288">
        <v>1</v>
      </c>
      <c r="C414" s="288">
        <v>2</v>
      </c>
      <c r="D414" s="288">
        <v>3</v>
      </c>
      <c r="E414" s="288">
        <v>4</v>
      </c>
      <c r="F414" s="288">
        <v>5</v>
      </c>
      <c r="G414" s="288">
        <v>6</v>
      </c>
      <c r="H414" s="288">
        <v>7</v>
      </c>
      <c r="I414" s="288">
        <v>8</v>
      </c>
      <c r="J414" s="288">
        <v>9</v>
      </c>
      <c r="K414" s="288">
        <v>10</v>
      </c>
      <c r="L414" s="288">
        <v>11</v>
      </c>
      <c r="M414" s="288">
        <v>12</v>
      </c>
      <c r="N414" s="288">
        <v>13</v>
      </c>
      <c r="O414" s="288">
        <v>14</v>
      </c>
      <c r="P414" s="288">
        <v>15</v>
      </c>
      <c r="Q414" s="288">
        <v>16</v>
      </c>
      <c r="R414" s="288">
        <v>17</v>
      </c>
      <c r="S414" s="288">
        <v>18</v>
      </c>
      <c r="T414" s="288">
        <v>19</v>
      </c>
      <c r="U414" s="288">
        <v>20</v>
      </c>
      <c r="V414" s="288">
        <v>21</v>
      </c>
      <c r="W414" s="288">
        <v>22</v>
      </c>
      <c r="X414" s="288">
        <v>23</v>
      </c>
      <c r="Y414" s="288">
        <v>24</v>
      </c>
      <c r="Z414" s="288">
        <v>25</v>
      </c>
      <c r="AA414" s="288">
        <v>26</v>
      </c>
      <c r="AB414" s="288">
        <v>27</v>
      </c>
      <c r="AC414" s="288">
        <v>28</v>
      </c>
      <c r="AD414" s="288">
        <v>29</v>
      </c>
      <c r="AE414" s="288">
        <v>30</v>
      </c>
      <c r="AF414" s="68"/>
      <c r="AG414" s="68"/>
      <c r="AH414" s="68"/>
    </row>
    <row r="415" spans="1:34" ht="17.399999999999999" x14ac:dyDescent="0.3">
      <c r="A415" s="129" t="s">
        <v>64</v>
      </c>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row>
    <row r="416" spans="1:34" x14ac:dyDescent="0.25">
      <c r="A416" s="68" t="str">
        <f>'Key project Info'!$B33</f>
        <v>Primary natural forest (non-exploited)</v>
      </c>
      <c r="B416" s="68">
        <f>IF(B$414&gt;'Key project Info'!$B$6,0,'Key project Info'!$C33+('Key project Info'!$G20-'Key project Info'!$C33)/'Key project Info'!$B$6*Economics_Reference!B$414)</f>
        <v>98500</v>
      </c>
      <c r="C416" s="68">
        <f>IF(C$414&gt;'Key project Info'!$B$6,0,'Key project Info'!$C33+('Key project Info'!$G20-'Key project Info'!$C33)/'Key project Info'!$B$6*Economics_Reference!C$414)</f>
        <v>97000</v>
      </c>
      <c r="D416" s="68">
        <f>IF(D$414&gt;'Key project Info'!$B$6,0,'Key project Info'!$C33+('Key project Info'!$G20-'Key project Info'!$C33)/'Key project Info'!$B$6*Economics_Reference!D$414)</f>
        <v>95500</v>
      </c>
      <c r="E416" s="68">
        <f>IF(E$414&gt;'Key project Info'!$B$6,0,'Key project Info'!$C33+('Key project Info'!$G20-'Key project Info'!$C33)/'Key project Info'!$B$6*Economics_Reference!E$414)</f>
        <v>94000</v>
      </c>
      <c r="F416" s="68">
        <f>IF(F$414&gt;'Key project Info'!$B$6,0,'Key project Info'!$C33+('Key project Info'!$G20-'Key project Info'!$C33)/'Key project Info'!$B$6*Economics_Reference!F$414)</f>
        <v>92500</v>
      </c>
      <c r="G416" s="68">
        <f>IF(G$414&gt;'Key project Info'!$B$6,0,'Key project Info'!$C33+('Key project Info'!$G20-'Key project Info'!$C33)/'Key project Info'!$B$6*Economics_Reference!G$414)</f>
        <v>91000</v>
      </c>
      <c r="H416" s="68">
        <f>IF(H$414&gt;'Key project Info'!$B$6,0,'Key project Info'!$C33+('Key project Info'!$G20-'Key project Info'!$C33)/'Key project Info'!$B$6*Economics_Reference!H$414)</f>
        <v>89500</v>
      </c>
      <c r="I416" s="68">
        <f>IF(I$414&gt;'Key project Info'!$B$6,0,'Key project Info'!$C33+('Key project Info'!$G20-'Key project Info'!$C33)/'Key project Info'!$B$6*Economics_Reference!I$414)</f>
        <v>88000</v>
      </c>
      <c r="J416" s="68">
        <f>IF(J$414&gt;'Key project Info'!$B$6,0,'Key project Info'!$C33+('Key project Info'!$G20-'Key project Info'!$C33)/'Key project Info'!$B$6*Economics_Reference!J$414)</f>
        <v>86500</v>
      </c>
      <c r="K416" s="68">
        <f>IF(K$414&gt;'Key project Info'!$B$6,0,'Key project Info'!$C33+('Key project Info'!$G20-'Key project Info'!$C33)/'Key project Info'!$B$6*Economics_Reference!K$414)</f>
        <v>85000</v>
      </c>
      <c r="L416" s="68">
        <f>IF(L$414&gt;'Key project Info'!$B$6,0,'Key project Info'!$C33+('Key project Info'!$G20-'Key project Info'!$C33)/'Key project Info'!$B$6*Economics_Reference!L$414)</f>
        <v>83500</v>
      </c>
      <c r="M416" s="68">
        <f>IF(M$414&gt;'Key project Info'!$B$6,0,'Key project Info'!$C33+('Key project Info'!$G20-'Key project Info'!$C33)/'Key project Info'!$B$6*Economics_Reference!M$414)</f>
        <v>82000</v>
      </c>
      <c r="N416" s="68">
        <f>IF(N$414&gt;'Key project Info'!$B$6,0,'Key project Info'!$C33+('Key project Info'!$G20-'Key project Info'!$C33)/'Key project Info'!$B$6*Economics_Reference!N$414)</f>
        <v>80500</v>
      </c>
      <c r="O416" s="68">
        <f>IF(O$414&gt;'Key project Info'!$B$6,0,'Key project Info'!$C33+('Key project Info'!$G20-'Key project Info'!$C33)/'Key project Info'!$B$6*Economics_Reference!O$414)</f>
        <v>79000</v>
      </c>
      <c r="P416" s="68">
        <f>IF(P$414&gt;'Key project Info'!$B$6,0,'Key project Info'!$C33+('Key project Info'!$G20-'Key project Info'!$C33)/'Key project Info'!$B$6*Economics_Reference!P$414)</f>
        <v>77500</v>
      </c>
      <c r="Q416" s="68">
        <f>IF(Q$414&gt;'Key project Info'!$B$6,0,'Key project Info'!$C33+('Key project Info'!$G20-'Key project Info'!$C33)/'Key project Info'!$B$6*Economics_Reference!Q$414)</f>
        <v>76000</v>
      </c>
      <c r="R416" s="68">
        <f>IF(R$414&gt;'Key project Info'!$B$6,0,'Key project Info'!$C33+('Key project Info'!$G20-'Key project Info'!$C33)/'Key project Info'!$B$6*Economics_Reference!R$414)</f>
        <v>74500</v>
      </c>
      <c r="S416" s="68">
        <f>IF(S$414&gt;'Key project Info'!$B$6,0,'Key project Info'!$C33+('Key project Info'!$G20-'Key project Info'!$C33)/'Key project Info'!$B$6*Economics_Reference!S$414)</f>
        <v>73000</v>
      </c>
      <c r="T416" s="68">
        <f>IF(T$414&gt;'Key project Info'!$B$6,0,'Key project Info'!$C33+('Key project Info'!$G20-'Key project Info'!$C33)/'Key project Info'!$B$6*Economics_Reference!T$414)</f>
        <v>71500</v>
      </c>
      <c r="U416" s="68">
        <f>IF(U$414&gt;'Key project Info'!$B$6,0,'Key project Info'!$C33+('Key project Info'!$G20-'Key project Info'!$C33)/'Key project Info'!$B$6*Economics_Reference!U$414)</f>
        <v>70000</v>
      </c>
      <c r="V416" s="68">
        <f>IF(V$414&gt;'Key project Info'!$B$6,0,'Key project Info'!$C33+('Key project Info'!$G20-'Key project Info'!$C33)/'Key project Info'!$B$6*Economics_Reference!V$414)</f>
        <v>0</v>
      </c>
      <c r="W416" s="68">
        <f>IF(W$414&gt;'Key project Info'!$B$6,0,'Key project Info'!$C33+('Key project Info'!$G20-'Key project Info'!$C33)/'Key project Info'!$B$6*Economics_Reference!W$414)</f>
        <v>0</v>
      </c>
      <c r="X416" s="68">
        <f>IF(X$414&gt;'Key project Info'!$B$6,0,'Key project Info'!$C33+('Key project Info'!$G20-'Key project Info'!$C33)/'Key project Info'!$B$6*Economics_Reference!X$414)</f>
        <v>0</v>
      </c>
      <c r="Y416" s="68">
        <f>IF(Y$414&gt;'Key project Info'!$B$6,0,'Key project Info'!$C33+('Key project Info'!$G20-'Key project Info'!$C33)/'Key project Info'!$B$6*Economics_Reference!Y$414)</f>
        <v>0</v>
      </c>
      <c r="Z416" s="68">
        <f>IF(Z$414&gt;'Key project Info'!$B$6,0,'Key project Info'!$C33+('Key project Info'!$G20-'Key project Info'!$C33)/'Key project Info'!$B$6*Economics_Reference!Z$414)</f>
        <v>0</v>
      </c>
      <c r="AA416" s="68">
        <f>IF(AA$414&gt;'Key project Info'!$B$6,0,'Key project Info'!$C33+('Key project Info'!$G20-'Key project Info'!$C33)/'Key project Info'!$B$6*Economics_Reference!AA$414)</f>
        <v>0</v>
      </c>
      <c r="AB416" s="68">
        <f>IF(AB$414&gt;'Key project Info'!$B$6,0,'Key project Info'!$C33+('Key project Info'!$G20-'Key project Info'!$C33)/'Key project Info'!$B$6*Economics_Reference!AB$414)</f>
        <v>0</v>
      </c>
      <c r="AC416" s="68">
        <f>IF(AC$414&gt;'Key project Info'!$B$6,0,'Key project Info'!$C33+('Key project Info'!$G20-'Key project Info'!$C33)/'Key project Info'!$B$6*Economics_Reference!AC$414)</f>
        <v>0</v>
      </c>
      <c r="AD416" s="68">
        <f>IF(AD$414&gt;'Key project Info'!$B$6,0,'Key project Info'!$C33+('Key project Info'!$G20-'Key project Info'!$C33)/'Key project Info'!$B$6*Economics_Reference!AD$414)</f>
        <v>0</v>
      </c>
      <c r="AE416" s="68">
        <f>IF(AE$414&gt;'Key project Info'!$B$6,0,'Key project Info'!$C33+('Key project Info'!$G20-'Key project Info'!$C33)/'Key project Info'!$B$6*Economics_Reference!AE$414)</f>
        <v>0</v>
      </c>
      <c r="AF416" s="68"/>
      <c r="AG416" s="68"/>
      <c r="AH416" s="68"/>
    </row>
    <row r="417" spans="1:34" x14ac:dyDescent="0.25">
      <c r="A417" s="68" t="str">
        <f>'Key project Info'!$B34</f>
        <v>Secondary natural forest (exploited)</v>
      </c>
      <c r="B417" s="68">
        <f>IF(B$414&gt;'Key project Info'!$B$6,0,'Key project Info'!$C34+('Key project Info'!$G21-'Key project Info'!$C34)/'Key project Info'!$B$6*Economics_Reference!B$414)</f>
        <v>20500</v>
      </c>
      <c r="C417" s="68">
        <f>IF(C$414&gt;'Key project Info'!$B$6,0,'Key project Info'!$C34+('Key project Info'!$G21-'Key project Info'!$C34)/'Key project Info'!$B$6*Economics_Reference!C$414)</f>
        <v>21000</v>
      </c>
      <c r="D417" s="68">
        <f>IF(D$414&gt;'Key project Info'!$B$6,0,'Key project Info'!$C34+('Key project Info'!$G21-'Key project Info'!$C34)/'Key project Info'!$B$6*Economics_Reference!D$414)</f>
        <v>21500</v>
      </c>
      <c r="E417" s="68">
        <f>IF(E$414&gt;'Key project Info'!$B$6,0,'Key project Info'!$C34+('Key project Info'!$G21-'Key project Info'!$C34)/'Key project Info'!$B$6*Economics_Reference!E$414)</f>
        <v>22000</v>
      </c>
      <c r="F417" s="68">
        <f>IF(F$414&gt;'Key project Info'!$B$6,0,'Key project Info'!$C34+('Key project Info'!$G21-'Key project Info'!$C34)/'Key project Info'!$B$6*Economics_Reference!F$414)</f>
        <v>22500</v>
      </c>
      <c r="G417" s="68">
        <f>IF(G$414&gt;'Key project Info'!$B$6,0,'Key project Info'!$C34+('Key project Info'!$G21-'Key project Info'!$C34)/'Key project Info'!$B$6*Economics_Reference!G$414)</f>
        <v>23000</v>
      </c>
      <c r="H417" s="68">
        <f>IF(H$414&gt;'Key project Info'!$B$6,0,'Key project Info'!$C34+('Key project Info'!$G21-'Key project Info'!$C34)/'Key project Info'!$B$6*Economics_Reference!H$414)</f>
        <v>23500</v>
      </c>
      <c r="I417" s="68">
        <f>IF(I$414&gt;'Key project Info'!$B$6,0,'Key project Info'!$C34+('Key project Info'!$G21-'Key project Info'!$C34)/'Key project Info'!$B$6*Economics_Reference!I$414)</f>
        <v>24000</v>
      </c>
      <c r="J417" s="68">
        <f>IF(J$414&gt;'Key project Info'!$B$6,0,'Key project Info'!$C34+('Key project Info'!$G21-'Key project Info'!$C34)/'Key project Info'!$B$6*Economics_Reference!J$414)</f>
        <v>24500</v>
      </c>
      <c r="K417" s="68">
        <f>IF(K$414&gt;'Key project Info'!$B$6,0,'Key project Info'!$C34+('Key project Info'!$G21-'Key project Info'!$C34)/'Key project Info'!$B$6*Economics_Reference!K$414)</f>
        <v>25000</v>
      </c>
      <c r="L417" s="68">
        <f>IF(L$414&gt;'Key project Info'!$B$6,0,'Key project Info'!$C34+('Key project Info'!$G21-'Key project Info'!$C34)/'Key project Info'!$B$6*Economics_Reference!L$414)</f>
        <v>25500</v>
      </c>
      <c r="M417" s="68">
        <f>IF(M$414&gt;'Key project Info'!$B$6,0,'Key project Info'!$C34+('Key project Info'!$G21-'Key project Info'!$C34)/'Key project Info'!$B$6*Economics_Reference!M$414)</f>
        <v>26000</v>
      </c>
      <c r="N417" s="68">
        <f>IF(N$414&gt;'Key project Info'!$B$6,0,'Key project Info'!$C34+('Key project Info'!$G21-'Key project Info'!$C34)/'Key project Info'!$B$6*Economics_Reference!N$414)</f>
        <v>26500</v>
      </c>
      <c r="O417" s="68">
        <f>IF(O$414&gt;'Key project Info'!$B$6,0,'Key project Info'!$C34+('Key project Info'!$G21-'Key project Info'!$C34)/'Key project Info'!$B$6*Economics_Reference!O$414)</f>
        <v>27000</v>
      </c>
      <c r="P417" s="68">
        <f>IF(P$414&gt;'Key project Info'!$B$6,0,'Key project Info'!$C34+('Key project Info'!$G21-'Key project Info'!$C34)/'Key project Info'!$B$6*Economics_Reference!P$414)</f>
        <v>27500</v>
      </c>
      <c r="Q417" s="68">
        <f>IF(Q$414&gt;'Key project Info'!$B$6,0,'Key project Info'!$C34+('Key project Info'!$G21-'Key project Info'!$C34)/'Key project Info'!$B$6*Economics_Reference!Q$414)</f>
        <v>28000</v>
      </c>
      <c r="R417" s="68">
        <f>IF(R$414&gt;'Key project Info'!$B$6,0,'Key project Info'!$C34+('Key project Info'!$G21-'Key project Info'!$C34)/'Key project Info'!$B$6*Economics_Reference!R$414)</f>
        <v>28500</v>
      </c>
      <c r="S417" s="68">
        <f>IF(S$414&gt;'Key project Info'!$B$6,0,'Key project Info'!$C34+('Key project Info'!$G21-'Key project Info'!$C34)/'Key project Info'!$B$6*Economics_Reference!S$414)</f>
        <v>29000</v>
      </c>
      <c r="T417" s="68">
        <f>IF(T$414&gt;'Key project Info'!$B$6,0,'Key project Info'!$C34+('Key project Info'!$G21-'Key project Info'!$C34)/'Key project Info'!$B$6*Economics_Reference!T$414)</f>
        <v>29500</v>
      </c>
      <c r="U417" s="68">
        <f>IF(U$414&gt;'Key project Info'!$B$6,0,'Key project Info'!$C34+('Key project Info'!$G21-'Key project Info'!$C34)/'Key project Info'!$B$6*Economics_Reference!U$414)</f>
        <v>30000</v>
      </c>
      <c r="V417" s="68">
        <f>IF(V$414&gt;'Key project Info'!$B$6,0,'Key project Info'!$C34+('Key project Info'!$G21-'Key project Info'!$C34)/'Key project Info'!$B$6*Economics_Reference!V$414)</f>
        <v>0</v>
      </c>
      <c r="W417" s="68">
        <f>IF(W$414&gt;'Key project Info'!$B$6,0,'Key project Info'!$C34+('Key project Info'!$G21-'Key project Info'!$C34)/'Key project Info'!$B$6*Economics_Reference!W$414)</f>
        <v>0</v>
      </c>
      <c r="X417" s="68">
        <f>IF(X$414&gt;'Key project Info'!$B$6,0,'Key project Info'!$C34+('Key project Info'!$G21-'Key project Info'!$C34)/'Key project Info'!$B$6*Economics_Reference!X$414)</f>
        <v>0</v>
      </c>
      <c r="Y417" s="68">
        <f>IF(Y$414&gt;'Key project Info'!$B$6,0,'Key project Info'!$C34+('Key project Info'!$G21-'Key project Info'!$C34)/'Key project Info'!$B$6*Economics_Reference!Y$414)</f>
        <v>0</v>
      </c>
      <c r="Z417" s="68">
        <f>IF(Z$414&gt;'Key project Info'!$B$6,0,'Key project Info'!$C34+('Key project Info'!$G21-'Key project Info'!$C34)/'Key project Info'!$B$6*Economics_Reference!Z$414)</f>
        <v>0</v>
      </c>
      <c r="AA417" s="68">
        <f>IF(AA$414&gt;'Key project Info'!$B$6,0,'Key project Info'!$C34+('Key project Info'!$G21-'Key project Info'!$C34)/'Key project Info'!$B$6*Economics_Reference!AA$414)</f>
        <v>0</v>
      </c>
      <c r="AB417" s="68">
        <f>IF(AB$414&gt;'Key project Info'!$B$6,0,'Key project Info'!$C34+('Key project Info'!$G21-'Key project Info'!$C34)/'Key project Info'!$B$6*Economics_Reference!AB$414)</f>
        <v>0</v>
      </c>
      <c r="AC417" s="68">
        <f>IF(AC$414&gt;'Key project Info'!$B$6,0,'Key project Info'!$C34+('Key project Info'!$G21-'Key project Info'!$C34)/'Key project Info'!$B$6*Economics_Reference!AC$414)</f>
        <v>0</v>
      </c>
      <c r="AD417" s="68">
        <f>IF(AD$414&gt;'Key project Info'!$B$6,0,'Key project Info'!$C34+('Key project Info'!$G21-'Key project Info'!$C34)/'Key project Info'!$B$6*Economics_Reference!AD$414)</f>
        <v>0</v>
      </c>
      <c r="AE417" s="68">
        <f>IF(AE$414&gt;'Key project Info'!$B$6,0,'Key project Info'!$C34+('Key project Info'!$G21-'Key project Info'!$C34)/'Key project Info'!$B$6*Economics_Reference!AE$414)</f>
        <v>0</v>
      </c>
      <c r="AF417" s="68"/>
      <c r="AG417" s="68"/>
      <c r="AH417" s="68"/>
    </row>
    <row r="418" spans="1:34" x14ac:dyDescent="0.25">
      <c r="A418" s="68" t="str">
        <f>'Key project Info'!$B35</f>
        <v>Agriculture after charcoal</v>
      </c>
      <c r="B418" s="68">
        <f>IF(B$414&gt;'Key project Info'!$B$6,0,'Key project Info'!$C35+('Key project Info'!$G22-'Key project Info'!$C35)/'Key project Info'!$B$6*Economics_Reference!B$414)</f>
        <v>500</v>
      </c>
      <c r="C418" s="68">
        <f>IF(C$414&gt;'Key project Info'!$B$6,0,'Key project Info'!$C35+('Key project Info'!$G22-'Key project Info'!$C35)/'Key project Info'!$B$6*Economics_Reference!C$414)</f>
        <v>1000</v>
      </c>
      <c r="D418" s="68">
        <f>IF(D$414&gt;'Key project Info'!$B$6,0,'Key project Info'!$C35+('Key project Info'!$G22-'Key project Info'!$C35)/'Key project Info'!$B$6*Economics_Reference!D$414)</f>
        <v>1500</v>
      </c>
      <c r="E418" s="68">
        <f>IF(E$414&gt;'Key project Info'!$B$6,0,'Key project Info'!$C35+('Key project Info'!$G22-'Key project Info'!$C35)/'Key project Info'!$B$6*Economics_Reference!E$414)</f>
        <v>2000</v>
      </c>
      <c r="F418" s="68">
        <f>IF(F$414&gt;'Key project Info'!$B$6,0,'Key project Info'!$C35+('Key project Info'!$G22-'Key project Info'!$C35)/'Key project Info'!$B$6*Economics_Reference!F$414)</f>
        <v>2500</v>
      </c>
      <c r="G418" s="68">
        <f>IF(G$414&gt;'Key project Info'!$B$6,0,'Key project Info'!$C35+('Key project Info'!$G22-'Key project Info'!$C35)/'Key project Info'!$B$6*Economics_Reference!G$414)</f>
        <v>3000</v>
      </c>
      <c r="H418" s="68">
        <f>IF(H$414&gt;'Key project Info'!$B$6,0,'Key project Info'!$C35+('Key project Info'!$G22-'Key project Info'!$C35)/'Key project Info'!$B$6*Economics_Reference!H$414)</f>
        <v>3500</v>
      </c>
      <c r="I418" s="68">
        <f>IF(I$414&gt;'Key project Info'!$B$6,0,'Key project Info'!$C35+('Key project Info'!$G22-'Key project Info'!$C35)/'Key project Info'!$B$6*Economics_Reference!I$414)</f>
        <v>4000</v>
      </c>
      <c r="J418" s="68">
        <f>IF(J$414&gt;'Key project Info'!$B$6,0,'Key project Info'!$C35+('Key project Info'!$G22-'Key project Info'!$C35)/'Key project Info'!$B$6*Economics_Reference!J$414)</f>
        <v>4500</v>
      </c>
      <c r="K418" s="68">
        <f>IF(K$414&gt;'Key project Info'!$B$6,0,'Key project Info'!$C35+('Key project Info'!$G22-'Key project Info'!$C35)/'Key project Info'!$B$6*Economics_Reference!K$414)</f>
        <v>5000</v>
      </c>
      <c r="L418" s="68">
        <f>IF(L$414&gt;'Key project Info'!$B$6,0,'Key project Info'!$C35+('Key project Info'!$G22-'Key project Info'!$C35)/'Key project Info'!$B$6*Economics_Reference!L$414)</f>
        <v>5500</v>
      </c>
      <c r="M418" s="68">
        <f>IF(M$414&gt;'Key project Info'!$B$6,0,'Key project Info'!$C35+('Key project Info'!$G22-'Key project Info'!$C35)/'Key project Info'!$B$6*Economics_Reference!M$414)</f>
        <v>6000</v>
      </c>
      <c r="N418" s="68">
        <f>IF(N$414&gt;'Key project Info'!$B$6,0,'Key project Info'!$C35+('Key project Info'!$G22-'Key project Info'!$C35)/'Key project Info'!$B$6*Economics_Reference!N$414)</f>
        <v>6500</v>
      </c>
      <c r="O418" s="68">
        <f>IF(O$414&gt;'Key project Info'!$B$6,0,'Key project Info'!$C35+('Key project Info'!$G22-'Key project Info'!$C35)/'Key project Info'!$B$6*Economics_Reference!O$414)</f>
        <v>7000</v>
      </c>
      <c r="P418" s="68">
        <f>IF(P$414&gt;'Key project Info'!$B$6,0,'Key project Info'!$C35+('Key project Info'!$G22-'Key project Info'!$C35)/'Key project Info'!$B$6*Economics_Reference!P$414)</f>
        <v>7500</v>
      </c>
      <c r="Q418" s="68">
        <f>IF(Q$414&gt;'Key project Info'!$B$6,0,'Key project Info'!$C35+('Key project Info'!$G22-'Key project Info'!$C35)/'Key project Info'!$B$6*Economics_Reference!Q$414)</f>
        <v>8000</v>
      </c>
      <c r="R418" s="68">
        <f>IF(R$414&gt;'Key project Info'!$B$6,0,'Key project Info'!$C35+('Key project Info'!$G22-'Key project Info'!$C35)/'Key project Info'!$B$6*Economics_Reference!R$414)</f>
        <v>8500</v>
      </c>
      <c r="S418" s="68">
        <f>IF(S$414&gt;'Key project Info'!$B$6,0,'Key project Info'!$C35+('Key project Info'!$G22-'Key project Info'!$C35)/'Key project Info'!$B$6*Economics_Reference!S$414)</f>
        <v>9000</v>
      </c>
      <c r="T418" s="68">
        <f>IF(T$414&gt;'Key project Info'!$B$6,0,'Key project Info'!$C35+('Key project Info'!$G22-'Key project Info'!$C35)/'Key project Info'!$B$6*Economics_Reference!T$414)</f>
        <v>9500</v>
      </c>
      <c r="U418" s="68">
        <f>IF(U$414&gt;'Key project Info'!$B$6,0,'Key project Info'!$C35+('Key project Info'!$G22-'Key project Info'!$C35)/'Key project Info'!$B$6*Economics_Reference!U$414)</f>
        <v>10000</v>
      </c>
      <c r="V418" s="68">
        <f>IF(V$414&gt;'Key project Info'!$B$6,0,'Key project Info'!$C35+('Key project Info'!$G22-'Key project Info'!$C35)/'Key project Info'!$B$6*Economics_Reference!V$414)</f>
        <v>0</v>
      </c>
      <c r="W418" s="68">
        <f>IF(W$414&gt;'Key project Info'!$B$6,0,'Key project Info'!$C35+('Key project Info'!$G22-'Key project Info'!$C35)/'Key project Info'!$B$6*Economics_Reference!W$414)</f>
        <v>0</v>
      </c>
      <c r="X418" s="68">
        <f>IF(X$414&gt;'Key project Info'!$B$6,0,'Key project Info'!$C35+('Key project Info'!$G22-'Key project Info'!$C35)/'Key project Info'!$B$6*Economics_Reference!X$414)</f>
        <v>0</v>
      </c>
      <c r="Y418" s="68">
        <f>IF(Y$414&gt;'Key project Info'!$B$6,0,'Key project Info'!$C35+('Key project Info'!$G22-'Key project Info'!$C35)/'Key project Info'!$B$6*Economics_Reference!Y$414)</f>
        <v>0</v>
      </c>
      <c r="Z418" s="68">
        <f>IF(Z$414&gt;'Key project Info'!$B$6,0,'Key project Info'!$C35+('Key project Info'!$G22-'Key project Info'!$C35)/'Key project Info'!$B$6*Economics_Reference!Z$414)</f>
        <v>0</v>
      </c>
      <c r="AA418" s="68">
        <f>IF(AA$414&gt;'Key project Info'!$B$6,0,'Key project Info'!$C35+('Key project Info'!$G22-'Key project Info'!$C35)/'Key project Info'!$B$6*Economics_Reference!AA$414)</f>
        <v>0</v>
      </c>
      <c r="AB418" s="68">
        <f>IF(AB$414&gt;'Key project Info'!$B$6,0,'Key project Info'!$C35+('Key project Info'!$G22-'Key project Info'!$C35)/'Key project Info'!$B$6*Economics_Reference!AB$414)</f>
        <v>0</v>
      </c>
      <c r="AC418" s="68">
        <f>IF(AC$414&gt;'Key project Info'!$B$6,0,'Key project Info'!$C35+('Key project Info'!$G22-'Key project Info'!$C35)/'Key project Info'!$B$6*Economics_Reference!AC$414)</f>
        <v>0</v>
      </c>
      <c r="AD418" s="68">
        <f>IF(AD$414&gt;'Key project Info'!$B$6,0,'Key project Info'!$C35+('Key project Info'!$G22-'Key project Info'!$C35)/'Key project Info'!$B$6*Economics_Reference!AD$414)</f>
        <v>0</v>
      </c>
      <c r="AE418" s="68">
        <f>IF(AE$414&gt;'Key project Info'!$B$6,0,'Key project Info'!$C35+('Key project Info'!$G22-'Key project Info'!$C35)/'Key project Info'!$B$6*Economics_Reference!AE$414)</f>
        <v>0</v>
      </c>
      <c r="AF418" s="68"/>
      <c r="AG418" s="68"/>
      <c r="AH418" s="68"/>
    </row>
    <row r="419" spans="1:34" x14ac:dyDescent="0.25">
      <c r="A419" s="68" t="str">
        <f>'Key project Info'!$B36</f>
        <v xml:space="preserve">Agriculture </v>
      </c>
      <c r="B419" s="68">
        <f>IF(B$414&gt;'Key project Info'!$B$6,0,'Key project Info'!$C36+('Key project Info'!$G23-'Key project Info'!$C36)/'Key project Info'!$B$6*Economics_Reference!B$414)</f>
        <v>5500</v>
      </c>
      <c r="C419" s="68">
        <f>IF(C$414&gt;'Key project Info'!$B$6,0,'Key project Info'!$C36+('Key project Info'!$G23-'Key project Info'!$C36)/'Key project Info'!$B$6*Economics_Reference!C$414)</f>
        <v>6000</v>
      </c>
      <c r="D419" s="68">
        <f>IF(D$414&gt;'Key project Info'!$B$6,0,'Key project Info'!$C36+('Key project Info'!$G23-'Key project Info'!$C36)/'Key project Info'!$B$6*Economics_Reference!D$414)</f>
        <v>6500</v>
      </c>
      <c r="E419" s="68">
        <f>IF(E$414&gt;'Key project Info'!$B$6,0,'Key project Info'!$C36+('Key project Info'!$G23-'Key project Info'!$C36)/'Key project Info'!$B$6*Economics_Reference!E$414)</f>
        <v>7000</v>
      </c>
      <c r="F419" s="68">
        <f>IF(F$414&gt;'Key project Info'!$B$6,0,'Key project Info'!$C36+('Key project Info'!$G23-'Key project Info'!$C36)/'Key project Info'!$B$6*Economics_Reference!F$414)</f>
        <v>7500</v>
      </c>
      <c r="G419" s="68">
        <f>IF(G$414&gt;'Key project Info'!$B$6,0,'Key project Info'!$C36+('Key project Info'!$G23-'Key project Info'!$C36)/'Key project Info'!$B$6*Economics_Reference!G$414)</f>
        <v>8000</v>
      </c>
      <c r="H419" s="68">
        <f>IF(H$414&gt;'Key project Info'!$B$6,0,'Key project Info'!$C36+('Key project Info'!$G23-'Key project Info'!$C36)/'Key project Info'!$B$6*Economics_Reference!H$414)</f>
        <v>8500</v>
      </c>
      <c r="I419" s="68">
        <f>IF(I$414&gt;'Key project Info'!$B$6,0,'Key project Info'!$C36+('Key project Info'!$G23-'Key project Info'!$C36)/'Key project Info'!$B$6*Economics_Reference!I$414)</f>
        <v>9000</v>
      </c>
      <c r="J419" s="68">
        <f>IF(J$414&gt;'Key project Info'!$B$6,0,'Key project Info'!$C36+('Key project Info'!$G23-'Key project Info'!$C36)/'Key project Info'!$B$6*Economics_Reference!J$414)</f>
        <v>9500</v>
      </c>
      <c r="K419" s="68">
        <f>IF(K$414&gt;'Key project Info'!$B$6,0,'Key project Info'!$C36+('Key project Info'!$G23-'Key project Info'!$C36)/'Key project Info'!$B$6*Economics_Reference!K$414)</f>
        <v>10000</v>
      </c>
      <c r="L419" s="68">
        <f>IF(L$414&gt;'Key project Info'!$B$6,0,'Key project Info'!$C36+('Key project Info'!$G23-'Key project Info'!$C36)/'Key project Info'!$B$6*Economics_Reference!L$414)</f>
        <v>10500</v>
      </c>
      <c r="M419" s="68">
        <f>IF(M$414&gt;'Key project Info'!$B$6,0,'Key project Info'!$C36+('Key project Info'!$G23-'Key project Info'!$C36)/'Key project Info'!$B$6*Economics_Reference!M$414)</f>
        <v>11000</v>
      </c>
      <c r="N419" s="68">
        <f>IF(N$414&gt;'Key project Info'!$B$6,0,'Key project Info'!$C36+('Key project Info'!$G23-'Key project Info'!$C36)/'Key project Info'!$B$6*Economics_Reference!N$414)</f>
        <v>11500</v>
      </c>
      <c r="O419" s="68">
        <f>IF(O$414&gt;'Key project Info'!$B$6,0,'Key project Info'!$C36+('Key project Info'!$G23-'Key project Info'!$C36)/'Key project Info'!$B$6*Economics_Reference!O$414)</f>
        <v>12000</v>
      </c>
      <c r="P419" s="68">
        <f>IF(P$414&gt;'Key project Info'!$B$6,0,'Key project Info'!$C36+('Key project Info'!$G23-'Key project Info'!$C36)/'Key project Info'!$B$6*Economics_Reference!P$414)</f>
        <v>12500</v>
      </c>
      <c r="Q419" s="68">
        <f>IF(Q$414&gt;'Key project Info'!$B$6,0,'Key project Info'!$C36+('Key project Info'!$G23-'Key project Info'!$C36)/'Key project Info'!$B$6*Economics_Reference!Q$414)</f>
        <v>13000</v>
      </c>
      <c r="R419" s="68">
        <f>IF(R$414&gt;'Key project Info'!$B$6,0,'Key project Info'!$C36+('Key project Info'!$G23-'Key project Info'!$C36)/'Key project Info'!$B$6*Economics_Reference!R$414)</f>
        <v>13500</v>
      </c>
      <c r="S419" s="68">
        <f>IF(S$414&gt;'Key project Info'!$B$6,0,'Key project Info'!$C36+('Key project Info'!$G23-'Key project Info'!$C36)/'Key project Info'!$B$6*Economics_Reference!S$414)</f>
        <v>14000</v>
      </c>
      <c r="T419" s="68">
        <f>IF(T$414&gt;'Key project Info'!$B$6,0,'Key project Info'!$C36+('Key project Info'!$G23-'Key project Info'!$C36)/'Key project Info'!$B$6*Economics_Reference!T$414)</f>
        <v>14500</v>
      </c>
      <c r="U419" s="68">
        <f>IF(U$414&gt;'Key project Info'!$B$6,0,'Key project Info'!$C36+('Key project Info'!$G23-'Key project Info'!$C36)/'Key project Info'!$B$6*Economics_Reference!U$414)</f>
        <v>15000</v>
      </c>
      <c r="V419" s="68">
        <f>IF(V$414&gt;'Key project Info'!$B$6,0,'Key project Info'!$C36+('Key project Info'!$G23-'Key project Info'!$C36)/'Key project Info'!$B$6*Economics_Reference!V$414)</f>
        <v>0</v>
      </c>
      <c r="W419" s="68">
        <f>IF(W$414&gt;'Key project Info'!$B$6,0,'Key project Info'!$C36+('Key project Info'!$G23-'Key project Info'!$C36)/'Key project Info'!$B$6*Economics_Reference!W$414)</f>
        <v>0</v>
      </c>
      <c r="X419" s="68">
        <f>IF(X$414&gt;'Key project Info'!$B$6,0,'Key project Info'!$C36+('Key project Info'!$G23-'Key project Info'!$C36)/'Key project Info'!$B$6*Economics_Reference!X$414)</f>
        <v>0</v>
      </c>
      <c r="Y419" s="68">
        <f>IF(Y$414&gt;'Key project Info'!$B$6,0,'Key project Info'!$C36+('Key project Info'!$G23-'Key project Info'!$C36)/'Key project Info'!$B$6*Economics_Reference!Y$414)</f>
        <v>0</v>
      </c>
      <c r="Z419" s="68">
        <f>IF(Z$414&gt;'Key project Info'!$B$6,0,'Key project Info'!$C36+('Key project Info'!$G23-'Key project Info'!$C36)/'Key project Info'!$B$6*Economics_Reference!Z$414)</f>
        <v>0</v>
      </c>
      <c r="AA419" s="68">
        <f>IF(AA$414&gt;'Key project Info'!$B$6,0,'Key project Info'!$C36+('Key project Info'!$G23-'Key project Info'!$C36)/'Key project Info'!$B$6*Economics_Reference!AA$414)</f>
        <v>0</v>
      </c>
      <c r="AB419" s="68">
        <f>IF(AB$414&gt;'Key project Info'!$B$6,0,'Key project Info'!$C36+('Key project Info'!$G23-'Key project Info'!$C36)/'Key project Info'!$B$6*Economics_Reference!AB$414)</f>
        <v>0</v>
      </c>
      <c r="AC419" s="68">
        <f>IF(AC$414&gt;'Key project Info'!$B$6,0,'Key project Info'!$C36+('Key project Info'!$G23-'Key project Info'!$C36)/'Key project Info'!$B$6*Economics_Reference!AC$414)</f>
        <v>0</v>
      </c>
      <c r="AD419" s="68">
        <f>IF(AD$414&gt;'Key project Info'!$B$6,0,'Key project Info'!$C36+('Key project Info'!$G23-'Key project Info'!$C36)/'Key project Info'!$B$6*Economics_Reference!AD$414)</f>
        <v>0</v>
      </c>
      <c r="AE419" s="68">
        <f>IF(AE$414&gt;'Key project Info'!$B$6,0,'Key project Info'!$C36+('Key project Info'!$G23-'Key project Info'!$C36)/'Key project Info'!$B$6*Economics_Reference!AE$414)</f>
        <v>0</v>
      </c>
      <c r="AF419" s="68"/>
      <c r="AG419" s="68"/>
      <c r="AH419" s="68"/>
    </row>
    <row r="420" spans="1:34" x14ac:dyDescent="0.25">
      <c r="A420" s="68" t="str">
        <f>'Key project Info'!$B37</f>
        <v>Sustainable logging of primary forests</v>
      </c>
      <c r="B420" s="68">
        <f>IF(B$414&gt;'Key project Info'!$B$6,0,'Key project Info'!$C37+('Key project Info'!$G24-'Key project Info'!$C37)/'Key project Info'!$B$6*Economics_Reference!B$414)</f>
        <v>0</v>
      </c>
      <c r="C420" s="68">
        <f>IF(C$414&gt;'Key project Info'!$B$6,0,'Key project Info'!$C37+('Key project Info'!$G24-'Key project Info'!$C37)/'Key project Info'!$B$6*Economics_Reference!C$414)</f>
        <v>0</v>
      </c>
      <c r="D420" s="68">
        <f>IF(D$414&gt;'Key project Info'!$B$6,0,'Key project Info'!$C37+('Key project Info'!$G24-'Key project Info'!$C37)/'Key project Info'!$B$6*Economics_Reference!D$414)</f>
        <v>0</v>
      </c>
      <c r="E420" s="68">
        <f>IF(E$414&gt;'Key project Info'!$B$6,0,'Key project Info'!$C37+('Key project Info'!$G24-'Key project Info'!$C37)/'Key project Info'!$B$6*Economics_Reference!E$414)</f>
        <v>0</v>
      </c>
      <c r="F420" s="68">
        <f>IF(F$414&gt;'Key project Info'!$B$6,0,'Key project Info'!$C37+('Key project Info'!$G24-'Key project Info'!$C37)/'Key project Info'!$B$6*Economics_Reference!F$414)</f>
        <v>0</v>
      </c>
      <c r="G420" s="68">
        <f>IF(G$414&gt;'Key project Info'!$B$6,0,'Key project Info'!$C37+('Key project Info'!$G24-'Key project Info'!$C37)/'Key project Info'!$B$6*Economics_Reference!G$414)</f>
        <v>0</v>
      </c>
      <c r="H420" s="68">
        <f>IF(H$414&gt;'Key project Info'!$B$6,0,'Key project Info'!$C37+('Key project Info'!$G24-'Key project Info'!$C37)/'Key project Info'!$B$6*Economics_Reference!H$414)</f>
        <v>0</v>
      </c>
      <c r="I420" s="68">
        <f>IF(I$414&gt;'Key project Info'!$B$6,0,'Key project Info'!$C37+('Key project Info'!$G24-'Key project Info'!$C37)/'Key project Info'!$B$6*Economics_Reference!I$414)</f>
        <v>0</v>
      </c>
      <c r="J420" s="68">
        <f>IF(J$414&gt;'Key project Info'!$B$6,0,'Key project Info'!$C37+('Key project Info'!$G24-'Key project Info'!$C37)/'Key project Info'!$B$6*Economics_Reference!J$414)</f>
        <v>0</v>
      </c>
      <c r="K420" s="68">
        <f>IF(K$414&gt;'Key project Info'!$B$6,0,'Key project Info'!$C37+('Key project Info'!$G24-'Key project Info'!$C37)/'Key project Info'!$B$6*Economics_Reference!K$414)</f>
        <v>0</v>
      </c>
      <c r="L420" s="68">
        <f>IF(L$414&gt;'Key project Info'!$B$6,0,'Key project Info'!$C37+('Key project Info'!$G24-'Key project Info'!$C37)/'Key project Info'!$B$6*Economics_Reference!L$414)</f>
        <v>0</v>
      </c>
      <c r="M420" s="68">
        <f>IF(M$414&gt;'Key project Info'!$B$6,0,'Key project Info'!$C37+('Key project Info'!$G24-'Key project Info'!$C37)/'Key project Info'!$B$6*Economics_Reference!M$414)</f>
        <v>0</v>
      </c>
      <c r="N420" s="68">
        <f>IF(N$414&gt;'Key project Info'!$B$6,0,'Key project Info'!$C37+('Key project Info'!$G24-'Key project Info'!$C37)/'Key project Info'!$B$6*Economics_Reference!N$414)</f>
        <v>0</v>
      </c>
      <c r="O420" s="68">
        <f>IF(O$414&gt;'Key project Info'!$B$6,0,'Key project Info'!$C37+('Key project Info'!$G24-'Key project Info'!$C37)/'Key project Info'!$B$6*Economics_Reference!O$414)</f>
        <v>0</v>
      </c>
      <c r="P420" s="68">
        <f>IF(P$414&gt;'Key project Info'!$B$6,0,'Key project Info'!$C37+('Key project Info'!$G24-'Key project Info'!$C37)/'Key project Info'!$B$6*Economics_Reference!P$414)</f>
        <v>0</v>
      </c>
      <c r="Q420" s="68">
        <f>IF(Q$414&gt;'Key project Info'!$B$6,0,'Key project Info'!$C37+('Key project Info'!$G24-'Key project Info'!$C37)/'Key project Info'!$B$6*Economics_Reference!Q$414)</f>
        <v>0</v>
      </c>
      <c r="R420" s="68">
        <f>IF(R$414&gt;'Key project Info'!$B$6,0,'Key project Info'!$C37+('Key project Info'!$G24-'Key project Info'!$C37)/'Key project Info'!$B$6*Economics_Reference!R$414)</f>
        <v>0</v>
      </c>
      <c r="S420" s="68">
        <f>IF(S$414&gt;'Key project Info'!$B$6,0,'Key project Info'!$C37+('Key project Info'!$G24-'Key project Info'!$C37)/'Key project Info'!$B$6*Economics_Reference!S$414)</f>
        <v>0</v>
      </c>
      <c r="T420" s="68">
        <f>IF(T$414&gt;'Key project Info'!$B$6,0,'Key project Info'!$C37+('Key project Info'!$G24-'Key project Info'!$C37)/'Key project Info'!$B$6*Economics_Reference!T$414)</f>
        <v>0</v>
      </c>
      <c r="U420" s="68">
        <f>IF(U$414&gt;'Key project Info'!$B$6,0,'Key project Info'!$C37+('Key project Info'!$G24-'Key project Info'!$C37)/'Key project Info'!$B$6*Economics_Reference!U$414)</f>
        <v>0</v>
      </c>
      <c r="V420" s="68">
        <f>IF(V$414&gt;'Key project Info'!$B$6,0,'Key project Info'!$C37+('Key project Info'!$G24-'Key project Info'!$C37)/'Key project Info'!$B$6*Economics_Reference!V$414)</f>
        <v>0</v>
      </c>
      <c r="W420" s="68">
        <f>IF(W$414&gt;'Key project Info'!$B$6,0,'Key project Info'!$C37+('Key project Info'!$G24-'Key project Info'!$C37)/'Key project Info'!$B$6*Economics_Reference!W$414)</f>
        <v>0</v>
      </c>
      <c r="X420" s="68">
        <f>IF(X$414&gt;'Key project Info'!$B$6,0,'Key project Info'!$C37+('Key project Info'!$G24-'Key project Info'!$C37)/'Key project Info'!$B$6*Economics_Reference!X$414)</f>
        <v>0</v>
      </c>
      <c r="Y420" s="68">
        <f>IF(Y$414&gt;'Key project Info'!$B$6,0,'Key project Info'!$C37+('Key project Info'!$G24-'Key project Info'!$C37)/'Key project Info'!$B$6*Economics_Reference!Y$414)</f>
        <v>0</v>
      </c>
      <c r="Z420" s="68">
        <f>IF(Z$414&gt;'Key project Info'!$B$6,0,'Key project Info'!$C37+('Key project Info'!$G24-'Key project Info'!$C37)/'Key project Info'!$B$6*Economics_Reference!Z$414)</f>
        <v>0</v>
      </c>
      <c r="AA420" s="68">
        <f>IF(AA$414&gt;'Key project Info'!$B$6,0,'Key project Info'!$C37+('Key project Info'!$G24-'Key project Info'!$C37)/'Key project Info'!$B$6*Economics_Reference!AA$414)</f>
        <v>0</v>
      </c>
      <c r="AB420" s="68">
        <f>IF(AB$414&gt;'Key project Info'!$B$6,0,'Key project Info'!$C37+('Key project Info'!$G24-'Key project Info'!$C37)/'Key project Info'!$B$6*Economics_Reference!AB$414)</f>
        <v>0</v>
      </c>
      <c r="AC420" s="68">
        <f>IF(AC$414&gt;'Key project Info'!$B$6,0,'Key project Info'!$C37+('Key project Info'!$G24-'Key project Info'!$C37)/'Key project Info'!$B$6*Economics_Reference!AC$414)</f>
        <v>0</v>
      </c>
      <c r="AD420" s="68">
        <f>IF(AD$414&gt;'Key project Info'!$B$6,0,'Key project Info'!$C37+('Key project Info'!$G24-'Key project Info'!$C37)/'Key project Info'!$B$6*Economics_Reference!AD$414)</f>
        <v>0</v>
      </c>
      <c r="AE420" s="68">
        <f>IF(AE$414&gt;'Key project Info'!$B$6,0,'Key project Info'!$C37+('Key project Info'!$G24-'Key project Info'!$C37)/'Key project Info'!$B$6*Economics_Reference!AE$414)</f>
        <v>0</v>
      </c>
      <c r="AF420" s="68"/>
      <c r="AG420" s="68"/>
      <c r="AH420" s="68"/>
    </row>
    <row r="421" spans="1:34" x14ac:dyDescent="0.25">
      <c r="A421" s="68" t="str">
        <f>'Key project Info'!$B38</f>
        <v>Land use e</v>
      </c>
      <c r="B421" s="68">
        <f>IF(B$414&gt;'Key project Info'!$B$6,0,'Key project Info'!$C38+('Key project Info'!$G25-'Key project Info'!$C38)/'Key project Info'!$B$6*Economics_Reference!B$414)</f>
        <v>0</v>
      </c>
      <c r="C421" s="68">
        <f>IF(C$414&gt;'Key project Info'!$B$6,0,'Key project Info'!$C38+('Key project Info'!$G25-'Key project Info'!$C38)/'Key project Info'!$B$6*Economics_Reference!C$414)</f>
        <v>0</v>
      </c>
      <c r="D421" s="68">
        <f>IF(D$414&gt;'Key project Info'!$B$6,0,'Key project Info'!$C38+('Key project Info'!$G25-'Key project Info'!$C38)/'Key project Info'!$B$6*Economics_Reference!D$414)</f>
        <v>0</v>
      </c>
      <c r="E421" s="68">
        <f>IF(E$414&gt;'Key project Info'!$B$6,0,'Key project Info'!$C38+('Key project Info'!$G25-'Key project Info'!$C38)/'Key project Info'!$B$6*Economics_Reference!E$414)</f>
        <v>0</v>
      </c>
      <c r="F421" s="68">
        <f>IF(F$414&gt;'Key project Info'!$B$6,0,'Key project Info'!$C38+('Key project Info'!$G25-'Key project Info'!$C38)/'Key project Info'!$B$6*Economics_Reference!F$414)</f>
        <v>0</v>
      </c>
      <c r="G421" s="68">
        <f>IF(G$414&gt;'Key project Info'!$B$6,0,'Key project Info'!$C38+('Key project Info'!$G25-'Key project Info'!$C38)/'Key project Info'!$B$6*Economics_Reference!G$414)</f>
        <v>0</v>
      </c>
      <c r="H421" s="68">
        <f>IF(H$414&gt;'Key project Info'!$B$6,0,'Key project Info'!$C38+('Key project Info'!$G25-'Key project Info'!$C38)/'Key project Info'!$B$6*Economics_Reference!H$414)</f>
        <v>0</v>
      </c>
      <c r="I421" s="68">
        <f>IF(I$414&gt;'Key project Info'!$B$6,0,'Key project Info'!$C38+('Key project Info'!$G25-'Key project Info'!$C38)/'Key project Info'!$B$6*Economics_Reference!I$414)</f>
        <v>0</v>
      </c>
      <c r="J421" s="68">
        <f>IF(J$414&gt;'Key project Info'!$B$6,0,'Key project Info'!$C38+('Key project Info'!$G25-'Key project Info'!$C38)/'Key project Info'!$B$6*Economics_Reference!J$414)</f>
        <v>0</v>
      </c>
      <c r="K421" s="68">
        <f>IF(K$414&gt;'Key project Info'!$B$6,0,'Key project Info'!$C38+('Key project Info'!$G25-'Key project Info'!$C38)/'Key project Info'!$B$6*Economics_Reference!K$414)</f>
        <v>0</v>
      </c>
      <c r="L421" s="68">
        <f>IF(L$414&gt;'Key project Info'!$B$6,0,'Key project Info'!$C38+('Key project Info'!$G25-'Key project Info'!$C38)/'Key project Info'!$B$6*Economics_Reference!L$414)</f>
        <v>0</v>
      </c>
      <c r="M421" s="68">
        <f>IF(M$414&gt;'Key project Info'!$B$6,0,'Key project Info'!$C38+('Key project Info'!$G25-'Key project Info'!$C38)/'Key project Info'!$B$6*Economics_Reference!M$414)</f>
        <v>0</v>
      </c>
      <c r="N421" s="68">
        <f>IF(N$414&gt;'Key project Info'!$B$6,0,'Key project Info'!$C38+('Key project Info'!$G25-'Key project Info'!$C38)/'Key project Info'!$B$6*Economics_Reference!N$414)</f>
        <v>0</v>
      </c>
      <c r="O421" s="68">
        <f>IF(O$414&gt;'Key project Info'!$B$6,0,'Key project Info'!$C38+('Key project Info'!$G25-'Key project Info'!$C38)/'Key project Info'!$B$6*Economics_Reference!O$414)</f>
        <v>0</v>
      </c>
      <c r="P421" s="68">
        <f>IF(P$414&gt;'Key project Info'!$B$6,0,'Key project Info'!$C38+('Key project Info'!$G25-'Key project Info'!$C38)/'Key project Info'!$B$6*Economics_Reference!P$414)</f>
        <v>0</v>
      </c>
      <c r="Q421" s="68">
        <f>IF(Q$414&gt;'Key project Info'!$B$6,0,'Key project Info'!$C38+('Key project Info'!$G25-'Key project Info'!$C38)/'Key project Info'!$B$6*Economics_Reference!Q$414)</f>
        <v>0</v>
      </c>
      <c r="R421" s="68">
        <f>IF(R$414&gt;'Key project Info'!$B$6,0,'Key project Info'!$C38+('Key project Info'!$G25-'Key project Info'!$C38)/'Key project Info'!$B$6*Economics_Reference!R$414)</f>
        <v>0</v>
      </c>
      <c r="S421" s="68">
        <f>IF(S$414&gt;'Key project Info'!$B$6,0,'Key project Info'!$C38+('Key project Info'!$G25-'Key project Info'!$C38)/'Key project Info'!$B$6*Economics_Reference!S$414)</f>
        <v>0</v>
      </c>
      <c r="T421" s="68">
        <f>IF(T$414&gt;'Key project Info'!$B$6,0,'Key project Info'!$C38+('Key project Info'!$G25-'Key project Info'!$C38)/'Key project Info'!$B$6*Economics_Reference!T$414)</f>
        <v>0</v>
      </c>
      <c r="U421" s="68">
        <f>IF(U$414&gt;'Key project Info'!$B$6,0,'Key project Info'!$C38+('Key project Info'!$G25-'Key project Info'!$C38)/'Key project Info'!$B$6*Economics_Reference!U$414)</f>
        <v>0</v>
      </c>
      <c r="V421" s="68">
        <f>IF(V$414&gt;'Key project Info'!$B$6,0,'Key project Info'!$C38+('Key project Info'!$G25-'Key project Info'!$C38)/'Key project Info'!$B$6*Economics_Reference!V$414)</f>
        <v>0</v>
      </c>
      <c r="W421" s="68">
        <f>IF(W$414&gt;'Key project Info'!$B$6,0,'Key project Info'!$C38+('Key project Info'!$G25-'Key project Info'!$C38)/'Key project Info'!$B$6*Economics_Reference!W$414)</f>
        <v>0</v>
      </c>
      <c r="X421" s="68">
        <f>IF(X$414&gt;'Key project Info'!$B$6,0,'Key project Info'!$C38+('Key project Info'!$G25-'Key project Info'!$C38)/'Key project Info'!$B$6*Economics_Reference!X$414)</f>
        <v>0</v>
      </c>
      <c r="Y421" s="68">
        <f>IF(Y$414&gt;'Key project Info'!$B$6,0,'Key project Info'!$C38+('Key project Info'!$G25-'Key project Info'!$C38)/'Key project Info'!$B$6*Economics_Reference!Y$414)</f>
        <v>0</v>
      </c>
      <c r="Z421" s="68">
        <f>IF(Z$414&gt;'Key project Info'!$B$6,0,'Key project Info'!$C38+('Key project Info'!$G25-'Key project Info'!$C38)/'Key project Info'!$B$6*Economics_Reference!Z$414)</f>
        <v>0</v>
      </c>
      <c r="AA421" s="68">
        <f>IF(AA$414&gt;'Key project Info'!$B$6,0,'Key project Info'!$C38+('Key project Info'!$G25-'Key project Info'!$C38)/'Key project Info'!$B$6*Economics_Reference!AA$414)</f>
        <v>0</v>
      </c>
      <c r="AB421" s="68">
        <f>IF(AB$414&gt;'Key project Info'!$B$6,0,'Key project Info'!$C38+('Key project Info'!$G25-'Key project Info'!$C38)/'Key project Info'!$B$6*Economics_Reference!AB$414)</f>
        <v>0</v>
      </c>
      <c r="AC421" s="68">
        <f>IF(AC$414&gt;'Key project Info'!$B$6,0,'Key project Info'!$C38+('Key project Info'!$G25-'Key project Info'!$C38)/'Key project Info'!$B$6*Economics_Reference!AC$414)</f>
        <v>0</v>
      </c>
      <c r="AD421" s="68">
        <f>IF(AD$414&gt;'Key project Info'!$B$6,0,'Key project Info'!$C38+('Key project Info'!$G25-'Key project Info'!$C38)/'Key project Info'!$B$6*Economics_Reference!AD$414)</f>
        <v>0</v>
      </c>
      <c r="AE421" s="68">
        <f>IF(AE$414&gt;'Key project Info'!$B$6,0,'Key project Info'!$C38+('Key project Info'!$G25-'Key project Info'!$C38)/'Key project Info'!$B$6*Economics_Reference!AE$414)</f>
        <v>0</v>
      </c>
      <c r="AF421" s="68"/>
      <c r="AG421" s="68"/>
      <c r="AH421" s="68"/>
    </row>
    <row r="422" spans="1:34" x14ac:dyDescent="0.25">
      <c r="A422" s="68" t="str">
        <f>'Key project Info'!$B39</f>
        <v>Land use g</v>
      </c>
      <c r="B422" s="68">
        <f>IF(B$414&gt;'Key project Info'!$B$6,0,'Key project Info'!$C39+('Key project Info'!$G26-'Key project Info'!$C39)/'Key project Info'!$B$6*Economics_Reference!B$414)</f>
        <v>0</v>
      </c>
      <c r="C422" s="68">
        <f>IF(C$414&gt;'Key project Info'!$B$6,0,'Key project Info'!$C39+('Key project Info'!$G26-'Key project Info'!$C39)/'Key project Info'!$B$6*Economics_Reference!C$414)</f>
        <v>0</v>
      </c>
      <c r="D422" s="68">
        <f>IF(D$414&gt;'Key project Info'!$B$6,0,'Key project Info'!$C39+('Key project Info'!$G26-'Key project Info'!$C39)/'Key project Info'!$B$6*Economics_Reference!D$414)</f>
        <v>0</v>
      </c>
      <c r="E422" s="68">
        <f>IF(E$414&gt;'Key project Info'!$B$6,0,'Key project Info'!$C39+('Key project Info'!$G26-'Key project Info'!$C39)/'Key project Info'!$B$6*Economics_Reference!E$414)</f>
        <v>0</v>
      </c>
      <c r="F422" s="68">
        <f>IF(F$414&gt;'Key project Info'!$B$6,0,'Key project Info'!$C39+('Key project Info'!$G26-'Key project Info'!$C39)/'Key project Info'!$B$6*Economics_Reference!F$414)</f>
        <v>0</v>
      </c>
      <c r="G422" s="68">
        <f>IF(G$414&gt;'Key project Info'!$B$6,0,'Key project Info'!$C39+('Key project Info'!$G26-'Key project Info'!$C39)/'Key project Info'!$B$6*Economics_Reference!G$414)</f>
        <v>0</v>
      </c>
      <c r="H422" s="68">
        <f>IF(H$414&gt;'Key project Info'!$B$6,0,'Key project Info'!$C39+('Key project Info'!$G26-'Key project Info'!$C39)/'Key project Info'!$B$6*Economics_Reference!H$414)</f>
        <v>0</v>
      </c>
      <c r="I422" s="68">
        <f>IF(I$414&gt;'Key project Info'!$B$6,0,'Key project Info'!$C39+('Key project Info'!$G26-'Key project Info'!$C39)/'Key project Info'!$B$6*Economics_Reference!I$414)</f>
        <v>0</v>
      </c>
      <c r="J422" s="68">
        <f>IF(J$414&gt;'Key project Info'!$B$6,0,'Key project Info'!$C39+('Key project Info'!$G26-'Key project Info'!$C39)/'Key project Info'!$B$6*Economics_Reference!J$414)</f>
        <v>0</v>
      </c>
      <c r="K422" s="68">
        <f>IF(K$414&gt;'Key project Info'!$B$6,0,'Key project Info'!$C39+('Key project Info'!$G26-'Key project Info'!$C39)/'Key project Info'!$B$6*Economics_Reference!K$414)</f>
        <v>0</v>
      </c>
      <c r="L422" s="68">
        <f>IF(L$414&gt;'Key project Info'!$B$6,0,'Key project Info'!$C39+('Key project Info'!$G26-'Key project Info'!$C39)/'Key project Info'!$B$6*Economics_Reference!L$414)</f>
        <v>0</v>
      </c>
      <c r="M422" s="68">
        <f>IF(M$414&gt;'Key project Info'!$B$6,0,'Key project Info'!$C39+('Key project Info'!$G26-'Key project Info'!$C39)/'Key project Info'!$B$6*Economics_Reference!M$414)</f>
        <v>0</v>
      </c>
      <c r="N422" s="68">
        <f>IF(N$414&gt;'Key project Info'!$B$6,0,'Key project Info'!$C39+('Key project Info'!$G26-'Key project Info'!$C39)/'Key project Info'!$B$6*Economics_Reference!N$414)</f>
        <v>0</v>
      </c>
      <c r="O422" s="68">
        <f>IF(O$414&gt;'Key project Info'!$B$6,0,'Key project Info'!$C39+('Key project Info'!$G26-'Key project Info'!$C39)/'Key project Info'!$B$6*Economics_Reference!O$414)</f>
        <v>0</v>
      </c>
      <c r="P422" s="68">
        <f>IF(P$414&gt;'Key project Info'!$B$6,0,'Key project Info'!$C39+('Key project Info'!$G26-'Key project Info'!$C39)/'Key project Info'!$B$6*Economics_Reference!P$414)</f>
        <v>0</v>
      </c>
      <c r="Q422" s="68">
        <f>IF(Q$414&gt;'Key project Info'!$B$6,0,'Key project Info'!$C39+('Key project Info'!$G26-'Key project Info'!$C39)/'Key project Info'!$B$6*Economics_Reference!Q$414)</f>
        <v>0</v>
      </c>
      <c r="R422" s="68">
        <f>IF(R$414&gt;'Key project Info'!$B$6,0,'Key project Info'!$C39+('Key project Info'!$G26-'Key project Info'!$C39)/'Key project Info'!$B$6*Economics_Reference!R$414)</f>
        <v>0</v>
      </c>
      <c r="S422" s="68">
        <f>IF(S$414&gt;'Key project Info'!$B$6,0,'Key project Info'!$C39+('Key project Info'!$G26-'Key project Info'!$C39)/'Key project Info'!$B$6*Economics_Reference!S$414)</f>
        <v>0</v>
      </c>
      <c r="T422" s="68">
        <f>IF(T$414&gt;'Key project Info'!$B$6,0,'Key project Info'!$C39+('Key project Info'!$G26-'Key project Info'!$C39)/'Key project Info'!$B$6*Economics_Reference!T$414)</f>
        <v>0</v>
      </c>
      <c r="U422" s="68">
        <f>IF(U$414&gt;'Key project Info'!$B$6,0,'Key project Info'!$C39+('Key project Info'!$G26-'Key project Info'!$C39)/'Key project Info'!$B$6*Economics_Reference!U$414)</f>
        <v>0</v>
      </c>
      <c r="V422" s="68">
        <f>IF(V$414&gt;'Key project Info'!$B$6,0,'Key project Info'!$C39+('Key project Info'!$G26-'Key project Info'!$C39)/'Key project Info'!$B$6*Economics_Reference!V$414)</f>
        <v>0</v>
      </c>
      <c r="W422" s="68">
        <f>IF(W$414&gt;'Key project Info'!$B$6,0,'Key project Info'!$C39+('Key project Info'!$G26-'Key project Info'!$C39)/'Key project Info'!$B$6*Economics_Reference!W$414)</f>
        <v>0</v>
      </c>
      <c r="X422" s="68">
        <f>IF(X$414&gt;'Key project Info'!$B$6,0,'Key project Info'!$C39+('Key project Info'!$G26-'Key project Info'!$C39)/'Key project Info'!$B$6*Economics_Reference!X$414)</f>
        <v>0</v>
      </c>
      <c r="Y422" s="68">
        <f>IF(Y$414&gt;'Key project Info'!$B$6,0,'Key project Info'!$C39+('Key project Info'!$G26-'Key project Info'!$C39)/'Key project Info'!$B$6*Economics_Reference!Y$414)</f>
        <v>0</v>
      </c>
      <c r="Z422" s="68">
        <f>IF(Z$414&gt;'Key project Info'!$B$6,0,'Key project Info'!$C39+('Key project Info'!$G26-'Key project Info'!$C39)/'Key project Info'!$B$6*Economics_Reference!Z$414)</f>
        <v>0</v>
      </c>
      <c r="AA422" s="68">
        <f>IF(AA$414&gt;'Key project Info'!$B$6,0,'Key project Info'!$C39+('Key project Info'!$G26-'Key project Info'!$C39)/'Key project Info'!$B$6*Economics_Reference!AA$414)</f>
        <v>0</v>
      </c>
      <c r="AB422" s="68">
        <f>IF(AB$414&gt;'Key project Info'!$B$6,0,'Key project Info'!$C39+('Key project Info'!$G26-'Key project Info'!$C39)/'Key project Info'!$B$6*Economics_Reference!AB$414)</f>
        <v>0</v>
      </c>
      <c r="AC422" s="68">
        <f>IF(AC$414&gt;'Key project Info'!$B$6,0,'Key project Info'!$C39+('Key project Info'!$G26-'Key project Info'!$C39)/'Key project Info'!$B$6*Economics_Reference!AC$414)</f>
        <v>0</v>
      </c>
      <c r="AD422" s="68">
        <f>IF(AD$414&gt;'Key project Info'!$B$6,0,'Key project Info'!$C39+('Key project Info'!$G26-'Key project Info'!$C39)/'Key project Info'!$B$6*Economics_Reference!AD$414)</f>
        <v>0</v>
      </c>
      <c r="AE422" s="68">
        <f>IF(AE$414&gt;'Key project Info'!$B$6,0,'Key project Info'!$C39+('Key project Info'!$G26-'Key project Info'!$C39)/'Key project Info'!$B$6*Economics_Reference!AE$414)</f>
        <v>0</v>
      </c>
      <c r="AF422" s="68"/>
      <c r="AG422" s="68"/>
      <c r="AH422" s="68"/>
    </row>
    <row r="423" spans="1:34" x14ac:dyDescent="0.25">
      <c r="A423" s="68" t="str">
        <f>'Key project Info'!$B40</f>
        <v>Land use h</v>
      </c>
      <c r="B423" s="68">
        <f>IF(B$414&gt;'Key project Info'!$B$6,0,'Key project Info'!$C40+('Key project Info'!$G27-'Key project Info'!$C40)/'Key project Info'!$B$6*Economics_Reference!B$414)</f>
        <v>0</v>
      </c>
      <c r="C423" s="68">
        <f>IF(C$414&gt;'Key project Info'!$B$6,0,'Key project Info'!$C40+('Key project Info'!$G27-'Key project Info'!$C40)/'Key project Info'!$B$6*Economics_Reference!C$414)</f>
        <v>0</v>
      </c>
      <c r="D423" s="68">
        <f>IF(D$414&gt;'Key project Info'!$B$6,0,'Key project Info'!$C40+('Key project Info'!$G27-'Key project Info'!$C40)/'Key project Info'!$B$6*Economics_Reference!D$414)</f>
        <v>0</v>
      </c>
      <c r="E423" s="68">
        <f>IF(E$414&gt;'Key project Info'!$B$6,0,'Key project Info'!$C40+('Key project Info'!$G27-'Key project Info'!$C40)/'Key project Info'!$B$6*Economics_Reference!E$414)</f>
        <v>0</v>
      </c>
      <c r="F423" s="68">
        <f>IF(F$414&gt;'Key project Info'!$B$6,0,'Key project Info'!$C40+('Key project Info'!$G27-'Key project Info'!$C40)/'Key project Info'!$B$6*Economics_Reference!F$414)</f>
        <v>0</v>
      </c>
      <c r="G423" s="68">
        <f>IF(G$414&gt;'Key project Info'!$B$6,0,'Key project Info'!$C40+('Key project Info'!$G27-'Key project Info'!$C40)/'Key project Info'!$B$6*Economics_Reference!G$414)</f>
        <v>0</v>
      </c>
      <c r="H423" s="68">
        <f>IF(H$414&gt;'Key project Info'!$B$6,0,'Key project Info'!$C40+('Key project Info'!$G27-'Key project Info'!$C40)/'Key project Info'!$B$6*Economics_Reference!H$414)</f>
        <v>0</v>
      </c>
      <c r="I423" s="68">
        <f>IF(I$414&gt;'Key project Info'!$B$6,0,'Key project Info'!$C40+('Key project Info'!$G27-'Key project Info'!$C40)/'Key project Info'!$B$6*Economics_Reference!I$414)</f>
        <v>0</v>
      </c>
      <c r="J423" s="68">
        <f>IF(J$414&gt;'Key project Info'!$B$6,0,'Key project Info'!$C40+('Key project Info'!$G27-'Key project Info'!$C40)/'Key project Info'!$B$6*Economics_Reference!J$414)</f>
        <v>0</v>
      </c>
      <c r="K423" s="68">
        <f>IF(K$414&gt;'Key project Info'!$B$6,0,'Key project Info'!$C40+('Key project Info'!$G27-'Key project Info'!$C40)/'Key project Info'!$B$6*Economics_Reference!K$414)</f>
        <v>0</v>
      </c>
      <c r="L423" s="68">
        <f>IF(L$414&gt;'Key project Info'!$B$6,0,'Key project Info'!$C40+('Key project Info'!$G27-'Key project Info'!$C40)/'Key project Info'!$B$6*Economics_Reference!L$414)</f>
        <v>0</v>
      </c>
      <c r="M423" s="68">
        <f>IF(M$414&gt;'Key project Info'!$B$6,0,'Key project Info'!$C40+('Key project Info'!$G27-'Key project Info'!$C40)/'Key project Info'!$B$6*Economics_Reference!M$414)</f>
        <v>0</v>
      </c>
      <c r="N423" s="68">
        <f>IF(N$414&gt;'Key project Info'!$B$6,0,'Key project Info'!$C40+('Key project Info'!$G27-'Key project Info'!$C40)/'Key project Info'!$B$6*Economics_Reference!N$414)</f>
        <v>0</v>
      </c>
      <c r="O423" s="68">
        <f>IF(O$414&gt;'Key project Info'!$B$6,0,'Key project Info'!$C40+('Key project Info'!$G27-'Key project Info'!$C40)/'Key project Info'!$B$6*Economics_Reference!O$414)</f>
        <v>0</v>
      </c>
      <c r="P423" s="68">
        <f>IF(P$414&gt;'Key project Info'!$B$6,0,'Key project Info'!$C40+('Key project Info'!$G27-'Key project Info'!$C40)/'Key project Info'!$B$6*Economics_Reference!P$414)</f>
        <v>0</v>
      </c>
      <c r="Q423" s="68">
        <f>IF(Q$414&gt;'Key project Info'!$B$6,0,'Key project Info'!$C40+('Key project Info'!$G27-'Key project Info'!$C40)/'Key project Info'!$B$6*Economics_Reference!Q$414)</f>
        <v>0</v>
      </c>
      <c r="R423" s="68">
        <f>IF(R$414&gt;'Key project Info'!$B$6,0,'Key project Info'!$C40+('Key project Info'!$G27-'Key project Info'!$C40)/'Key project Info'!$B$6*Economics_Reference!R$414)</f>
        <v>0</v>
      </c>
      <c r="S423" s="68">
        <f>IF(S$414&gt;'Key project Info'!$B$6,0,'Key project Info'!$C40+('Key project Info'!$G27-'Key project Info'!$C40)/'Key project Info'!$B$6*Economics_Reference!S$414)</f>
        <v>0</v>
      </c>
      <c r="T423" s="68">
        <f>IF(T$414&gt;'Key project Info'!$B$6,0,'Key project Info'!$C40+('Key project Info'!$G27-'Key project Info'!$C40)/'Key project Info'!$B$6*Economics_Reference!T$414)</f>
        <v>0</v>
      </c>
      <c r="U423" s="68">
        <f>IF(U$414&gt;'Key project Info'!$B$6,0,'Key project Info'!$C40+('Key project Info'!$G27-'Key project Info'!$C40)/'Key project Info'!$B$6*Economics_Reference!U$414)</f>
        <v>0</v>
      </c>
      <c r="V423" s="68">
        <f>IF(V$414&gt;'Key project Info'!$B$6,0,'Key project Info'!$C40+('Key project Info'!$G27-'Key project Info'!$C40)/'Key project Info'!$B$6*Economics_Reference!V$414)</f>
        <v>0</v>
      </c>
      <c r="W423" s="68">
        <f>IF(W$414&gt;'Key project Info'!$B$6,0,'Key project Info'!$C40+('Key project Info'!$G27-'Key project Info'!$C40)/'Key project Info'!$B$6*Economics_Reference!W$414)</f>
        <v>0</v>
      </c>
      <c r="X423" s="68">
        <f>IF(X$414&gt;'Key project Info'!$B$6,0,'Key project Info'!$C40+('Key project Info'!$G27-'Key project Info'!$C40)/'Key project Info'!$B$6*Economics_Reference!X$414)</f>
        <v>0</v>
      </c>
      <c r="Y423" s="68">
        <f>IF(Y$414&gt;'Key project Info'!$B$6,0,'Key project Info'!$C40+('Key project Info'!$G27-'Key project Info'!$C40)/'Key project Info'!$B$6*Economics_Reference!Y$414)</f>
        <v>0</v>
      </c>
      <c r="Z423" s="68">
        <f>IF(Z$414&gt;'Key project Info'!$B$6,0,'Key project Info'!$C40+('Key project Info'!$G27-'Key project Info'!$C40)/'Key project Info'!$B$6*Economics_Reference!Z$414)</f>
        <v>0</v>
      </c>
      <c r="AA423" s="68">
        <f>IF(AA$414&gt;'Key project Info'!$B$6,0,'Key project Info'!$C40+('Key project Info'!$G27-'Key project Info'!$C40)/'Key project Info'!$B$6*Economics_Reference!AA$414)</f>
        <v>0</v>
      </c>
      <c r="AB423" s="68">
        <f>IF(AB$414&gt;'Key project Info'!$B$6,0,'Key project Info'!$C40+('Key project Info'!$G27-'Key project Info'!$C40)/'Key project Info'!$B$6*Economics_Reference!AB$414)</f>
        <v>0</v>
      </c>
      <c r="AC423" s="68">
        <f>IF(AC$414&gt;'Key project Info'!$B$6,0,'Key project Info'!$C40+('Key project Info'!$G27-'Key project Info'!$C40)/'Key project Info'!$B$6*Economics_Reference!AC$414)</f>
        <v>0</v>
      </c>
      <c r="AD423" s="68">
        <f>IF(AD$414&gt;'Key project Info'!$B$6,0,'Key project Info'!$C40+('Key project Info'!$G27-'Key project Info'!$C40)/'Key project Info'!$B$6*Economics_Reference!AD$414)</f>
        <v>0</v>
      </c>
      <c r="AE423" s="68">
        <f>IF(AE$414&gt;'Key project Info'!$B$6,0,'Key project Info'!$C40+('Key project Info'!$G27-'Key project Info'!$C40)/'Key project Info'!$B$6*Economics_Reference!AE$414)</f>
        <v>0</v>
      </c>
      <c r="AF423" s="68"/>
      <c r="AG423" s="68"/>
      <c r="AH423" s="68"/>
    </row>
    <row r="424" spans="1:34" x14ac:dyDescent="0.25">
      <c r="A424" s="68" t="str">
        <f>'Key project Info'!$B41</f>
        <v>Land use i</v>
      </c>
      <c r="B424" s="68">
        <f>IF(B$414&gt;'Key project Info'!$B$6,0,'Key project Info'!$C41+('Key project Info'!$G28-'Key project Info'!$C41)/'Key project Info'!$B$6*Economics_Reference!B$414)</f>
        <v>0</v>
      </c>
      <c r="C424" s="68">
        <f>IF(C$414&gt;'Key project Info'!$B$6,0,'Key project Info'!$C41+('Key project Info'!$G28-'Key project Info'!$C41)/'Key project Info'!$B$6*Economics_Reference!C$414)</f>
        <v>0</v>
      </c>
      <c r="D424" s="68">
        <f>IF(D$414&gt;'Key project Info'!$B$6,0,'Key project Info'!$C41+('Key project Info'!$G28-'Key project Info'!$C41)/'Key project Info'!$B$6*Economics_Reference!D$414)</f>
        <v>0</v>
      </c>
      <c r="E424" s="68">
        <f>IF(E$414&gt;'Key project Info'!$B$6,0,'Key project Info'!$C41+('Key project Info'!$G28-'Key project Info'!$C41)/'Key project Info'!$B$6*Economics_Reference!E$414)</f>
        <v>0</v>
      </c>
      <c r="F424" s="68">
        <f>IF(F$414&gt;'Key project Info'!$B$6,0,'Key project Info'!$C41+('Key project Info'!$G28-'Key project Info'!$C41)/'Key project Info'!$B$6*Economics_Reference!F$414)</f>
        <v>0</v>
      </c>
      <c r="G424" s="68">
        <f>IF(G$414&gt;'Key project Info'!$B$6,0,'Key project Info'!$C41+('Key project Info'!$G28-'Key project Info'!$C41)/'Key project Info'!$B$6*Economics_Reference!G$414)</f>
        <v>0</v>
      </c>
      <c r="H424" s="68">
        <f>IF(H$414&gt;'Key project Info'!$B$6,0,'Key project Info'!$C41+('Key project Info'!$G28-'Key project Info'!$C41)/'Key project Info'!$B$6*Economics_Reference!H$414)</f>
        <v>0</v>
      </c>
      <c r="I424" s="68">
        <f>IF(I$414&gt;'Key project Info'!$B$6,0,'Key project Info'!$C41+('Key project Info'!$G28-'Key project Info'!$C41)/'Key project Info'!$B$6*Economics_Reference!I$414)</f>
        <v>0</v>
      </c>
      <c r="J424" s="68">
        <f>IF(J$414&gt;'Key project Info'!$B$6,0,'Key project Info'!$C41+('Key project Info'!$G28-'Key project Info'!$C41)/'Key project Info'!$B$6*Economics_Reference!J$414)</f>
        <v>0</v>
      </c>
      <c r="K424" s="68">
        <f>IF(K$414&gt;'Key project Info'!$B$6,0,'Key project Info'!$C41+('Key project Info'!$G28-'Key project Info'!$C41)/'Key project Info'!$B$6*Economics_Reference!K$414)</f>
        <v>0</v>
      </c>
      <c r="L424" s="68">
        <f>IF(L$414&gt;'Key project Info'!$B$6,0,'Key project Info'!$C41+('Key project Info'!$G28-'Key project Info'!$C41)/'Key project Info'!$B$6*Economics_Reference!L$414)</f>
        <v>0</v>
      </c>
      <c r="M424" s="68">
        <f>IF(M$414&gt;'Key project Info'!$B$6,0,'Key project Info'!$C41+('Key project Info'!$G28-'Key project Info'!$C41)/'Key project Info'!$B$6*Economics_Reference!M$414)</f>
        <v>0</v>
      </c>
      <c r="N424" s="68">
        <f>IF(N$414&gt;'Key project Info'!$B$6,0,'Key project Info'!$C41+('Key project Info'!$G28-'Key project Info'!$C41)/'Key project Info'!$B$6*Economics_Reference!N$414)</f>
        <v>0</v>
      </c>
      <c r="O424" s="68">
        <f>IF(O$414&gt;'Key project Info'!$B$6,0,'Key project Info'!$C41+('Key project Info'!$G28-'Key project Info'!$C41)/'Key project Info'!$B$6*Economics_Reference!O$414)</f>
        <v>0</v>
      </c>
      <c r="P424" s="68">
        <f>IF(P$414&gt;'Key project Info'!$B$6,0,'Key project Info'!$C41+('Key project Info'!$G28-'Key project Info'!$C41)/'Key project Info'!$B$6*Economics_Reference!P$414)</f>
        <v>0</v>
      </c>
      <c r="Q424" s="68">
        <f>IF(Q$414&gt;'Key project Info'!$B$6,0,'Key project Info'!$C41+('Key project Info'!$G28-'Key project Info'!$C41)/'Key project Info'!$B$6*Economics_Reference!Q$414)</f>
        <v>0</v>
      </c>
      <c r="R424" s="68">
        <f>IF(R$414&gt;'Key project Info'!$B$6,0,'Key project Info'!$C41+('Key project Info'!$G28-'Key project Info'!$C41)/'Key project Info'!$B$6*Economics_Reference!R$414)</f>
        <v>0</v>
      </c>
      <c r="S424" s="68">
        <f>IF(S$414&gt;'Key project Info'!$B$6,0,'Key project Info'!$C41+('Key project Info'!$G28-'Key project Info'!$C41)/'Key project Info'!$B$6*Economics_Reference!S$414)</f>
        <v>0</v>
      </c>
      <c r="T424" s="68">
        <f>IF(T$414&gt;'Key project Info'!$B$6,0,'Key project Info'!$C41+('Key project Info'!$G28-'Key project Info'!$C41)/'Key project Info'!$B$6*Economics_Reference!T$414)</f>
        <v>0</v>
      </c>
      <c r="U424" s="68">
        <f>IF(U$414&gt;'Key project Info'!$B$6,0,'Key project Info'!$C41+('Key project Info'!$G28-'Key project Info'!$C41)/'Key project Info'!$B$6*Economics_Reference!U$414)</f>
        <v>0</v>
      </c>
      <c r="V424" s="68">
        <f>IF(V$414&gt;'Key project Info'!$B$6,0,'Key project Info'!$C41+('Key project Info'!$G28-'Key project Info'!$C41)/'Key project Info'!$B$6*Economics_Reference!V$414)</f>
        <v>0</v>
      </c>
      <c r="W424" s="68">
        <f>IF(W$414&gt;'Key project Info'!$B$6,0,'Key project Info'!$C41+('Key project Info'!$G28-'Key project Info'!$C41)/'Key project Info'!$B$6*Economics_Reference!W$414)</f>
        <v>0</v>
      </c>
      <c r="X424" s="68">
        <f>IF(X$414&gt;'Key project Info'!$B$6,0,'Key project Info'!$C41+('Key project Info'!$G28-'Key project Info'!$C41)/'Key project Info'!$B$6*Economics_Reference!X$414)</f>
        <v>0</v>
      </c>
      <c r="Y424" s="68">
        <f>IF(Y$414&gt;'Key project Info'!$B$6,0,'Key project Info'!$C41+('Key project Info'!$G28-'Key project Info'!$C41)/'Key project Info'!$B$6*Economics_Reference!Y$414)</f>
        <v>0</v>
      </c>
      <c r="Z424" s="68">
        <f>IF(Z$414&gt;'Key project Info'!$B$6,0,'Key project Info'!$C41+('Key project Info'!$G28-'Key project Info'!$C41)/'Key project Info'!$B$6*Economics_Reference!Z$414)</f>
        <v>0</v>
      </c>
      <c r="AA424" s="68">
        <f>IF(AA$414&gt;'Key project Info'!$B$6,0,'Key project Info'!$C41+('Key project Info'!$G28-'Key project Info'!$C41)/'Key project Info'!$B$6*Economics_Reference!AA$414)</f>
        <v>0</v>
      </c>
      <c r="AB424" s="68">
        <f>IF(AB$414&gt;'Key project Info'!$B$6,0,'Key project Info'!$C41+('Key project Info'!$G28-'Key project Info'!$C41)/'Key project Info'!$B$6*Economics_Reference!AB$414)</f>
        <v>0</v>
      </c>
      <c r="AC424" s="68">
        <f>IF(AC$414&gt;'Key project Info'!$B$6,0,'Key project Info'!$C41+('Key project Info'!$G28-'Key project Info'!$C41)/'Key project Info'!$B$6*Economics_Reference!AC$414)</f>
        <v>0</v>
      </c>
      <c r="AD424" s="68">
        <f>IF(AD$414&gt;'Key project Info'!$B$6,0,'Key project Info'!$C41+('Key project Info'!$G28-'Key project Info'!$C41)/'Key project Info'!$B$6*Economics_Reference!AD$414)</f>
        <v>0</v>
      </c>
      <c r="AE424" s="68">
        <f>IF(AE$414&gt;'Key project Info'!$B$6,0,'Key project Info'!$C41+('Key project Info'!$G28-'Key project Info'!$C41)/'Key project Info'!$B$6*Economics_Reference!AE$414)</f>
        <v>0</v>
      </c>
      <c r="AF424" s="68"/>
      <c r="AG424" s="68"/>
      <c r="AH424" s="68"/>
    </row>
    <row r="425" spans="1:34" x14ac:dyDescent="0.25">
      <c r="A425" s="68" t="str">
        <f>'Key project Info'!$B42</f>
        <v>Land use j</v>
      </c>
      <c r="B425" s="68">
        <f>IF(B$414&gt;'Key project Info'!$B$6,0,'Key project Info'!$C42+('Key project Info'!$G29-'Key project Info'!$C42)/'Key project Info'!$B$6*Economics_Reference!B$414)</f>
        <v>0</v>
      </c>
      <c r="C425" s="68">
        <f>IF(C$414&gt;'Key project Info'!$B$6,0,'Key project Info'!$C42+('Key project Info'!$G29-'Key project Info'!$C42)/'Key project Info'!$B$6*Economics_Reference!C$414)</f>
        <v>0</v>
      </c>
      <c r="D425" s="68">
        <f>IF(D$414&gt;'Key project Info'!$B$6,0,'Key project Info'!$C42+('Key project Info'!$G29-'Key project Info'!$C42)/'Key project Info'!$B$6*Economics_Reference!D$414)</f>
        <v>0</v>
      </c>
      <c r="E425" s="68">
        <f>IF(E$414&gt;'Key project Info'!$B$6,0,'Key project Info'!$C42+('Key project Info'!$G29-'Key project Info'!$C42)/'Key project Info'!$B$6*Economics_Reference!E$414)</f>
        <v>0</v>
      </c>
      <c r="F425" s="68">
        <f>IF(F$414&gt;'Key project Info'!$B$6,0,'Key project Info'!$C42+('Key project Info'!$G29-'Key project Info'!$C42)/'Key project Info'!$B$6*Economics_Reference!F$414)</f>
        <v>0</v>
      </c>
      <c r="G425" s="68">
        <f>IF(G$414&gt;'Key project Info'!$B$6,0,'Key project Info'!$C42+('Key project Info'!$G29-'Key project Info'!$C42)/'Key project Info'!$B$6*Economics_Reference!G$414)</f>
        <v>0</v>
      </c>
      <c r="H425" s="68">
        <f>IF(H$414&gt;'Key project Info'!$B$6,0,'Key project Info'!$C42+('Key project Info'!$G29-'Key project Info'!$C42)/'Key project Info'!$B$6*Economics_Reference!H$414)</f>
        <v>0</v>
      </c>
      <c r="I425" s="68">
        <f>IF(I$414&gt;'Key project Info'!$B$6,0,'Key project Info'!$C42+('Key project Info'!$G29-'Key project Info'!$C42)/'Key project Info'!$B$6*Economics_Reference!I$414)</f>
        <v>0</v>
      </c>
      <c r="J425" s="68">
        <f>IF(J$414&gt;'Key project Info'!$B$6,0,'Key project Info'!$C42+('Key project Info'!$G29-'Key project Info'!$C42)/'Key project Info'!$B$6*Economics_Reference!J$414)</f>
        <v>0</v>
      </c>
      <c r="K425" s="68">
        <f>IF(K$414&gt;'Key project Info'!$B$6,0,'Key project Info'!$C42+('Key project Info'!$G29-'Key project Info'!$C42)/'Key project Info'!$B$6*Economics_Reference!K$414)</f>
        <v>0</v>
      </c>
      <c r="L425" s="68">
        <f>IF(L$414&gt;'Key project Info'!$B$6,0,'Key project Info'!$C42+('Key project Info'!$G29-'Key project Info'!$C42)/'Key project Info'!$B$6*Economics_Reference!L$414)</f>
        <v>0</v>
      </c>
      <c r="M425" s="68">
        <f>IF(M$414&gt;'Key project Info'!$B$6,0,'Key project Info'!$C42+('Key project Info'!$G29-'Key project Info'!$C42)/'Key project Info'!$B$6*Economics_Reference!M$414)</f>
        <v>0</v>
      </c>
      <c r="N425" s="68">
        <f>IF(N$414&gt;'Key project Info'!$B$6,0,'Key project Info'!$C42+('Key project Info'!$G29-'Key project Info'!$C42)/'Key project Info'!$B$6*Economics_Reference!N$414)</f>
        <v>0</v>
      </c>
      <c r="O425" s="68">
        <f>IF(O$414&gt;'Key project Info'!$B$6,0,'Key project Info'!$C42+('Key project Info'!$G29-'Key project Info'!$C42)/'Key project Info'!$B$6*Economics_Reference!O$414)</f>
        <v>0</v>
      </c>
      <c r="P425" s="68">
        <f>IF(P$414&gt;'Key project Info'!$B$6,0,'Key project Info'!$C42+('Key project Info'!$G29-'Key project Info'!$C42)/'Key project Info'!$B$6*Economics_Reference!P$414)</f>
        <v>0</v>
      </c>
      <c r="Q425" s="68">
        <f>IF(Q$414&gt;'Key project Info'!$B$6,0,'Key project Info'!$C42+('Key project Info'!$G29-'Key project Info'!$C42)/'Key project Info'!$B$6*Economics_Reference!Q$414)</f>
        <v>0</v>
      </c>
      <c r="R425" s="68">
        <f>IF(R$414&gt;'Key project Info'!$B$6,0,'Key project Info'!$C42+('Key project Info'!$G29-'Key project Info'!$C42)/'Key project Info'!$B$6*Economics_Reference!R$414)</f>
        <v>0</v>
      </c>
      <c r="S425" s="68">
        <f>IF(S$414&gt;'Key project Info'!$B$6,0,'Key project Info'!$C42+('Key project Info'!$G29-'Key project Info'!$C42)/'Key project Info'!$B$6*Economics_Reference!S$414)</f>
        <v>0</v>
      </c>
      <c r="T425" s="68">
        <f>IF(T$414&gt;'Key project Info'!$B$6,0,'Key project Info'!$C42+('Key project Info'!$G29-'Key project Info'!$C42)/'Key project Info'!$B$6*Economics_Reference!T$414)</f>
        <v>0</v>
      </c>
      <c r="U425" s="68">
        <f>IF(U$414&gt;'Key project Info'!$B$6,0,'Key project Info'!$C42+('Key project Info'!$G29-'Key project Info'!$C42)/'Key project Info'!$B$6*Economics_Reference!U$414)</f>
        <v>0</v>
      </c>
      <c r="V425" s="68">
        <f>IF(V$414&gt;'Key project Info'!$B$6,0,'Key project Info'!$C42+('Key project Info'!$G29-'Key project Info'!$C42)/'Key project Info'!$B$6*Economics_Reference!V$414)</f>
        <v>0</v>
      </c>
      <c r="W425" s="68">
        <f>IF(W$414&gt;'Key project Info'!$B$6,0,'Key project Info'!$C42+('Key project Info'!$G29-'Key project Info'!$C42)/'Key project Info'!$B$6*Economics_Reference!W$414)</f>
        <v>0</v>
      </c>
      <c r="X425" s="68">
        <f>IF(X$414&gt;'Key project Info'!$B$6,0,'Key project Info'!$C42+('Key project Info'!$G29-'Key project Info'!$C42)/'Key project Info'!$B$6*Economics_Reference!X$414)</f>
        <v>0</v>
      </c>
      <c r="Y425" s="68">
        <f>IF(Y$414&gt;'Key project Info'!$B$6,0,'Key project Info'!$C42+('Key project Info'!$G29-'Key project Info'!$C42)/'Key project Info'!$B$6*Economics_Reference!Y$414)</f>
        <v>0</v>
      </c>
      <c r="Z425" s="68">
        <f>IF(Z$414&gt;'Key project Info'!$B$6,0,'Key project Info'!$C42+('Key project Info'!$G29-'Key project Info'!$C42)/'Key project Info'!$B$6*Economics_Reference!Z$414)</f>
        <v>0</v>
      </c>
      <c r="AA425" s="68">
        <f>IF(AA$414&gt;'Key project Info'!$B$6,0,'Key project Info'!$C42+('Key project Info'!$G29-'Key project Info'!$C42)/'Key project Info'!$B$6*Economics_Reference!AA$414)</f>
        <v>0</v>
      </c>
      <c r="AB425" s="68">
        <f>IF(AB$414&gt;'Key project Info'!$B$6,0,'Key project Info'!$C42+('Key project Info'!$G29-'Key project Info'!$C42)/'Key project Info'!$B$6*Economics_Reference!AB$414)</f>
        <v>0</v>
      </c>
      <c r="AC425" s="68">
        <f>IF(AC$414&gt;'Key project Info'!$B$6,0,'Key project Info'!$C42+('Key project Info'!$G29-'Key project Info'!$C42)/'Key project Info'!$B$6*Economics_Reference!AC$414)</f>
        <v>0</v>
      </c>
      <c r="AD425" s="68">
        <f>IF(AD$414&gt;'Key project Info'!$B$6,0,'Key project Info'!$C42+('Key project Info'!$G29-'Key project Info'!$C42)/'Key project Info'!$B$6*Economics_Reference!AD$414)</f>
        <v>0</v>
      </c>
      <c r="AE425" s="68">
        <f>IF(AE$414&gt;'Key project Info'!$B$6,0,'Key project Info'!$C42+('Key project Info'!$G29-'Key project Info'!$C42)/'Key project Info'!$B$6*Economics_Reference!AE$414)</f>
        <v>0</v>
      </c>
      <c r="AF425" s="68"/>
      <c r="AG425" s="68"/>
      <c r="AH425" s="68"/>
    </row>
    <row r="426" spans="1:34" x14ac:dyDescent="0.25">
      <c r="A426" s="68" t="str">
        <f>'Key project Info'!$B43</f>
        <v>Land use k</v>
      </c>
      <c r="B426" s="68">
        <f>IF(B$414&gt;'Key project Info'!$B$6,0,'Key project Info'!$C43+('Key project Info'!$G30-'Key project Info'!$C43)/'Key project Info'!$B$6*Economics_Reference!B$414)</f>
        <v>0</v>
      </c>
      <c r="C426" s="68">
        <f>IF(C$414&gt;'Key project Info'!$B$6,0,'Key project Info'!$C43+('Key project Info'!$G30-'Key project Info'!$C43)/'Key project Info'!$B$6*Economics_Reference!C$414)</f>
        <v>0</v>
      </c>
      <c r="D426" s="68">
        <f>IF(D$414&gt;'Key project Info'!$B$6,0,'Key project Info'!$C43+('Key project Info'!$G30-'Key project Info'!$C43)/'Key project Info'!$B$6*Economics_Reference!D$414)</f>
        <v>0</v>
      </c>
      <c r="E426" s="68">
        <f>IF(E$414&gt;'Key project Info'!$B$6,0,'Key project Info'!$C43+('Key project Info'!$G30-'Key project Info'!$C43)/'Key project Info'!$B$6*Economics_Reference!E$414)</f>
        <v>0</v>
      </c>
      <c r="F426" s="68">
        <f>IF(F$414&gt;'Key project Info'!$B$6,0,'Key project Info'!$C43+('Key project Info'!$G30-'Key project Info'!$C43)/'Key project Info'!$B$6*Economics_Reference!F$414)</f>
        <v>0</v>
      </c>
      <c r="G426" s="68">
        <f>IF(G$414&gt;'Key project Info'!$B$6,0,'Key project Info'!$C43+('Key project Info'!$G30-'Key project Info'!$C43)/'Key project Info'!$B$6*Economics_Reference!G$414)</f>
        <v>0</v>
      </c>
      <c r="H426" s="68">
        <f>IF(H$414&gt;'Key project Info'!$B$6,0,'Key project Info'!$C43+('Key project Info'!$G30-'Key project Info'!$C43)/'Key project Info'!$B$6*Economics_Reference!H$414)</f>
        <v>0</v>
      </c>
      <c r="I426" s="68">
        <f>IF(I$414&gt;'Key project Info'!$B$6,0,'Key project Info'!$C43+('Key project Info'!$G30-'Key project Info'!$C43)/'Key project Info'!$B$6*Economics_Reference!I$414)</f>
        <v>0</v>
      </c>
      <c r="J426" s="68">
        <f>IF(J$414&gt;'Key project Info'!$B$6,0,'Key project Info'!$C43+('Key project Info'!$G30-'Key project Info'!$C43)/'Key project Info'!$B$6*Economics_Reference!J$414)</f>
        <v>0</v>
      </c>
      <c r="K426" s="68">
        <f>IF(K$414&gt;'Key project Info'!$B$6,0,'Key project Info'!$C43+('Key project Info'!$G30-'Key project Info'!$C43)/'Key project Info'!$B$6*Economics_Reference!K$414)</f>
        <v>0</v>
      </c>
      <c r="L426" s="68">
        <f>IF(L$414&gt;'Key project Info'!$B$6,0,'Key project Info'!$C43+('Key project Info'!$G30-'Key project Info'!$C43)/'Key project Info'!$B$6*Economics_Reference!L$414)</f>
        <v>0</v>
      </c>
      <c r="M426" s="68">
        <f>IF(M$414&gt;'Key project Info'!$B$6,0,'Key project Info'!$C43+('Key project Info'!$G30-'Key project Info'!$C43)/'Key project Info'!$B$6*Economics_Reference!M$414)</f>
        <v>0</v>
      </c>
      <c r="N426" s="68">
        <f>IF(N$414&gt;'Key project Info'!$B$6,0,'Key project Info'!$C43+('Key project Info'!$G30-'Key project Info'!$C43)/'Key project Info'!$B$6*Economics_Reference!N$414)</f>
        <v>0</v>
      </c>
      <c r="O426" s="68">
        <f>IF(O$414&gt;'Key project Info'!$B$6,0,'Key project Info'!$C43+('Key project Info'!$G30-'Key project Info'!$C43)/'Key project Info'!$B$6*Economics_Reference!O$414)</f>
        <v>0</v>
      </c>
      <c r="P426" s="68">
        <f>IF(P$414&gt;'Key project Info'!$B$6,0,'Key project Info'!$C43+('Key project Info'!$G30-'Key project Info'!$C43)/'Key project Info'!$B$6*Economics_Reference!P$414)</f>
        <v>0</v>
      </c>
      <c r="Q426" s="68">
        <f>IF(Q$414&gt;'Key project Info'!$B$6,0,'Key project Info'!$C43+('Key project Info'!$G30-'Key project Info'!$C43)/'Key project Info'!$B$6*Economics_Reference!Q$414)</f>
        <v>0</v>
      </c>
      <c r="R426" s="68">
        <f>IF(R$414&gt;'Key project Info'!$B$6,0,'Key project Info'!$C43+('Key project Info'!$G30-'Key project Info'!$C43)/'Key project Info'!$B$6*Economics_Reference!R$414)</f>
        <v>0</v>
      </c>
      <c r="S426" s="68">
        <f>IF(S$414&gt;'Key project Info'!$B$6,0,'Key project Info'!$C43+('Key project Info'!$G30-'Key project Info'!$C43)/'Key project Info'!$B$6*Economics_Reference!S$414)</f>
        <v>0</v>
      </c>
      <c r="T426" s="68">
        <f>IF(T$414&gt;'Key project Info'!$B$6,0,'Key project Info'!$C43+('Key project Info'!$G30-'Key project Info'!$C43)/'Key project Info'!$B$6*Economics_Reference!T$414)</f>
        <v>0</v>
      </c>
      <c r="U426" s="68">
        <f>IF(U$414&gt;'Key project Info'!$B$6,0,'Key project Info'!$C43+('Key project Info'!$G30-'Key project Info'!$C43)/'Key project Info'!$B$6*Economics_Reference!U$414)</f>
        <v>0</v>
      </c>
      <c r="V426" s="68">
        <f>IF(V$414&gt;'Key project Info'!$B$6,0,'Key project Info'!$C43+('Key project Info'!$G30-'Key project Info'!$C43)/'Key project Info'!$B$6*Economics_Reference!V$414)</f>
        <v>0</v>
      </c>
      <c r="W426" s="68">
        <f>IF(W$414&gt;'Key project Info'!$B$6,0,'Key project Info'!$C43+('Key project Info'!$G30-'Key project Info'!$C43)/'Key project Info'!$B$6*Economics_Reference!W$414)</f>
        <v>0</v>
      </c>
      <c r="X426" s="68">
        <f>IF(X$414&gt;'Key project Info'!$B$6,0,'Key project Info'!$C43+('Key project Info'!$G30-'Key project Info'!$C43)/'Key project Info'!$B$6*Economics_Reference!X$414)</f>
        <v>0</v>
      </c>
      <c r="Y426" s="68">
        <f>IF(Y$414&gt;'Key project Info'!$B$6,0,'Key project Info'!$C43+('Key project Info'!$G30-'Key project Info'!$C43)/'Key project Info'!$B$6*Economics_Reference!Y$414)</f>
        <v>0</v>
      </c>
      <c r="Z426" s="68">
        <f>IF(Z$414&gt;'Key project Info'!$B$6,0,'Key project Info'!$C43+('Key project Info'!$G30-'Key project Info'!$C43)/'Key project Info'!$B$6*Economics_Reference!Z$414)</f>
        <v>0</v>
      </c>
      <c r="AA426" s="68">
        <f>IF(AA$414&gt;'Key project Info'!$B$6,0,'Key project Info'!$C43+('Key project Info'!$G30-'Key project Info'!$C43)/'Key project Info'!$B$6*Economics_Reference!AA$414)</f>
        <v>0</v>
      </c>
      <c r="AB426" s="68">
        <f>IF(AB$414&gt;'Key project Info'!$B$6,0,'Key project Info'!$C43+('Key project Info'!$G30-'Key project Info'!$C43)/'Key project Info'!$B$6*Economics_Reference!AB$414)</f>
        <v>0</v>
      </c>
      <c r="AC426" s="68">
        <f>IF(AC$414&gt;'Key project Info'!$B$6,0,'Key project Info'!$C43+('Key project Info'!$G30-'Key project Info'!$C43)/'Key project Info'!$B$6*Economics_Reference!AC$414)</f>
        <v>0</v>
      </c>
      <c r="AD426" s="68">
        <f>IF(AD$414&gt;'Key project Info'!$B$6,0,'Key project Info'!$C43+('Key project Info'!$G30-'Key project Info'!$C43)/'Key project Info'!$B$6*Economics_Reference!AD$414)</f>
        <v>0</v>
      </c>
      <c r="AE426" s="68">
        <f>IF(AE$414&gt;'Key project Info'!$B$6,0,'Key project Info'!$C43+('Key project Info'!$G30-'Key project Info'!$C43)/'Key project Info'!$B$6*Economics_Reference!AE$414)</f>
        <v>0</v>
      </c>
      <c r="AF426" s="68"/>
      <c r="AG426" s="68"/>
      <c r="AH426" s="68"/>
    </row>
    <row r="427" spans="1:34" x14ac:dyDescent="0.25">
      <c r="A427" s="68" t="str">
        <f>'Key project Info'!$B44</f>
        <v>Land use l</v>
      </c>
      <c r="B427" s="68">
        <f>IF(B$414&gt;'Key project Info'!$B$6,0,'Key project Info'!$C44+('Key project Info'!$G31-'Key project Info'!$C44)/'Key project Info'!$B$6*Economics_Reference!B$414)</f>
        <v>0</v>
      </c>
      <c r="C427" s="68">
        <f>IF(C$414&gt;'Key project Info'!$B$6,0,'Key project Info'!$C44+('Key project Info'!$G31-'Key project Info'!$C44)/'Key project Info'!$B$6*Economics_Reference!C$414)</f>
        <v>0</v>
      </c>
      <c r="D427" s="68">
        <f>IF(D$414&gt;'Key project Info'!$B$6,0,'Key project Info'!$C44+('Key project Info'!$G31-'Key project Info'!$C44)/'Key project Info'!$B$6*Economics_Reference!D$414)</f>
        <v>0</v>
      </c>
      <c r="E427" s="68">
        <f>IF(E$414&gt;'Key project Info'!$B$6,0,'Key project Info'!$C44+('Key project Info'!$G31-'Key project Info'!$C44)/'Key project Info'!$B$6*Economics_Reference!E$414)</f>
        <v>0</v>
      </c>
      <c r="F427" s="68">
        <f>IF(F$414&gt;'Key project Info'!$B$6,0,'Key project Info'!$C44+('Key project Info'!$G31-'Key project Info'!$C44)/'Key project Info'!$B$6*Economics_Reference!F$414)</f>
        <v>0</v>
      </c>
      <c r="G427" s="68">
        <f>IF(G$414&gt;'Key project Info'!$B$6,0,'Key project Info'!$C44+('Key project Info'!$G31-'Key project Info'!$C44)/'Key project Info'!$B$6*Economics_Reference!G$414)</f>
        <v>0</v>
      </c>
      <c r="H427" s="68">
        <f>IF(H$414&gt;'Key project Info'!$B$6,0,'Key project Info'!$C44+('Key project Info'!$G31-'Key project Info'!$C44)/'Key project Info'!$B$6*Economics_Reference!H$414)</f>
        <v>0</v>
      </c>
      <c r="I427" s="68">
        <f>IF(I$414&gt;'Key project Info'!$B$6,0,'Key project Info'!$C44+('Key project Info'!$G31-'Key project Info'!$C44)/'Key project Info'!$B$6*Economics_Reference!I$414)</f>
        <v>0</v>
      </c>
      <c r="J427" s="68">
        <f>IF(J$414&gt;'Key project Info'!$B$6,0,'Key project Info'!$C44+('Key project Info'!$G31-'Key project Info'!$C44)/'Key project Info'!$B$6*Economics_Reference!J$414)</f>
        <v>0</v>
      </c>
      <c r="K427" s="68">
        <f>IF(K$414&gt;'Key project Info'!$B$6,0,'Key project Info'!$C44+('Key project Info'!$G31-'Key project Info'!$C44)/'Key project Info'!$B$6*Economics_Reference!K$414)</f>
        <v>0</v>
      </c>
      <c r="L427" s="68">
        <f>IF(L$414&gt;'Key project Info'!$B$6,0,'Key project Info'!$C44+('Key project Info'!$G31-'Key project Info'!$C44)/'Key project Info'!$B$6*Economics_Reference!L$414)</f>
        <v>0</v>
      </c>
      <c r="M427" s="68">
        <f>IF(M$414&gt;'Key project Info'!$B$6,0,'Key project Info'!$C44+('Key project Info'!$G31-'Key project Info'!$C44)/'Key project Info'!$B$6*Economics_Reference!M$414)</f>
        <v>0</v>
      </c>
      <c r="N427" s="68">
        <f>IF(N$414&gt;'Key project Info'!$B$6,0,'Key project Info'!$C44+('Key project Info'!$G31-'Key project Info'!$C44)/'Key project Info'!$B$6*Economics_Reference!N$414)</f>
        <v>0</v>
      </c>
      <c r="O427" s="68">
        <f>IF(O$414&gt;'Key project Info'!$B$6,0,'Key project Info'!$C44+('Key project Info'!$G31-'Key project Info'!$C44)/'Key project Info'!$B$6*Economics_Reference!O$414)</f>
        <v>0</v>
      </c>
      <c r="P427" s="68">
        <f>IF(P$414&gt;'Key project Info'!$B$6,0,'Key project Info'!$C44+('Key project Info'!$G31-'Key project Info'!$C44)/'Key project Info'!$B$6*Economics_Reference!P$414)</f>
        <v>0</v>
      </c>
      <c r="Q427" s="68">
        <f>IF(Q$414&gt;'Key project Info'!$B$6,0,'Key project Info'!$C44+('Key project Info'!$G31-'Key project Info'!$C44)/'Key project Info'!$B$6*Economics_Reference!Q$414)</f>
        <v>0</v>
      </c>
      <c r="R427" s="68">
        <f>IF(R$414&gt;'Key project Info'!$B$6,0,'Key project Info'!$C44+('Key project Info'!$G31-'Key project Info'!$C44)/'Key project Info'!$B$6*Economics_Reference!R$414)</f>
        <v>0</v>
      </c>
      <c r="S427" s="68">
        <f>IF(S$414&gt;'Key project Info'!$B$6,0,'Key project Info'!$C44+('Key project Info'!$G31-'Key project Info'!$C44)/'Key project Info'!$B$6*Economics_Reference!S$414)</f>
        <v>0</v>
      </c>
      <c r="T427" s="68">
        <f>IF(T$414&gt;'Key project Info'!$B$6,0,'Key project Info'!$C44+('Key project Info'!$G31-'Key project Info'!$C44)/'Key project Info'!$B$6*Economics_Reference!T$414)</f>
        <v>0</v>
      </c>
      <c r="U427" s="68">
        <f>IF(U$414&gt;'Key project Info'!$B$6,0,'Key project Info'!$C44+('Key project Info'!$G31-'Key project Info'!$C44)/'Key project Info'!$B$6*Economics_Reference!U$414)</f>
        <v>0</v>
      </c>
      <c r="V427" s="68">
        <f>IF(V$414&gt;'Key project Info'!$B$6,0,'Key project Info'!$C44+('Key project Info'!$G31-'Key project Info'!$C44)/'Key project Info'!$B$6*Economics_Reference!V$414)</f>
        <v>0</v>
      </c>
      <c r="W427" s="68">
        <f>IF(W$414&gt;'Key project Info'!$B$6,0,'Key project Info'!$C44+('Key project Info'!$G31-'Key project Info'!$C44)/'Key project Info'!$B$6*Economics_Reference!W$414)</f>
        <v>0</v>
      </c>
      <c r="X427" s="68">
        <f>IF(X$414&gt;'Key project Info'!$B$6,0,'Key project Info'!$C44+('Key project Info'!$G31-'Key project Info'!$C44)/'Key project Info'!$B$6*Economics_Reference!X$414)</f>
        <v>0</v>
      </c>
      <c r="Y427" s="68">
        <f>IF(Y$414&gt;'Key project Info'!$B$6,0,'Key project Info'!$C44+('Key project Info'!$G31-'Key project Info'!$C44)/'Key project Info'!$B$6*Economics_Reference!Y$414)</f>
        <v>0</v>
      </c>
      <c r="Z427" s="68">
        <f>IF(Z$414&gt;'Key project Info'!$B$6,0,'Key project Info'!$C44+('Key project Info'!$G31-'Key project Info'!$C44)/'Key project Info'!$B$6*Economics_Reference!Z$414)</f>
        <v>0</v>
      </c>
      <c r="AA427" s="68">
        <f>IF(AA$414&gt;'Key project Info'!$B$6,0,'Key project Info'!$C44+('Key project Info'!$G31-'Key project Info'!$C44)/'Key project Info'!$B$6*Economics_Reference!AA$414)</f>
        <v>0</v>
      </c>
      <c r="AB427" s="68">
        <f>IF(AB$414&gt;'Key project Info'!$B$6,0,'Key project Info'!$C44+('Key project Info'!$G31-'Key project Info'!$C44)/'Key project Info'!$B$6*Economics_Reference!AB$414)</f>
        <v>0</v>
      </c>
      <c r="AC427" s="68">
        <f>IF(AC$414&gt;'Key project Info'!$B$6,0,'Key project Info'!$C44+('Key project Info'!$G31-'Key project Info'!$C44)/'Key project Info'!$B$6*Economics_Reference!AC$414)</f>
        <v>0</v>
      </c>
      <c r="AD427" s="68">
        <f>IF(AD$414&gt;'Key project Info'!$B$6,0,'Key project Info'!$C44+('Key project Info'!$G31-'Key project Info'!$C44)/'Key project Info'!$B$6*Economics_Reference!AD$414)</f>
        <v>0</v>
      </c>
      <c r="AE427" s="68">
        <f>IF(AE$414&gt;'Key project Info'!$B$6,0,'Key project Info'!$C44+('Key project Info'!$G31-'Key project Info'!$C44)/'Key project Info'!$B$6*Economics_Reference!AE$414)</f>
        <v>0</v>
      </c>
      <c r="AF427" s="68"/>
      <c r="AG427" s="68"/>
      <c r="AH427" s="68"/>
    </row>
    <row r="428" spans="1:34" x14ac:dyDescent="0.25">
      <c r="A428" s="68" t="str">
        <f>'Key project Info'!$B45</f>
        <v>Land use m</v>
      </c>
      <c r="B428" s="68">
        <f>IF(B$414&gt;'Key project Info'!$B$6,0,'Key project Info'!$C45+('Key project Info'!$G32-'Key project Info'!$C45)/'Key project Info'!$B$6*Economics_Reference!B$414)</f>
        <v>0</v>
      </c>
      <c r="C428" s="68">
        <f>IF(C$414&gt;'Key project Info'!$B$6,0,'Key project Info'!$C45+('Key project Info'!$G32-'Key project Info'!$C45)/'Key project Info'!$B$6*Economics_Reference!C$414)</f>
        <v>0</v>
      </c>
      <c r="D428" s="68">
        <f>IF(D$414&gt;'Key project Info'!$B$6,0,'Key project Info'!$C45+('Key project Info'!$G32-'Key project Info'!$C45)/'Key project Info'!$B$6*Economics_Reference!D$414)</f>
        <v>0</v>
      </c>
      <c r="E428" s="68">
        <f>IF(E$414&gt;'Key project Info'!$B$6,0,'Key project Info'!$C45+('Key project Info'!$G32-'Key project Info'!$C45)/'Key project Info'!$B$6*Economics_Reference!E$414)</f>
        <v>0</v>
      </c>
      <c r="F428" s="68">
        <f>IF(F$414&gt;'Key project Info'!$B$6,0,'Key project Info'!$C45+('Key project Info'!$G32-'Key project Info'!$C45)/'Key project Info'!$B$6*Economics_Reference!F$414)</f>
        <v>0</v>
      </c>
      <c r="G428" s="68">
        <f>IF(G$414&gt;'Key project Info'!$B$6,0,'Key project Info'!$C45+('Key project Info'!$G32-'Key project Info'!$C45)/'Key project Info'!$B$6*Economics_Reference!G$414)</f>
        <v>0</v>
      </c>
      <c r="H428" s="68">
        <f>IF(H$414&gt;'Key project Info'!$B$6,0,'Key project Info'!$C45+('Key project Info'!$G32-'Key project Info'!$C45)/'Key project Info'!$B$6*Economics_Reference!H$414)</f>
        <v>0</v>
      </c>
      <c r="I428" s="68">
        <f>IF(I$414&gt;'Key project Info'!$B$6,0,'Key project Info'!$C45+('Key project Info'!$G32-'Key project Info'!$C45)/'Key project Info'!$B$6*Economics_Reference!I$414)</f>
        <v>0</v>
      </c>
      <c r="J428" s="68">
        <f>IF(J$414&gt;'Key project Info'!$B$6,0,'Key project Info'!$C45+('Key project Info'!$G32-'Key project Info'!$C45)/'Key project Info'!$B$6*Economics_Reference!J$414)</f>
        <v>0</v>
      </c>
      <c r="K428" s="68">
        <f>IF(K$414&gt;'Key project Info'!$B$6,0,'Key project Info'!$C45+('Key project Info'!$G32-'Key project Info'!$C45)/'Key project Info'!$B$6*Economics_Reference!K$414)</f>
        <v>0</v>
      </c>
      <c r="L428" s="68">
        <f>IF(L$414&gt;'Key project Info'!$B$6,0,'Key project Info'!$C45+('Key project Info'!$G32-'Key project Info'!$C45)/'Key project Info'!$B$6*Economics_Reference!L$414)</f>
        <v>0</v>
      </c>
      <c r="M428" s="68">
        <f>IF(M$414&gt;'Key project Info'!$B$6,0,'Key project Info'!$C45+('Key project Info'!$G32-'Key project Info'!$C45)/'Key project Info'!$B$6*Economics_Reference!M$414)</f>
        <v>0</v>
      </c>
      <c r="N428" s="68">
        <f>IF(N$414&gt;'Key project Info'!$B$6,0,'Key project Info'!$C45+('Key project Info'!$G32-'Key project Info'!$C45)/'Key project Info'!$B$6*Economics_Reference!N$414)</f>
        <v>0</v>
      </c>
      <c r="O428" s="68">
        <f>IF(O$414&gt;'Key project Info'!$B$6,0,'Key project Info'!$C45+('Key project Info'!$G32-'Key project Info'!$C45)/'Key project Info'!$B$6*Economics_Reference!O$414)</f>
        <v>0</v>
      </c>
      <c r="P428" s="68">
        <f>IF(P$414&gt;'Key project Info'!$B$6,0,'Key project Info'!$C45+('Key project Info'!$G32-'Key project Info'!$C45)/'Key project Info'!$B$6*Economics_Reference!P$414)</f>
        <v>0</v>
      </c>
      <c r="Q428" s="68">
        <f>IF(Q$414&gt;'Key project Info'!$B$6,0,'Key project Info'!$C45+('Key project Info'!$G32-'Key project Info'!$C45)/'Key project Info'!$B$6*Economics_Reference!Q$414)</f>
        <v>0</v>
      </c>
      <c r="R428" s="68">
        <f>IF(R$414&gt;'Key project Info'!$B$6,0,'Key project Info'!$C45+('Key project Info'!$G32-'Key project Info'!$C45)/'Key project Info'!$B$6*Economics_Reference!R$414)</f>
        <v>0</v>
      </c>
      <c r="S428" s="68">
        <f>IF(S$414&gt;'Key project Info'!$B$6,0,'Key project Info'!$C45+('Key project Info'!$G32-'Key project Info'!$C45)/'Key project Info'!$B$6*Economics_Reference!S$414)</f>
        <v>0</v>
      </c>
      <c r="T428" s="68">
        <f>IF(T$414&gt;'Key project Info'!$B$6,0,'Key project Info'!$C45+('Key project Info'!$G32-'Key project Info'!$C45)/'Key project Info'!$B$6*Economics_Reference!T$414)</f>
        <v>0</v>
      </c>
      <c r="U428" s="68">
        <f>IF(U$414&gt;'Key project Info'!$B$6,0,'Key project Info'!$C45+('Key project Info'!$G32-'Key project Info'!$C45)/'Key project Info'!$B$6*Economics_Reference!U$414)</f>
        <v>0</v>
      </c>
      <c r="V428" s="68">
        <f>IF(V$414&gt;'Key project Info'!$B$6,0,'Key project Info'!$C45+('Key project Info'!$G32-'Key project Info'!$C45)/'Key project Info'!$B$6*Economics_Reference!V$414)</f>
        <v>0</v>
      </c>
      <c r="W428" s="68">
        <f>IF(W$414&gt;'Key project Info'!$B$6,0,'Key project Info'!$C45+('Key project Info'!$G32-'Key project Info'!$C45)/'Key project Info'!$B$6*Economics_Reference!W$414)</f>
        <v>0</v>
      </c>
      <c r="X428" s="68">
        <f>IF(X$414&gt;'Key project Info'!$B$6,0,'Key project Info'!$C45+('Key project Info'!$G32-'Key project Info'!$C45)/'Key project Info'!$B$6*Economics_Reference!X$414)</f>
        <v>0</v>
      </c>
      <c r="Y428" s="68">
        <f>IF(Y$414&gt;'Key project Info'!$B$6,0,'Key project Info'!$C45+('Key project Info'!$G32-'Key project Info'!$C45)/'Key project Info'!$B$6*Economics_Reference!Y$414)</f>
        <v>0</v>
      </c>
      <c r="Z428" s="68">
        <f>IF(Z$414&gt;'Key project Info'!$B$6,0,'Key project Info'!$C45+('Key project Info'!$G32-'Key project Info'!$C45)/'Key project Info'!$B$6*Economics_Reference!Z$414)</f>
        <v>0</v>
      </c>
      <c r="AA428" s="68">
        <f>IF(AA$414&gt;'Key project Info'!$B$6,0,'Key project Info'!$C45+('Key project Info'!$G32-'Key project Info'!$C45)/'Key project Info'!$B$6*Economics_Reference!AA$414)</f>
        <v>0</v>
      </c>
      <c r="AB428" s="68">
        <f>IF(AB$414&gt;'Key project Info'!$B$6,0,'Key project Info'!$C45+('Key project Info'!$G32-'Key project Info'!$C45)/'Key project Info'!$B$6*Economics_Reference!AB$414)</f>
        <v>0</v>
      </c>
      <c r="AC428" s="68">
        <f>IF(AC$414&gt;'Key project Info'!$B$6,0,'Key project Info'!$C45+('Key project Info'!$G32-'Key project Info'!$C45)/'Key project Info'!$B$6*Economics_Reference!AC$414)</f>
        <v>0</v>
      </c>
      <c r="AD428" s="68">
        <f>IF(AD$414&gt;'Key project Info'!$B$6,0,'Key project Info'!$C45+('Key project Info'!$G32-'Key project Info'!$C45)/'Key project Info'!$B$6*Economics_Reference!AD$414)</f>
        <v>0</v>
      </c>
      <c r="AE428" s="68">
        <f>IF(AE$414&gt;'Key project Info'!$B$6,0,'Key project Info'!$C45+('Key project Info'!$G32-'Key project Info'!$C45)/'Key project Info'!$B$6*Economics_Reference!AE$414)</f>
        <v>0</v>
      </c>
      <c r="AF428" s="68"/>
      <c r="AG428" s="68"/>
      <c r="AH428" s="68"/>
    </row>
    <row r="429" spans="1:34" x14ac:dyDescent="0.25">
      <c r="A429" s="68" t="str">
        <f>'Key project Info'!$B46</f>
        <v>Land use n</v>
      </c>
      <c r="B429" s="68">
        <f>IF(B$414&gt;'Key project Info'!$B$6,0,'Key project Info'!$C46+('Key project Info'!$G33-'Key project Info'!$C46)/'Key project Info'!$B$6*Economics_Reference!B$414)</f>
        <v>0</v>
      </c>
      <c r="C429" s="68">
        <f>IF(C$414&gt;'Key project Info'!$B$6,0,'Key project Info'!$C46+('Key project Info'!$G33-'Key project Info'!$C46)/'Key project Info'!$B$6*Economics_Reference!C$414)</f>
        <v>0</v>
      </c>
      <c r="D429" s="68">
        <f>IF(D$414&gt;'Key project Info'!$B$6,0,'Key project Info'!$C46+('Key project Info'!$G33-'Key project Info'!$C46)/'Key project Info'!$B$6*Economics_Reference!D$414)</f>
        <v>0</v>
      </c>
      <c r="E429" s="68">
        <f>IF(E$414&gt;'Key project Info'!$B$6,0,'Key project Info'!$C46+('Key project Info'!$G33-'Key project Info'!$C46)/'Key project Info'!$B$6*Economics_Reference!E$414)</f>
        <v>0</v>
      </c>
      <c r="F429" s="68">
        <f>IF(F$414&gt;'Key project Info'!$B$6,0,'Key project Info'!$C46+('Key project Info'!$G33-'Key project Info'!$C46)/'Key project Info'!$B$6*Economics_Reference!F$414)</f>
        <v>0</v>
      </c>
      <c r="G429" s="68">
        <f>IF(G$414&gt;'Key project Info'!$B$6,0,'Key project Info'!$C46+('Key project Info'!$G33-'Key project Info'!$C46)/'Key project Info'!$B$6*Economics_Reference!G$414)</f>
        <v>0</v>
      </c>
      <c r="H429" s="68">
        <f>IF(H$414&gt;'Key project Info'!$B$6,0,'Key project Info'!$C46+('Key project Info'!$G33-'Key project Info'!$C46)/'Key project Info'!$B$6*Economics_Reference!H$414)</f>
        <v>0</v>
      </c>
      <c r="I429" s="68">
        <f>IF(I$414&gt;'Key project Info'!$B$6,0,'Key project Info'!$C46+('Key project Info'!$G33-'Key project Info'!$C46)/'Key project Info'!$B$6*Economics_Reference!I$414)</f>
        <v>0</v>
      </c>
      <c r="J429" s="68">
        <f>IF(J$414&gt;'Key project Info'!$B$6,0,'Key project Info'!$C46+('Key project Info'!$G33-'Key project Info'!$C46)/'Key project Info'!$B$6*Economics_Reference!J$414)</f>
        <v>0</v>
      </c>
      <c r="K429" s="68">
        <f>IF(K$414&gt;'Key project Info'!$B$6,0,'Key project Info'!$C46+('Key project Info'!$G33-'Key project Info'!$C46)/'Key project Info'!$B$6*Economics_Reference!K$414)</f>
        <v>0</v>
      </c>
      <c r="L429" s="68">
        <f>IF(L$414&gt;'Key project Info'!$B$6,0,'Key project Info'!$C46+('Key project Info'!$G33-'Key project Info'!$C46)/'Key project Info'!$B$6*Economics_Reference!L$414)</f>
        <v>0</v>
      </c>
      <c r="M429" s="68">
        <f>IF(M$414&gt;'Key project Info'!$B$6,0,'Key project Info'!$C46+('Key project Info'!$G33-'Key project Info'!$C46)/'Key project Info'!$B$6*Economics_Reference!M$414)</f>
        <v>0</v>
      </c>
      <c r="N429" s="68">
        <f>IF(N$414&gt;'Key project Info'!$B$6,0,'Key project Info'!$C46+('Key project Info'!$G33-'Key project Info'!$C46)/'Key project Info'!$B$6*Economics_Reference!N$414)</f>
        <v>0</v>
      </c>
      <c r="O429" s="68">
        <f>IF(O$414&gt;'Key project Info'!$B$6,0,'Key project Info'!$C46+('Key project Info'!$G33-'Key project Info'!$C46)/'Key project Info'!$B$6*Economics_Reference!O$414)</f>
        <v>0</v>
      </c>
      <c r="P429" s="68">
        <f>IF(P$414&gt;'Key project Info'!$B$6,0,'Key project Info'!$C46+('Key project Info'!$G33-'Key project Info'!$C46)/'Key project Info'!$B$6*Economics_Reference!P$414)</f>
        <v>0</v>
      </c>
      <c r="Q429" s="68">
        <f>IF(Q$414&gt;'Key project Info'!$B$6,0,'Key project Info'!$C46+('Key project Info'!$G33-'Key project Info'!$C46)/'Key project Info'!$B$6*Economics_Reference!Q$414)</f>
        <v>0</v>
      </c>
      <c r="R429" s="68">
        <f>IF(R$414&gt;'Key project Info'!$B$6,0,'Key project Info'!$C46+('Key project Info'!$G33-'Key project Info'!$C46)/'Key project Info'!$B$6*Economics_Reference!R$414)</f>
        <v>0</v>
      </c>
      <c r="S429" s="68">
        <f>IF(S$414&gt;'Key project Info'!$B$6,0,'Key project Info'!$C46+('Key project Info'!$G33-'Key project Info'!$C46)/'Key project Info'!$B$6*Economics_Reference!S$414)</f>
        <v>0</v>
      </c>
      <c r="T429" s="68">
        <f>IF(T$414&gt;'Key project Info'!$B$6,0,'Key project Info'!$C46+('Key project Info'!$G33-'Key project Info'!$C46)/'Key project Info'!$B$6*Economics_Reference!T$414)</f>
        <v>0</v>
      </c>
      <c r="U429" s="68">
        <f>IF(U$414&gt;'Key project Info'!$B$6,0,'Key project Info'!$C46+('Key project Info'!$G33-'Key project Info'!$C46)/'Key project Info'!$B$6*Economics_Reference!U$414)</f>
        <v>0</v>
      </c>
      <c r="V429" s="68">
        <f>IF(V$414&gt;'Key project Info'!$B$6,0,'Key project Info'!$C46+('Key project Info'!$G33-'Key project Info'!$C46)/'Key project Info'!$B$6*Economics_Reference!V$414)</f>
        <v>0</v>
      </c>
      <c r="W429" s="68">
        <f>IF(W$414&gt;'Key project Info'!$B$6,0,'Key project Info'!$C46+('Key project Info'!$G33-'Key project Info'!$C46)/'Key project Info'!$B$6*Economics_Reference!W$414)</f>
        <v>0</v>
      </c>
      <c r="X429" s="68">
        <f>IF(X$414&gt;'Key project Info'!$B$6,0,'Key project Info'!$C46+('Key project Info'!$G33-'Key project Info'!$C46)/'Key project Info'!$B$6*Economics_Reference!X$414)</f>
        <v>0</v>
      </c>
      <c r="Y429" s="68">
        <f>IF(Y$414&gt;'Key project Info'!$B$6,0,'Key project Info'!$C46+('Key project Info'!$G33-'Key project Info'!$C46)/'Key project Info'!$B$6*Economics_Reference!Y$414)</f>
        <v>0</v>
      </c>
      <c r="Z429" s="68">
        <f>IF(Z$414&gt;'Key project Info'!$B$6,0,'Key project Info'!$C46+('Key project Info'!$G33-'Key project Info'!$C46)/'Key project Info'!$B$6*Economics_Reference!Z$414)</f>
        <v>0</v>
      </c>
      <c r="AA429" s="68">
        <f>IF(AA$414&gt;'Key project Info'!$B$6,0,'Key project Info'!$C46+('Key project Info'!$G33-'Key project Info'!$C46)/'Key project Info'!$B$6*Economics_Reference!AA$414)</f>
        <v>0</v>
      </c>
      <c r="AB429" s="68">
        <f>IF(AB$414&gt;'Key project Info'!$B$6,0,'Key project Info'!$C46+('Key project Info'!$G33-'Key project Info'!$C46)/'Key project Info'!$B$6*Economics_Reference!AB$414)</f>
        <v>0</v>
      </c>
      <c r="AC429" s="68">
        <f>IF(AC$414&gt;'Key project Info'!$B$6,0,'Key project Info'!$C46+('Key project Info'!$G33-'Key project Info'!$C46)/'Key project Info'!$B$6*Economics_Reference!AC$414)</f>
        <v>0</v>
      </c>
      <c r="AD429" s="68">
        <f>IF(AD$414&gt;'Key project Info'!$B$6,0,'Key project Info'!$C46+('Key project Info'!$G33-'Key project Info'!$C46)/'Key project Info'!$B$6*Economics_Reference!AD$414)</f>
        <v>0</v>
      </c>
      <c r="AE429" s="68">
        <f>IF(AE$414&gt;'Key project Info'!$B$6,0,'Key project Info'!$C46+('Key project Info'!$G33-'Key project Info'!$C46)/'Key project Info'!$B$6*Economics_Reference!AE$414)</f>
        <v>0</v>
      </c>
      <c r="AF429" s="68"/>
      <c r="AG429" s="68"/>
      <c r="AH429" s="68"/>
    </row>
    <row r="430" spans="1:34" x14ac:dyDescent="0.25">
      <c r="A430" s="68" t="str">
        <f>'Key project Info'!$B47</f>
        <v>Land use o</v>
      </c>
      <c r="B430" s="68">
        <f>IF(B$414&gt;'Key project Info'!$B$6,0,'Key project Info'!$C47+('Key project Info'!$G34-'Key project Info'!$C47)/'Key project Info'!$B$6*Economics_Reference!B$414)</f>
        <v>0</v>
      </c>
      <c r="C430" s="68">
        <f>IF(C$414&gt;'Key project Info'!$B$6,0,'Key project Info'!$C47+('Key project Info'!$G34-'Key project Info'!$C47)/'Key project Info'!$B$6*Economics_Reference!C$414)</f>
        <v>0</v>
      </c>
      <c r="D430" s="68">
        <f>IF(D$414&gt;'Key project Info'!$B$6,0,'Key project Info'!$C47+('Key project Info'!$G34-'Key project Info'!$C47)/'Key project Info'!$B$6*Economics_Reference!D$414)</f>
        <v>0</v>
      </c>
      <c r="E430" s="68">
        <f>IF(E$414&gt;'Key project Info'!$B$6,0,'Key project Info'!$C47+('Key project Info'!$G34-'Key project Info'!$C47)/'Key project Info'!$B$6*Economics_Reference!E$414)</f>
        <v>0</v>
      </c>
      <c r="F430" s="68">
        <f>IF(F$414&gt;'Key project Info'!$B$6,0,'Key project Info'!$C47+('Key project Info'!$G34-'Key project Info'!$C47)/'Key project Info'!$B$6*Economics_Reference!F$414)</f>
        <v>0</v>
      </c>
      <c r="G430" s="68">
        <f>IF(G$414&gt;'Key project Info'!$B$6,0,'Key project Info'!$C47+('Key project Info'!$G34-'Key project Info'!$C47)/'Key project Info'!$B$6*Economics_Reference!G$414)</f>
        <v>0</v>
      </c>
      <c r="H430" s="68">
        <f>IF(H$414&gt;'Key project Info'!$B$6,0,'Key project Info'!$C47+('Key project Info'!$G34-'Key project Info'!$C47)/'Key project Info'!$B$6*Economics_Reference!H$414)</f>
        <v>0</v>
      </c>
      <c r="I430" s="68">
        <f>IF(I$414&gt;'Key project Info'!$B$6,0,'Key project Info'!$C47+('Key project Info'!$G34-'Key project Info'!$C47)/'Key project Info'!$B$6*Economics_Reference!I$414)</f>
        <v>0</v>
      </c>
      <c r="J430" s="68">
        <f>IF(J$414&gt;'Key project Info'!$B$6,0,'Key project Info'!$C47+('Key project Info'!$G34-'Key project Info'!$C47)/'Key project Info'!$B$6*Economics_Reference!J$414)</f>
        <v>0</v>
      </c>
      <c r="K430" s="68">
        <f>IF(K$414&gt;'Key project Info'!$B$6,0,'Key project Info'!$C47+('Key project Info'!$G34-'Key project Info'!$C47)/'Key project Info'!$B$6*Economics_Reference!K$414)</f>
        <v>0</v>
      </c>
      <c r="L430" s="68">
        <f>IF(L$414&gt;'Key project Info'!$B$6,0,'Key project Info'!$C47+('Key project Info'!$G34-'Key project Info'!$C47)/'Key project Info'!$B$6*Economics_Reference!L$414)</f>
        <v>0</v>
      </c>
      <c r="M430" s="68">
        <f>IF(M$414&gt;'Key project Info'!$B$6,0,'Key project Info'!$C47+('Key project Info'!$G34-'Key project Info'!$C47)/'Key project Info'!$B$6*Economics_Reference!M$414)</f>
        <v>0</v>
      </c>
      <c r="N430" s="68">
        <f>IF(N$414&gt;'Key project Info'!$B$6,0,'Key project Info'!$C47+('Key project Info'!$G34-'Key project Info'!$C47)/'Key project Info'!$B$6*Economics_Reference!N$414)</f>
        <v>0</v>
      </c>
      <c r="O430" s="68">
        <f>IF(O$414&gt;'Key project Info'!$B$6,0,'Key project Info'!$C47+('Key project Info'!$G34-'Key project Info'!$C47)/'Key project Info'!$B$6*Economics_Reference!O$414)</f>
        <v>0</v>
      </c>
      <c r="P430" s="68">
        <f>IF(P$414&gt;'Key project Info'!$B$6,0,'Key project Info'!$C47+('Key project Info'!$G34-'Key project Info'!$C47)/'Key project Info'!$B$6*Economics_Reference!P$414)</f>
        <v>0</v>
      </c>
      <c r="Q430" s="68">
        <f>IF(Q$414&gt;'Key project Info'!$B$6,0,'Key project Info'!$C47+('Key project Info'!$G34-'Key project Info'!$C47)/'Key project Info'!$B$6*Economics_Reference!Q$414)</f>
        <v>0</v>
      </c>
      <c r="R430" s="68">
        <f>IF(R$414&gt;'Key project Info'!$B$6,0,'Key project Info'!$C47+('Key project Info'!$G34-'Key project Info'!$C47)/'Key project Info'!$B$6*Economics_Reference!R$414)</f>
        <v>0</v>
      </c>
      <c r="S430" s="68">
        <f>IF(S$414&gt;'Key project Info'!$B$6,0,'Key project Info'!$C47+('Key project Info'!$G34-'Key project Info'!$C47)/'Key project Info'!$B$6*Economics_Reference!S$414)</f>
        <v>0</v>
      </c>
      <c r="T430" s="68">
        <f>IF(T$414&gt;'Key project Info'!$B$6,0,'Key project Info'!$C47+('Key project Info'!$G34-'Key project Info'!$C47)/'Key project Info'!$B$6*Economics_Reference!T$414)</f>
        <v>0</v>
      </c>
      <c r="U430" s="68">
        <f>IF(U$414&gt;'Key project Info'!$B$6,0,'Key project Info'!$C47+('Key project Info'!$G34-'Key project Info'!$C47)/'Key project Info'!$B$6*Economics_Reference!U$414)</f>
        <v>0</v>
      </c>
      <c r="V430" s="68">
        <f>IF(V$414&gt;'Key project Info'!$B$6,0,'Key project Info'!$C47+('Key project Info'!$G34-'Key project Info'!$C47)/'Key project Info'!$B$6*Economics_Reference!V$414)</f>
        <v>0</v>
      </c>
      <c r="W430" s="68">
        <f>IF(W$414&gt;'Key project Info'!$B$6,0,'Key project Info'!$C47+('Key project Info'!$G34-'Key project Info'!$C47)/'Key project Info'!$B$6*Economics_Reference!W$414)</f>
        <v>0</v>
      </c>
      <c r="X430" s="68">
        <f>IF(X$414&gt;'Key project Info'!$B$6,0,'Key project Info'!$C47+('Key project Info'!$G34-'Key project Info'!$C47)/'Key project Info'!$B$6*Economics_Reference!X$414)</f>
        <v>0</v>
      </c>
      <c r="Y430" s="68">
        <f>IF(Y$414&gt;'Key project Info'!$B$6,0,'Key project Info'!$C47+('Key project Info'!$G34-'Key project Info'!$C47)/'Key project Info'!$B$6*Economics_Reference!Y$414)</f>
        <v>0</v>
      </c>
      <c r="Z430" s="68">
        <f>IF(Z$414&gt;'Key project Info'!$B$6,0,'Key project Info'!$C47+('Key project Info'!$G34-'Key project Info'!$C47)/'Key project Info'!$B$6*Economics_Reference!Z$414)</f>
        <v>0</v>
      </c>
      <c r="AA430" s="68">
        <f>IF(AA$414&gt;'Key project Info'!$B$6,0,'Key project Info'!$C47+('Key project Info'!$G34-'Key project Info'!$C47)/'Key project Info'!$B$6*Economics_Reference!AA$414)</f>
        <v>0</v>
      </c>
      <c r="AB430" s="68">
        <f>IF(AB$414&gt;'Key project Info'!$B$6,0,'Key project Info'!$C47+('Key project Info'!$G34-'Key project Info'!$C47)/'Key project Info'!$B$6*Economics_Reference!AB$414)</f>
        <v>0</v>
      </c>
      <c r="AC430" s="68">
        <f>IF(AC$414&gt;'Key project Info'!$B$6,0,'Key project Info'!$C47+('Key project Info'!$G34-'Key project Info'!$C47)/'Key project Info'!$B$6*Economics_Reference!AC$414)</f>
        <v>0</v>
      </c>
      <c r="AD430" s="68">
        <f>IF(AD$414&gt;'Key project Info'!$B$6,0,'Key project Info'!$C47+('Key project Info'!$G34-'Key project Info'!$C47)/'Key project Info'!$B$6*Economics_Reference!AD$414)</f>
        <v>0</v>
      </c>
      <c r="AE430" s="68">
        <f>IF(AE$414&gt;'Key project Info'!$B$6,0,'Key project Info'!$C47+('Key project Info'!$G34-'Key project Info'!$C47)/'Key project Info'!$B$6*Economics_Reference!AE$414)</f>
        <v>0</v>
      </c>
      <c r="AF430" s="68"/>
      <c r="AG430" s="68"/>
      <c r="AH430" s="68"/>
    </row>
    <row r="431" spans="1:34" x14ac:dyDescent="0.25">
      <c r="A431" s="68" t="str">
        <f>'Key project Info'!$B48</f>
        <v>Land use p</v>
      </c>
      <c r="B431" s="68">
        <f>IF(B$414&gt;'Key project Info'!$B$6,0,'Key project Info'!$C48+('Key project Info'!$G35-'Key project Info'!$C48)/'Key project Info'!$B$6*Economics_Reference!B$414)</f>
        <v>0</v>
      </c>
      <c r="C431" s="68">
        <f>IF(C$414&gt;'Key project Info'!$B$6,0,'Key project Info'!$C48+('Key project Info'!$G35-'Key project Info'!$C48)/'Key project Info'!$B$6*Economics_Reference!C$414)</f>
        <v>0</v>
      </c>
      <c r="D431" s="68">
        <f>IF(D$414&gt;'Key project Info'!$B$6,0,'Key project Info'!$C48+('Key project Info'!$G35-'Key project Info'!$C48)/'Key project Info'!$B$6*Economics_Reference!D$414)</f>
        <v>0</v>
      </c>
      <c r="E431" s="68">
        <f>IF(E$414&gt;'Key project Info'!$B$6,0,'Key project Info'!$C48+('Key project Info'!$G35-'Key project Info'!$C48)/'Key project Info'!$B$6*Economics_Reference!E$414)</f>
        <v>0</v>
      </c>
      <c r="F431" s="68">
        <f>IF(F$414&gt;'Key project Info'!$B$6,0,'Key project Info'!$C48+('Key project Info'!$G35-'Key project Info'!$C48)/'Key project Info'!$B$6*Economics_Reference!F$414)</f>
        <v>0</v>
      </c>
      <c r="G431" s="68">
        <f>IF(G$414&gt;'Key project Info'!$B$6,0,'Key project Info'!$C48+('Key project Info'!$G35-'Key project Info'!$C48)/'Key project Info'!$B$6*Economics_Reference!G$414)</f>
        <v>0</v>
      </c>
      <c r="H431" s="68">
        <f>IF(H$414&gt;'Key project Info'!$B$6,0,'Key project Info'!$C48+('Key project Info'!$G35-'Key project Info'!$C48)/'Key project Info'!$B$6*Economics_Reference!H$414)</f>
        <v>0</v>
      </c>
      <c r="I431" s="68">
        <f>IF(I$414&gt;'Key project Info'!$B$6,0,'Key project Info'!$C48+('Key project Info'!$G35-'Key project Info'!$C48)/'Key project Info'!$B$6*Economics_Reference!I$414)</f>
        <v>0</v>
      </c>
      <c r="J431" s="68">
        <f>IF(J$414&gt;'Key project Info'!$B$6,0,'Key project Info'!$C48+('Key project Info'!$G35-'Key project Info'!$C48)/'Key project Info'!$B$6*Economics_Reference!J$414)</f>
        <v>0</v>
      </c>
      <c r="K431" s="68">
        <f>IF(K$414&gt;'Key project Info'!$B$6,0,'Key project Info'!$C48+('Key project Info'!$G35-'Key project Info'!$C48)/'Key project Info'!$B$6*Economics_Reference!K$414)</f>
        <v>0</v>
      </c>
      <c r="L431" s="68">
        <f>IF(L$414&gt;'Key project Info'!$B$6,0,'Key project Info'!$C48+('Key project Info'!$G35-'Key project Info'!$C48)/'Key project Info'!$B$6*Economics_Reference!L$414)</f>
        <v>0</v>
      </c>
      <c r="M431" s="68">
        <f>IF(M$414&gt;'Key project Info'!$B$6,0,'Key project Info'!$C48+('Key project Info'!$G35-'Key project Info'!$C48)/'Key project Info'!$B$6*Economics_Reference!M$414)</f>
        <v>0</v>
      </c>
      <c r="N431" s="68">
        <f>IF(N$414&gt;'Key project Info'!$B$6,0,'Key project Info'!$C48+('Key project Info'!$G35-'Key project Info'!$C48)/'Key project Info'!$B$6*Economics_Reference!N$414)</f>
        <v>0</v>
      </c>
      <c r="O431" s="68">
        <f>IF(O$414&gt;'Key project Info'!$B$6,0,'Key project Info'!$C48+('Key project Info'!$G35-'Key project Info'!$C48)/'Key project Info'!$B$6*Economics_Reference!O$414)</f>
        <v>0</v>
      </c>
      <c r="P431" s="68">
        <f>IF(P$414&gt;'Key project Info'!$B$6,0,'Key project Info'!$C48+('Key project Info'!$G35-'Key project Info'!$C48)/'Key project Info'!$B$6*Economics_Reference!P$414)</f>
        <v>0</v>
      </c>
      <c r="Q431" s="68">
        <f>IF(Q$414&gt;'Key project Info'!$B$6,0,'Key project Info'!$C48+('Key project Info'!$G35-'Key project Info'!$C48)/'Key project Info'!$B$6*Economics_Reference!Q$414)</f>
        <v>0</v>
      </c>
      <c r="R431" s="68">
        <f>IF(R$414&gt;'Key project Info'!$B$6,0,'Key project Info'!$C48+('Key project Info'!$G35-'Key project Info'!$C48)/'Key project Info'!$B$6*Economics_Reference!R$414)</f>
        <v>0</v>
      </c>
      <c r="S431" s="68">
        <f>IF(S$414&gt;'Key project Info'!$B$6,0,'Key project Info'!$C48+('Key project Info'!$G35-'Key project Info'!$C48)/'Key project Info'!$B$6*Economics_Reference!S$414)</f>
        <v>0</v>
      </c>
      <c r="T431" s="68">
        <f>IF(T$414&gt;'Key project Info'!$B$6,0,'Key project Info'!$C48+('Key project Info'!$G35-'Key project Info'!$C48)/'Key project Info'!$B$6*Economics_Reference!T$414)</f>
        <v>0</v>
      </c>
      <c r="U431" s="68">
        <f>IF(U$414&gt;'Key project Info'!$B$6,0,'Key project Info'!$C48+('Key project Info'!$G35-'Key project Info'!$C48)/'Key project Info'!$B$6*Economics_Reference!U$414)</f>
        <v>0</v>
      </c>
      <c r="V431" s="68">
        <f>IF(V$414&gt;'Key project Info'!$B$6,0,'Key project Info'!$C48+('Key project Info'!$G35-'Key project Info'!$C48)/'Key project Info'!$B$6*Economics_Reference!V$414)</f>
        <v>0</v>
      </c>
      <c r="W431" s="68">
        <f>IF(W$414&gt;'Key project Info'!$B$6,0,'Key project Info'!$C48+('Key project Info'!$G35-'Key project Info'!$C48)/'Key project Info'!$B$6*Economics_Reference!W$414)</f>
        <v>0</v>
      </c>
      <c r="X431" s="68">
        <f>IF(X$414&gt;'Key project Info'!$B$6,0,'Key project Info'!$C48+('Key project Info'!$G35-'Key project Info'!$C48)/'Key project Info'!$B$6*Economics_Reference!X$414)</f>
        <v>0</v>
      </c>
      <c r="Y431" s="68">
        <f>IF(Y$414&gt;'Key project Info'!$B$6,0,'Key project Info'!$C48+('Key project Info'!$G35-'Key project Info'!$C48)/'Key project Info'!$B$6*Economics_Reference!Y$414)</f>
        <v>0</v>
      </c>
      <c r="Z431" s="68">
        <f>IF(Z$414&gt;'Key project Info'!$B$6,0,'Key project Info'!$C48+('Key project Info'!$G35-'Key project Info'!$C48)/'Key project Info'!$B$6*Economics_Reference!Z$414)</f>
        <v>0</v>
      </c>
      <c r="AA431" s="68">
        <f>IF(AA$414&gt;'Key project Info'!$B$6,0,'Key project Info'!$C48+('Key project Info'!$G35-'Key project Info'!$C48)/'Key project Info'!$B$6*Economics_Reference!AA$414)</f>
        <v>0</v>
      </c>
      <c r="AB431" s="68">
        <f>IF(AB$414&gt;'Key project Info'!$B$6,0,'Key project Info'!$C48+('Key project Info'!$G35-'Key project Info'!$C48)/'Key project Info'!$B$6*Economics_Reference!AB$414)</f>
        <v>0</v>
      </c>
      <c r="AC431" s="68">
        <f>IF(AC$414&gt;'Key project Info'!$B$6,0,'Key project Info'!$C48+('Key project Info'!$G35-'Key project Info'!$C48)/'Key project Info'!$B$6*Economics_Reference!AC$414)</f>
        <v>0</v>
      </c>
      <c r="AD431" s="68">
        <f>IF(AD$414&gt;'Key project Info'!$B$6,0,'Key project Info'!$C48+('Key project Info'!$G35-'Key project Info'!$C48)/'Key project Info'!$B$6*Economics_Reference!AD$414)</f>
        <v>0</v>
      </c>
      <c r="AE431" s="68">
        <f>IF(AE$414&gt;'Key project Info'!$B$6,0,'Key project Info'!$C48+('Key project Info'!$G35-'Key project Info'!$C48)/'Key project Info'!$B$6*Economics_Reference!AE$414)</f>
        <v>0</v>
      </c>
      <c r="AF431" s="68"/>
      <c r="AG431" s="68"/>
      <c r="AH431" s="68"/>
    </row>
    <row r="432" spans="1:34" x14ac:dyDescent="0.25">
      <c r="A432" s="68" t="str">
        <f>'Key project Info'!$B49</f>
        <v>Land use q</v>
      </c>
      <c r="B432" s="68">
        <f>IF(B$414&gt;'Key project Info'!$B$6,0,'Key project Info'!$C49+('Key project Info'!$G36-'Key project Info'!$C49)/'Key project Info'!$B$6*Economics_Reference!B$414)</f>
        <v>0</v>
      </c>
      <c r="C432" s="68">
        <f>IF(C$414&gt;'Key project Info'!$B$6,0,'Key project Info'!$C49+('Key project Info'!$G36-'Key project Info'!$C49)/'Key project Info'!$B$6*Economics_Reference!C$414)</f>
        <v>0</v>
      </c>
      <c r="D432" s="68">
        <f>IF(D$414&gt;'Key project Info'!$B$6,0,'Key project Info'!$C49+('Key project Info'!$G36-'Key project Info'!$C49)/'Key project Info'!$B$6*Economics_Reference!D$414)</f>
        <v>0</v>
      </c>
      <c r="E432" s="68">
        <f>IF(E$414&gt;'Key project Info'!$B$6,0,'Key project Info'!$C49+('Key project Info'!$G36-'Key project Info'!$C49)/'Key project Info'!$B$6*Economics_Reference!E$414)</f>
        <v>0</v>
      </c>
      <c r="F432" s="68">
        <f>IF(F$414&gt;'Key project Info'!$B$6,0,'Key project Info'!$C49+('Key project Info'!$G36-'Key project Info'!$C49)/'Key project Info'!$B$6*Economics_Reference!F$414)</f>
        <v>0</v>
      </c>
      <c r="G432" s="68">
        <f>IF(G$414&gt;'Key project Info'!$B$6,0,'Key project Info'!$C49+('Key project Info'!$G36-'Key project Info'!$C49)/'Key project Info'!$B$6*Economics_Reference!G$414)</f>
        <v>0</v>
      </c>
      <c r="H432" s="68">
        <f>IF(H$414&gt;'Key project Info'!$B$6,0,'Key project Info'!$C49+('Key project Info'!$G36-'Key project Info'!$C49)/'Key project Info'!$B$6*Economics_Reference!H$414)</f>
        <v>0</v>
      </c>
      <c r="I432" s="68">
        <f>IF(I$414&gt;'Key project Info'!$B$6,0,'Key project Info'!$C49+('Key project Info'!$G36-'Key project Info'!$C49)/'Key project Info'!$B$6*Economics_Reference!I$414)</f>
        <v>0</v>
      </c>
      <c r="J432" s="68">
        <f>IF(J$414&gt;'Key project Info'!$B$6,0,'Key project Info'!$C49+('Key project Info'!$G36-'Key project Info'!$C49)/'Key project Info'!$B$6*Economics_Reference!J$414)</f>
        <v>0</v>
      </c>
      <c r="K432" s="68">
        <f>IF(K$414&gt;'Key project Info'!$B$6,0,'Key project Info'!$C49+('Key project Info'!$G36-'Key project Info'!$C49)/'Key project Info'!$B$6*Economics_Reference!K$414)</f>
        <v>0</v>
      </c>
      <c r="L432" s="68">
        <f>IF(L$414&gt;'Key project Info'!$B$6,0,'Key project Info'!$C49+('Key project Info'!$G36-'Key project Info'!$C49)/'Key project Info'!$B$6*Economics_Reference!L$414)</f>
        <v>0</v>
      </c>
      <c r="M432" s="68">
        <f>IF(M$414&gt;'Key project Info'!$B$6,0,'Key project Info'!$C49+('Key project Info'!$G36-'Key project Info'!$C49)/'Key project Info'!$B$6*Economics_Reference!M$414)</f>
        <v>0</v>
      </c>
      <c r="N432" s="68">
        <f>IF(N$414&gt;'Key project Info'!$B$6,0,'Key project Info'!$C49+('Key project Info'!$G36-'Key project Info'!$C49)/'Key project Info'!$B$6*Economics_Reference!N$414)</f>
        <v>0</v>
      </c>
      <c r="O432" s="68">
        <f>IF(O$414&gt;'Key project Info'!$B$6,0,'Key project Info'!$C49+('Key project Info'!$G36-'Key project Info'!$C49)/'Key project Info'!$B$6*Economics_Reference!O$414)</f>
        <v>0</v>
      </c>
      <c r="P432" s="68">
        <f>IF(P$414&gt;'Key project Info'!$B$6,0,'Key project Info'!$C49+('Key project Info'!$G36-'Key project Info'!$C49)/'Key project Info'!$B$6*Economics_Reference!P$414)</f>
        <v>0</v>
      </c>
      <c r="Q432" s="68">
        <f>IF(Q$414&gt;'Key project Info'!$B$6,0,'Key project Info'!$C49+('Key project Info'!$G36-'Key project Info'!$C49)/'Key project Info'!$B$6*Economics_Reference!Q$414)</f>
        <v>0</v>
      </c>
      <c r="R432" s="68">
        <f>IF(R$414&gt;'Key project Info'!$B$6,0,'Key project Info'!$C49+('Key project Info'!$G36-'Key project Info'!$C49)/'Key project Info'!$B$6*Economics_Reference!R$414)</f>
        <v>0</v>
      </c>
      <c r="S432" s="68">
        <f>IF(S$414&gt;'Key project Info'!$B$6,0,'Key project Info'!$C49+('Key project Info'!$G36-'Key project Info'!$C49)/'Key project Info'!$B$6*Economics_Reference!S$414)</f>
        <v>0</v>
      </c>
      <c r="T432" s="68">
        <f>IF(T$414&gt;'Key project Info'!$B$6,0,'Key project Info'!$C49+('Key project Info'!$G36-'Key project Info'!$C49)/'Key project Info'!$B$6*Economics_Reference!T$414)</f>
        <v>0</v>
      </c>
      <c r="U432" s="68">
        <f>IF(U$414&gt;'Key project Info'!$B$6,0,'Key project Info'!$C49+('Key project Info'!$G36-'Key project Info'!$C49)/'Key project Info'!$B$6*Economics_Reference!U$414)</f>
        <v>0</v>
      </c>
      <c r="V432" s="68">
        <f>IF(V$414&gt;'Key project Info'!$B$6,0,'Key project Info'!$C49+('Key project Info'!$G36-'Key project Info'!$C49)/'Key project Info'!$B$6*Economics_Reference!V$414)</f>
        <v>0</v>
      </c>
      <c r="W432" s="68">
        <f>IF(W$414&gt;'Key project Info'!$B$6,0,'Key project Info'!$C49+('Key project Info'!$G36-'Key project Info'!$C49)/'Key project Info'!$B$6*Economics_Reference!W$414)</f>
        <v>0</v>
      </c>
      <c r="X432" s="68">
        <f>IF(X$414&gt;'Key project Info'!$B$6,0,'Key project Info'!$C49+('Key project Info'!$G36-'Key project Info'!$C49)/'Key project Info'!$B$6*Economics_Reference!X$414)</f>
        <v>0</v>
      </c>
      <c r="Y432" s="68">
        <f>IF(Y$414&gt;'Key project Info'!$B$6,0,'Key project Info'!$C49+('Key project Info'!$G36-'Key project Info'!$C49)/'Key project Info'!$B$6*Economics_Reference!Y$414)</f>
        <v>0</v>
      </c>
      <c r="Z432" s="68">
        <f>IF(Z$414&gt;'Key project Info'!$B$6,0,'Key project Info'!$C49+('Key project Info'!$G36-'Key project Info'!$C49)/'Key project Info'!$B$6*Economics_Reference!Z$414)</f>
        <v>0</v>
      </c>
      <c r="AA432" s="68">
        <f>IF(AA$414&gt;'Key project Info'!$B$6,0,'Key project Info'!$C49+('Key project Info'!$G36-'Key project Info'!$C49)/'Key project Info'!$B$6*Economics_Reference!AA$414)</f>
        <v>0</v>
      </c>
      <c r="AB432" s="68">
        <f>IF(AB$414&gt;'Key project Info'!$B$6,0,'Key project Info'!$C49+('Key project Info'!$G36-'Key project Info'!$C49)/'Key project Info'!$B$6*Economics_Reference!AB$414)</f>
        <v>0</v>
      </c>
      <c r="AC432" s="68">
        <f>IF(AC$414&gt;'Key project Info'!$B$6,0,'Key project Info'!$C49+('Key project Info'!$G36-'Key project Info'!$C49)/'Key project Info'!$B$6*Economics_Reference!AC$414)</f>
        <v>0</v>
      </c>
      <c r="AD432" s="68">
        <f>IF(AD$414&gt;'Key project Info'!$B$6,0,'Key project Info'!$C49+('Key project Info'!$G36-'Key project Info'!$C49)/'Key project Info'!$B$6*Economics_Reference!AD$414)</f>
        <v>0</v>
      </c>
      <c r="AE432" s="68">
        <f>IF(AE$414&gt;'Key project Info'!$B$6,0,'Key project Info'!$C49+('Key project Info'!$G36-'Key project Info'!$C49)/'Key project Info'!$B$6*Economics_Reference!AE$414)</f>
        <v>0</v>
      </c>
      <c r="AF432" s="68"/>
      <c r="AG432" s="68"/>
      <c r="AH432" s="68"/>
    </row>
    <row r="433" spans="1:34" x14ac:dyDescent="0.25">
      <c r="A433" s="68" t="str">
        <f>'Key project Info'!$B50</f>
        <v>Land use r</v>
      </c>
      <c r="B433" s="68">
        <f>IF(B$414&gt;'Key project Info'!$B$6,0,'Key project Info'!$C50+('Key project Info'!$G37-'Key project Info'!$C50)/'Key project Info'!$B$6*Economics_Reference!B$414)</f>
        <v>0</v>
      </c>
      <c r="C433" s="68">
        <f>IF(C$414&gt;'Key project Info'!$B$6,0,'Key project Info'!$C50+('Key project Info'!$G37-'Key project Info'!$C50)/'Key project Info'!$B$6*Economics_Reference!C$414)</f>
        <v>0</v>
      </c>
      <c r="D433" s="68">
        <f>IF(D$414&gt;'Key project Info'!$B$6,0,'Key project Info'!$C50+('Key project Info'!$G37-'Key project Info'!$C50)/'Key project Info'!$B$6*Economics_Reference!D$414)</f>
        <v>0</v>
      </c>
      <c r="E433" s="68">
        <f>IF(E$414&gt;'Key project Info'!$B$6,0,'Key project Info'!$C50+('Key project Info'!$G37-'Key project Info'!$C50)/'Key project Info'!$B$6*Economics_Reference!E$414)</f>
        <v>0</v>
      </c>
      <c r="F433" s="68">
        <f>IF(F$414&gt;'Key project Info'!$B$6,0,'Key project Info'!$C50+('Key project Info'!$G37-'Key project Info'!$C50)/'Key project Info'!$B$6*Economics_Reference!F$414)</f>
        <v>0</v>
      </c>
      <c r="G433" s="68">
        <f>IF(G$414&gt;'Key project Info'!$B$6,0,'Key project Info'!$C50+('Key project Info'!$G37-'Key project Info'!$C50)/'Key project Info'!$B$6*Economics_Reference!G$414)</f>
        <v>0</v>
      </c>
      <c r="H433" s="68">
        <f>IF(H$414&gt;'Key project Info'!$B$6,0,'Key project Info'!$C50+('Key project Info'!$G37-'Key project Info'!$C50)/'Key project Info'!$B$6*Economics_Reference!H$414)</f>
        <v>0</v>
      </c>
      <c r="I433" s="68">
        <f>IF(I$414&gt;'Key project Info'!$B$6,0,'Key project Info'!$C50+('Key project Info'!$G37-'Key project Info'!$C50)/'Key project Info'!$B$6*Economics_Reference!I$414)</f>
        <v>0</v>
      </c>
      <c r="J433" s="68">
        <f>IF(J$414&gt;'Key project Info'!$B$6,0,'Key project Info'!$C50+('Key project Info'!$G37-'Key project Info'!$C50)/'Key project Info'!$B$6*Economics_Reference!J$414)</f>
        <v>0</v>
      </c>
      <c r="K433" s="68">
        <f>IF(K$414&gt;'Key project Info'!$B$6,0,'Key project Info'!$C50+('Key project Info'!$G37-'Key project Info'!$C50)/'Key project Info'!$B$6*Economics_Reference!K$414)</f>
        <v>0</v>
      </c>
      <c r="L433" s="68">
        <f>IF(L$414&gt;'Key project Info'!$B$6,0,'Key project Info'!$C50+('Key project Info'!$G37-'Key project Info'!$C50)/'Key project Info'!$B$6*Economics_Reference!L$414)</f>
        <v>0</v>
      </c>
      <c r="M433" s="68">
        <f>IF(M$414&gt;'Key project Info'!$B$6,0,'Key project Info'!$C50+('Key project Info'!$G37-'Key project Info'!$C50)/'Key project Info'!$B$6*Economics_Reference!M$414)</f>
        <v>0</v>
      </c>
      <c r="N433" s="68">
        <f>IF(N$414&gt;'Key project Info'!$B$6,0,'Key project Info'!$C50+('Key project Info'!$G37-'Key project Info'!$C50)/'Key project Info'!$B$6*Economics_Reference!N$414)</f>
        <v>0</v>
      </c>
      <c r="O433" s="68">
        <f>IF(O$414&gt;'Key project Info'!$B$6,0,'Key project Info'!$C50+('Key project Info'!$G37-'Key project Info'!$C50)/'Key project Info'!$B$6*Economics_Reference!O$414)</f>
        <v>0</v>
      </c>
      <c r="P433" s="68">
        <f>IF(P$414&gt;'Key project Info'!$B$6,0,'Key project Info'!$C50+('Key project Info'!$G37-'Key project Info'!$C50)/'Key project Info'!$B$6*Economics_Reference!P$414)</f>
        <v>0</v>
      </c>
      <c r="Q433" s="68">
        <f>IF(Q$414&gt;'Key project Info'!$B$6,0,'Key project Info'!$C50+('Key project Info'!$G37-'Key project Info'!$C50)/'Key project Info'!$B$6*Economics_Reference!Q$414)</f>
        <v>0</v>
      </c>
      <c r="R433" s="68">
        <f>IF(R$414&gt;'Key project Info'!$B$6,0,'Key project Info'!$C50+('Key project Info'!$G37-'Key project Info'!$C50)/'Key project Info'!$B$6*Economics_Reference!R$414)</f>
        <v>0</v>
      </c>
      <c r="S433" s="68">
        <f>IF(S$414&gt;'Key project Info'!$B$6,0,'Key project Info'!$C50+('Key project Info'!$G37-'Key project Info'!$C50)/'Key project Info'!$B$6*Economics_Reference!S$414)</f>
        <v>0</v>
      </c>
      <c r="T433" s="68">
        <f>IF(T$414&gt;'Key project Info'!$B$6,0,'Key project Info'!$C50+('Key project Info'!$G37-'Key project Info'!$C50)/'Key project Info'!$B$6*Economics_Reference!T$414)</f>
        <v>0</v>
      </c>
      <c r="U433" s="68">
        <f>IF(U$414&gt;'Key project Info'!$B$6,0,'Key project Info'!$C50+('Key project Info'!$G37-'Key project Info'!$C50)/'Key project Info'!$B$6*Economics_Reference!U$414)</f>
        <v>0</v>
      </c>
      <c r="V433" s="68">
        <f>IF(V$414&gt;'Key project Info'!$B$6,0,'Key project Info'!$C50+('Key project Info'!$G37-'Key project Info'!$C50)/'Key project Info'!$B$6*Economics_Reference!V$414)</f>
        <v>0</v>
      </c>
      <c r="W433" s="68">
        <f>IF(W$414&gt;'Key project Info'!$B$6,0,'Key project Info'!$C50+('Key project Info'!$G37-'Key project Info'!$C50)/'Key project Info'!$B$6*Economics_Reference!W$414)</f>
        <v>0</v>
      </c>
      <c r="X433" s="68">
        <f>IF(X$414&gt;'Key project Info'!$B$6,0,'Key project Info'!$C50+('Key project Info'!$G37-'Key project Info'!$C50)/'Key project Info'!$B$6*Economics_Reference!X$414)</f>
        <v>0</v>
      </c>
      <c r="Y433" s="68">
        <f>IF(Y$414&gt;'Key project Info'!$B$6,0,'Key project Info'!$C50+('Key project Info'!$G37-'Key project Info'!$C50)/'Key project Info'!$B$6*Economics_Reference!Y$414)</f>
        <v>0</v>
      </c>
      <c r="Z433" s="68">
        <f>IF(Z$414&gt;'Key project Info'!$B$6,0,'Key project Info'!$C50+('Key project Info'!$G37-'Key project Info'!$C50)/'Key project Info'!$B$6*Economics_Reference!Z$414)</f>
        <v>0</v>
      </c>
      <c r="AA433" s="68">
        <f>IF(AA$414&gt;'Key project Info'!$B$6,0,'Key project Info'!$C50+('Key project Info'!$G37-'Key project Info'!$C50)/'Key project Info'!$B$6*Economics_Reference!AA$414)</f>
        <v>0</v>
      </c>
      <c r="AB433" s="68">
        <f>IF(AB$414&gt;'Key project Info'!$B$6,0,'Key project Info'!$C50+('Key project Info'!$G37-'Key project Info'!$C50)/'Key project Info'!$B$6*Economics_Reference!AB$414)</f>
        <v>0</v>
      </c>
      <c r="AC433" s="68">
        <f>IF(AC$414&gt;'Key project Info'!$B$6,0,'Key project Info'!$C50+('Key project Info'!$G37-'Key project Info'!$C50)/'Key project Info'!$B$6*Economics_Reference!AC$414)</f>
        <v>0</v>
      </c>
      <c r="AD433" s="68">
        <f>IF(AD$414&gt;'Key project Info'!$B$6,0,'Key project Info'!$C50+('Key project Info'!$G37-'Key project Info'!$C50)/'Key project Info'!$B$6*Economics_Reference!AD$414)</f>
        <v>0</v>
      </c>
      <c r="AE433" s="68">
        <f>IF(AE$414&gt;'Key project Info'!$B$6,0,'Key project Info'!$C50+('Key project Info'!$G37-'Key project Info'!$C50)/'Key project Info'!$B$6*Economics_Reference!AE$414)</f>
        <v>0</v>
      </c>
      <c r="AF433" s="68"/>
      <c r="AG433" s="68"/>
      <c r="AH433" s="68"/>
    </row>
    <row r="434" spans="1:34" x14ac:dyDescent="0.25">
      <c r="A434" s="68" t="str">
        <f>'Key project Info'!$B51</f>
        <v>Land use s</v>
      </c>
      <c r="B434" s="68">
        <f>IF(B$414&gt;'Key project Info'!$B$6,0,'Key project Info'!$C51+('Key project Info'!$G38-'Key project Info'!$C51)/'Key project Info'!$B$6*Economics_Reference!B$414)</f>
        <v>0</v>
      </c>
      <c r="C434" s="68">
        <f>IF(C$414&gt;'Key project Info'!$B$6,0,'Key project Info'!$C51+('Key project Info'!$G38-'Key project Info'!$C51)/'Key project Info'!$B$6*Economics_Reference!C$414)</f>
        <v>0</v>
      </c>
      <c r="D434" s="68">
        <f>IF(D$414&gt;'Key project Info'!$B$6,0,'Key project Info'!$C51+('Key project Info'!$G38-'Key project Info'!$C51)/'Key project Info'!$B$6*Economics_Reference!D$414)</f>
        <v>0</v>
      </c>
      <c r="E434" s="68">
        <f>IF(E$414&gt;'Key project Info'!$B$6,0,'Key project Info'!$C51+('Key project Info'!$G38-'Key project Info'!$C51)/'Key project Info'!$B$6*Economics_Reference!E$414)</f>
        <v>0</v>
      </c>
      <c r="F434" s="68">
        <f>IF(F$414&gt;'Key project Info'!$B$6,0,'Key project Info'!$C51+('Key project Info'!$G38-'Key project Info'!$C51)/'Key project Info'!$B$6*Economics_Reference!F$414)</f>
        <v>0</v>
      </c>
      <c r="G434" s="68">
        <f>IF(G$414&gt;'Key project Info'!$B$6,0,'Key project Info'!$C51+('Key project Info'!$G38-'Key project Info'!$C51)/'Key project Info'!$B$6*Economics_Reference!G$414)</f>
        <v>0</v>
      </c>
      <c r="H434" s="68">
        <f>IF(H$414&gt;'Key project Info'!$B$6,0,'Key project Info'!$C51+('Key project Info'!$G38-'Key project Info'!$C51)/'Key project Info'!$B$6*Economics_Reference!H$414)</f>
        <v>0</v>
      </c>
      <c r="I434" s="68">
        <f>IF(I$414&gt;'Key project Info'!$B$6,0,'Key project Info'!$C51+('Key project Info'!$G38-'Key project Info'!$C51)/'Key project Info'!$B$6*Economics_Reference!I$414)</f>
        <v>0</v>
      </c>
      <c r="J434" s="68">
        <f>IF(J$414&gt;'Key project Info'!$B$6,0,'Key project Info'!$C51+('Key project Info'!$G38-'Key project Info'!$C51)/'Key project Info'!$B$6*Economics_Reference!J$414)</f>
        <v>0</v>
      </c>
      <c r="K434" s="68">
        <f>IF(K$414&gt;'Key project Info'!$B$6,0,'Key project Info'!$C51+('Key project Info'!$G38-'Key project Info'!$C51)/'Key project Info'!$B$6*Economics_Reference!K$414)</f>
        <v>0</v>
      </c>
      <c r="L434" s="68">
        <f>IF(L$414&gt;'Key project Info'!$B$6,0,'Key project Info'!$C51+('Key project Info'!$G38-'Key project Info'!$C51)/'Key project Info'!$B$6*Economics_Reference!L$414)</f>
        <v>0</v>
      </c>
      <c r="M434" s="68">
        <f>IF(M$414&gt;'Key project Info'!$B$6,0,'Key project Info'!$C51+('Key project Info'!$G38-'Key project Info'!$C51)/'Key project Info'!$B$6*Economics_Reference!M$414)</f>
        <v>0</v>
      </c>
      <c r="N434" s="68">
        <f>IF(N$414&gt;'Key project Info'!$B$6,0,'Key project Info'!$C51+('Key project Info'!$G38-'Key project Info'!$C51)/'Key project Info'!$B$6*Economics_Reference!N$414)</f>
        <v>0</v>
      </c>
      <c r="O434" s="68">
        <f>IF(O$414&gt;'Key project Info'!$B$6,0,'Key project Info'!$C51+('Key project Info'!$G38-'Key project Info'!$C51)/'Key project Info'!$B$6*Economics_Reference!O$414)</f>
        <v>0</v>
      </c>
      <c r="P434" s="68">
        <f>IF(P$414&gt;'Key project Info'!$B$6,0,'Key project Info'!$C51+('Key project Info'!$G38-'Key project Info'!$C51)/'Key project Info'!$B$6*Economics_Reference!P$414)</f>
        <v>0</v>
      </c>
      <c r="Q434" s="68">
        <f>IF(Q$414&gt;'Key project Info'!$B$6,0,'Key project Info'!$C51+('Key project Info'!$G38-'Key project Info'!$C51)/'Key project Info'!$B$6*Economics_Reference!Q$414)</f>
        <v>0</v>
      </c>
      <c r="R434" s="68">
        <f>IF(R$414&gt;'Key project Info'!$B$6,0,'Key project Info'!$C51+('Key project Info'!$G38-'Key project Info'!$C51)/'Key project Info'!$B$6*Economics_Reference!R$414)</f>
        <v>0</v>
      </c>
      <c r="S434" s="68">
        <f>IF(S$414&gt;'Key project Info'!$B$6,0,'Key project Info'!$C51+('Key project Info'!$G38-'Key project Info'!$C51)/'Key project Info'!$B$6*Economics_Reference!S$414)</f>
        <v>0</v>
      </c>
      <c r="T434" s="68">
        <f>IF(T$414&gt;'Key project Info'!$B$6,0,'Key project Info'!$C51+('Key project Info'!$G38-'Key project Info'!$C51)/'Key project Info'!$B$6*Economics_Reference!T$414)</f>
        <v>0</v>
      </c>
      <c r="U434" s="68">
        <f>IF(U$414&gt;'Key project Info'!$B$6,0,'Key project Info'!$C51+('Key project Info'!$G38-'Key project Info'!$C51)/'Key project Info'!$B$6*Economics_Reference!U$414)</f>
        <v>0</v>
      </c>
      <c r="V434" s="68">
        <f>IF(V$414&gt;'Key project Info'!$B$6,0,'Key project Info'!$C51+('Key project Info'!$G38-'Key project Info'!$C51)/'Key project Info'!$B$6*Economics_Reference!V$414)</f>
        <v>0</v>
      </c>
      <c r="W434" s="68">
        <f>IF(W$414&gt;'Key project Info'!$B$6,0,'Key project Info'!$C51+('Key project Info'!$G38-'Key project Info'!$C51)/'Key project Info'!$B$6*Economics_Reference!W$414)</f>
        <v>0</v>
      </c>
      <c r="X434" s="68">
        <f>IF(X$414&gt;'Key project Info'!$B$6,0,'Key project Info'!$C51+('Key project Info'!$G38-'Key project Info'!$C51)/'Key project Info'!$B$6*Economics_Reference!X$414)</f>
        <v>0</v>
      </c>
      <c r="Y434" s="68">
        <f>IF(Y$414&gt;'Key project Info'!$B$6,0,'Key project Info'!$C51+('Key project Info'!$G38-'Key project Info'!$C51)/'Key project Info'!$B$6*Economics_Reference!Y$414)</f>
        <v>0</v>
      </c>
      <c r="Z434" s="68">
        <f>IF(Z$414&gt;'Key project Info'!$B$6,0,'Key project Info'!$C51+('Key project Info'!$G38-'Key project Info'!$C51)/'Key project Info'!$B$6*Economics_Reference!Z$414)</f>
        <v>0</v>
      </c>
      <c r="AA434" s="68">
        <f>IF(AA$414&gt;'Key project Info'!$B$6,0,'Key project Info'!$C51+('Key project Info'!$G38-'Key project Info'!$C51)/'Key project Info'!$B$6*Economics_Reference!AA$414)</f>
        <v>0</v>
      </c>
      <c r="AB434" s="68">
        <f>IF(AB$414&gt;'Key project Info'!$B$6,0,'Key project Info'!$C51+('Key project Info'!$G38-'Key project Info'!$C51)/'Key project Info'!$B$6*Economics_Reference!AB$414)</f>
        <v>0</v>
      </c>
      <c r="AC434" s="68">
        <f>IF(AC$414&gt;'Key project Info'!$B$6,0,'Key project Info'!$C51+('Key project Info'!$G38-'Key project Info'!$C51)/'Key project Info'!$B$6*Economics_Reference!AC$414)</f>
        <v>0</v>
      </c>
      <c r="AD434" s="68">
        <f>IF(AD$414&gt;'Key project Info'!$B$6,0,'Key project Info'!$C51+('Key project Info'!$G38-'Key project Info'!$C51)/'Key project Info'!$B$6*Economics_Reference!AD$414)</f>
        <v>0</v>
      </c>
      <c r="AE434" s="68">
        <f>IF(AE$414&gt;'Key project Info'!$B$6,0,'Key project Info'!$C51+('Key project Info'!$G38-'Key project Info'!$C51)/'Key project Info'!$B$6*Economics_Reference!AE$414)</f>
        <v>0</v>
      </c>
      <c r="AF434" s="68"/>
      <c r="AG434" s="68"/>
      <c r="AH434" s="68"/>
    </row>
    <row r="435" spans="1:34" x14ac:dyDescent="0.25">
      <c r="A435" s="68" t="str">
        <f>'Key project Info'!$B52</f>
        <v>Land use XXXXXXX</v>
      </c>
      <c r="B435" s="68">
        <f>IF(B$414&gt;'Key project Info'!$B$6,0,'Key project Info'!$C52+('Key project Info'!$G39-'Key project Info'!$C52)/'Key project Info'!$B$6*Economics_Reference!B$414)</f>
        <v>0</v>
      </c>
      <c r="C435" s="68">
        <f>IF(C$414&gt;'Key project Info'!$B$6,0,'Key project Info'!$C52+('Key project Info'!$G39-'Key project Info'!$C52)/'Key project Info'!$B$6*Economics_Reference!C$414)</f>
        <v>0</v>
      </c>
      <c r="D435" s="68">
        <f>IF(D$414&gt;'Key project Info'!$B$6,0,'Key project Info'!$C52+('Key project Info'!$G39-'Key project Info'!$C52)/'Key project Info'!$B$6*Economics_Reference!D$414)</f>
        <v>0</v>
      </c>
      <c r="E435" s="68">
        <f>IF(E$414&gt;'Key project Info'!$B$6,0,'Key project Info'!$C52+('Key project Info'!$G39-'Key project Info'!$C52)/'Key project Info'!$B$6*Economics_Reference!E$414)</f>
        <v>0</v>
      </c>
      <c r="F435" s="68">
        <f>IF(F$414&gt;'Key project Info'!$B$6,0,'Key project Info'!$C52+('Key project Info'!$G39-'Key project Info'!$C52)/'Key project Info'!$B$6*Economics_Reference!F$414)</f>
        <v>0</v>
      </c>
      <c r="G435" s="68">
        <f>IF(G$414&gt;'Key project Info'!$B$6,0,'Key project Info'!$C52+('Key project Info'!$G39-'Key project Info'!$C52)/'Key project Info'!$B$6*Economics_Reference!G$414)</f>
        <v>0</v>
      </c>
      <c r="H435" s="68">
        <f>IF(H$414&gt;'Key project Info'!$B$6,0,'Key project Info'!$C52+('Key project Info'!$G39-'Key project Info'!$C52)/'Key project Info'!$B$6*Economics_Reference!H$414)</f>
        <v>0</v>
      </c>
      <c r="I435" s="68">
        <f>IF(I$414&gt;'Key project Info'!$B$6,0,'Key project Info'!$C52+('Key project Info'!$G39-'Key project Info'!$C52)/'Key project Info'!$B$6*Economics_Reference!I$414)</f>
        <v>0</v>
      </c>
      <c r="J435" s="68">
        <f>IF(J$414&gt;'Key project Info'!$B$6,0,'Key project Info'!$C52+('Key project Info'!$G39-'Key project Info'!$C52)/'Key project Info'!$B$6*Economics_Reference!J$414)</f>
        <v>0</v>
      </c>
      <c r="K435" s="68">
        <f>IF(K$414&gt;'Key project Info'!$B$6,0,'Key project Info'!$C52+('Key project Info'!$G39-'Key project Info'!$C52)/'Key project Info'!$B$6*Economics_Reference!K$414)</f>
        <v>0</v>
      </c>
      <c r="L435" s="68">
        <f>IF(L$414&gt;'Key project Info'!$B$6,0,'Key project Info'!$C52+('Key project Info'!$G39-'Key project Info'!$C52)/'Key project Info'!$B$6*Economics_Reference!L$414)</f>
        <v>0</v>
      </c>
      <c r="M435" s="68">
        <f>IF(M$414&gt;'Key project Info'!$B$6,0,'Key project Info'!$C52+('Key project Info'!$G39-'Key project Info'!$C52)/'Key project Info'!$B$6*Economics_Reference!M$414)</f>
        <v>0</v>
      </c>
      <c r="N435" s="68">
        <f>IF(N$414&gt;'Key project Info'!$B$6,0,'Key project Info'!$C52+('Key project Info'!$G39-'Key project Info'!$C52)/'Key project Info'!$B$6*Economics_Reference!N$414)</f>
        <v>0</v>
      </c>
      <c r="O435" s="68">
        <f>IF(O$414&gt;'Key project Info'!$B$6,0,'Key project Info'!$C52+('Key project Info'!$G39-'Key project Info'!$C52)/'Key project Info'!$B$6*Economics_Reference!O$414)</f>
        <v>0</v>
      </c>
      <c r="P435" s="68">
        <f>IF(P$414&gt;'Key project Info'!$B$6,0,'Key project Info'!$C52+('Key project Info'!$G39-'Key project Info'!$C52)/'Key project Info'!$B$6*Economics_Reference!P$414)</f>
        <v>0</v>
      </c>
      <c r="Q435" s="68">
        <f>IF(Q$414&gt;'Key project Info'!$B$6,0,'Key project Info'!$C52+('Key project Info'!$G39-'Key project Info'!$C52)/'Key project Info'!$B$6*Economics_Reference!Q$414)</f>
        <v>0</v>
      </c>
      <c r="R435" s="68">
        <f>IF(R$414&gt;'Key project Info'!$B$6,0,'Key project Info'!$C52+('Key project Info'!$G39-'Key project Info'!$C52)/'Key project Info'!$B$6*Economics_Reference!R$414)</f>
        <v>0</v>
      </c>
      <c r="S435" s="68">
        <f>IF(S$414&gt;'Key project Info'!$B$6,0,'Key project Info'!$C52+('Key project Info'!$G39-'Key project Info'!$C52)/'Key project Info'!$B$6*Economics_Reference!S$414)</f>
        <v>0</v>
      </c>
      <c r="T435" s="68">
        <f>IF(T$414&gt;'Key project Info'!$B$6,0,'Key project Info'!$C52+('Key project Info'!$G39-'Key project Info'!$C52)/'Key project Info'!$B$6*Economics_Reference!T$414)</f>
        <v>0</v>
      </c>
      <c r="U435" s="68">
        <f>IF(U$414&gt;'Key project Info'!$B$6,0,'Key project Info'!$C52+('Key project Info'!$G39-'Key project Info'!$C52)/'Key project Info'!$B$6*Economics_Reference!U$414)</f>
        <v>0</v>
      </c>
      <c r="V435" s="68">
        <f>IF(V$414&gt;'Key project Info'!$B$6,0,'Key project Info'!$C52+('Key project Info'!$G39-'Key project Info'!$C52)/'Key project Info'!$B$6*Economics_Reference!V$414)</f>
        <v>0</v>
      </c>
      <c r="W435" s="68">
        <f>IF(W$414&gt;'Key project Info'!$B$6,0,'Key project Info'!$C52+('Key project Info'!$G39-'Key project Info'!$C52)/'Key project Info'!$B$6*Economics_Reference!W$414)</f>
        <v>0</v>
      </c>
      <c r="X435" s="68">
        <f>IF(X$414&gt;'Key project Info'!$B$6,0,'Key project Info'!$C52+('Key project Info'!$G39-'Key project Info'!$C52)/'Key project Info'!$B$6*Economics_Reference!X$414)</f>
        <v>0</v>
      </c>
      <c r="Y435" s="68">
        <f>IF(Y$414&gt;'Key project Info'!$B$6,0,'Key project Info'!$C52+('Key project Info'!$G39-'Key project Info'!$C52)/'Key project Info'!$B$6*Economics_Reference!Y$414)</f>
        <v>0</v>
      </c>
      <c r="Z435" s="68">
        <f>IF(Z$414&gt;'Key project Info'!$B$6,0,'Key project Info'!$C52+('Key project Info'!$G39-'Key project Info'!$C52)/'Key project Info'!$B$6*Economics_Reference!Z$414)</f>
        <v>0</v>
      </c>
      <c r="AA435" s="68">
        <f>IF(AA$414&gt;'Key project Info'!$B$6,0,'Key project Info'!$C52+('Key project Info'!$G39-'Key project Info'!$C52)/'Key project Info'!$B$6*Economics_Reference!AA$414)</f>
        <v>0</v>
      </c>
      <c r="AB435" s="68">
        <f>IF(AB$414&gt;'Key project Info'!$B$6,0,'Key project Info'!$C52+('Key project Info'!$G39-'Key project Info'!$C52)/'Key project Info'!$B$6*Economics_Reference!AB$414)</f>
        <v>0</v>
      </c>
      <c r="AC435" s="68">
        <f>IF(AC$414&gt;'Key project Info'!$B$6,0,'Key project Info'!$C52+('Key project Info'!$G39-'Key project Info'!$C52)/'Key project Info'!$B$6*Economics_Reference!AC$414)</f>
        <v>0</v>
      </c>
      <c r="AD435" s="68">
        <f>IF(AD$414&gt;'Key project Info'!$B$6,0,'Key project Info'!$C52+('Key project Info'!$G39-'Key project Info'!$C52)/'Key project Info'!$B$6*Economics_Reference!AD$414)</f>
        <v>0</v>
      </c>
      <c r="AE435" s="68">
        <f>IF(AE$414&gt;'Key project Info'!$B$6,0,'Key project Info'!$C52+('Key project Info'!$G39-'Key project Info'!$C52)/'Key project Info'!$B$6*Economics_Reference!AE$414)</f>
        <v>0</v>
      </c>
      <c r="AF435" s="68"/>
      <c r="AG435" s="68"/>
      <c r="AH435" s="68"/>
    </row>
    <row r="436" spans="1:34" x14ac:dyDescent="0.25">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68"/>
    </row>
    <row r="437" spans="1:34" x14ac:dyDescent="0.25">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row>
    <row r="438" spans="1:34" x14ac:dyDescent="0.25">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68"/>
    </row>
    <row r="439" spans="1:34" x14ac:dyDescent="0.25">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68"/>
    </row>
    <row r="440" spans="1:34" ht="22.8" x14ac:dyDescent="0.3">
      <c r="A440" s="297" t="s">
        <v>118</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298"/>
      <c r="AF440" s="68"/>
      <c r="AG440" s="68"/>
      <c r="AH440" s="68"/>
    </row>
    <row r="441" spans="1:34" x14ac:dyDescent="0.25">
      <c r="A441" s="287" t="s">
        <v>1</v>
      </c>
      <c r="B441" s="288">
        <v>1</v>
      </c>
      <c r="C441" s="288">
        <v>2</v>
      </c>
      <c r="D441" s="288">
        <v>3</v>
      </c>
      <c r="E441" s="288">
        <v>4</v>
      </c>
      <c r="F441" s="288">
        <v>5</v>
      </c>
      <c r="G441" s="288">
        <v>6</v>
      </c>
      <c r="H441" s="288">
        <v>7</v>
      </c>
      <c r="I441" s="288">
        <v>8</v>
      </c>
      <c r="J441" s="288">
        <v>9</v>
      </c>
      <c r="K441" s="288">
        <v>10</v>
      </c>
      <c r="L441" s="288">
        <v>11</v>
      </c>
      <c r="M441" s="288">
        <v>12</v>
      </c>
      <c r="N441" s="288">
        <v>13</v>
      </c>
      <c r="O441" s="288">
        <v>14</v>
      </c>
      <c r="P441" s="288">
        <v>15</v>
      </c>
      <c r="Q441" s="288">
        <v>16</v>
      </c>
      <c r="R441" s="288">
        <v>17</v>
      </c>
      <c r="S441" s="288">
        <v>18</v>
      </c>
      <c r="T441" s="288">
        <v>19</v>
      </c>
      <c r="U441" s="288">
        <v>20</v>
      </c>
      <c r="V441" s="288">
        <v>21</v>
      </c>
      <c r="W441" s="288">
        <v>22</v>
      </c>
      <c r="X441" s="288">
        <v>23</v>
      </c>
      <c r="Y441" s="288">
        <v>24</v>
      </c>
      <c r="Z441" s="288">
        <v>25</v>
      </c>
      <c r="AA441" s="288">
        <v>26</v>
      </c>
      <c r="AB441" s="288">
        <v>27</v>
      </c>
      <c r="AC441" s="288">
        <v>28</v>
      </c>
      <c r="AD441" s="288">
        <v>29</v>
      </c>
      <c r="AE441" s="288">
        <v>30</v>
      </c>
      <c r="AF441" s="68"/>
      <c r="AG441" s="68"/>
      <c r="AH441" s="68"/>
    </row>
    <row r="442" spans="1:34" ht="17.25" customHeight="1" x14ac:dyDescent="0.3">
      <c r="A442" s="129" t="s">
        <v>64</v>
      </c>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row>
    <row r="443" spans="1:34" x14ac:dyDescent="0.25">
      <c r="A443" s="68" t="str">
        <f>'Key project Info'!$B33</f>
        <v>Primary natural forest (non-exploited)</v>
      </c>
      <c r="B443" s="68">
        <f>IF(B$441&gt;'Key project Info'!$B$6,0,IF('Key project Info'!$G20&gt;'Key project Info'!$C33,'Key project Info'!$C33*B34+('Key project Info'!$G20-'Key project Info'!$C33)/'Key project Info'!$B$6*SUM($B34:B34),B416*B34))</f>
        <v>-15760000</v>
      </c>
      <c r="C443" s="68">
        <f>IF(C$441&gt;'Key project Info'!$B$6,0,IF('Key project Info'!$G20&gt;'Key project Info'!$C33,'Key project Info'!$C33*C34+('Key project Info'!$G20-'Key project Info'!$C33)/'Key project Info'!$B$6*SUM($B34:C34),C416*C34))</f>
        <v>1940000</v>
      </c>
      <c r="D443" s="68">
        <f>IF(D$441&gt;'Key project Info'!$B$6,0,IF('Key project Info'!$G20&gt;'Key project Info'!$C33,'Key project Info'!$C33*D34+('Key project Info'!$G20-'Key project Info'!$C33)/'Key project Info'!$B$6*SUM($B34:D34),D416*D34))</f>
        <v>1910000</v>
      </c>
      <c r="E443" s="68">
        <f>IF(E$441&gt;'Key project Info'!$B$6,0,IF('Key project Info'!$G20&gt;'Key project Info'!$C33,'Key project Info'!$C33*E34+('Key project Info'!$G20-'Key project Info'!$C33)/'Key project Info'!$B$6*SUM($B34:E34),E416*E34))</f>
        <v>1880000</v>
      </c>
      <c r="F443" s="68">
        <f>IF(F$441&gt;'Key project Info'!$B$6,0,IF('Key project Info'!$G20&gt;'Key project Info'!$C33,'Key project Info'!$C33*F34+('Key project Info'!$G20-'Key project Info'!$C33)/'Key project Info'!$B$6*SUM($B34:F34),F416*F34))</f>
        <v>1850000</v>
      </c>
      <c r="G443" s="68">
        <f>IF(G$441&gt;'Key project Info'!$B$6,0,IF('Key project Info'!$G20&gt;'Key project Info'!$C33,'Key project Info'!$C33*G34+('Key project Info'!$G20-'Key project Info'!$C33)/'Key project Info'!$B$6*SUM($B34:G34),G416*G34))</f>
        <v>1820000</v>
      </c>
      <c r="H443" s="68">
        <f>IF(H$441&gt;'Key project Info'!$B$6,0,IF('Key project Info'!$G20&gt;'Key project Info'!$C33,'Key project Info'!$C33*H34+('Key project Info'!$G20-'Key project Info'!$C33)/'Key project Info'!$B$6*SUM($B34:H34),H416*H34))</f>
        <v>1790000</v>
      </c>
      <c r="I443" s="68">
        <f>IF(I$441&gt;'Key project Info'!$B$6,0,IF('Key project Info'!$G20&gt;'Key project Info'!$C33,'Key project Info'!$C33*I34+('Key project Info'!$G20-'Key project Info'!$C33)/'Key project Info'!$B$6*SUM($B34:I34),I416*I34))</f>
        <v>1760000</v>
      </c>
      <c r="J443" s="68">
        <f>IF(J$441&gt;'Key project Info'!$B$6,0,IF('Key project Info'!$G20&gt;'Key project Info'!$C33,'Key project Info'!$C33*J34+('Key project Info'!$G20-'Key project Info'!$C33)/'Key project Info'!$B$6*SUM($B34:J34),J416*J34))</f>
        <v>1730000</v>
      </c>
      <c r="K443" s="68">
        <f>IF(K$441&gt;'Key project Info'!$B$6,0,IF('Key project Info'!$G20&gt;'Key project Info'!$C33,'Key project Info'!$C33*K34+('Key project Info'!$G20-'Key project Info'!$C33)/'Key project Info'!$B$6*SUM($B34:K34),K416*K34))</f>
        <v>1700000</v>
      </c>
      <c r="L443" s="68">
        <f>IF(L$441&gt;'Key project Info'!$B$6,0,IF('Key project Info'!$G20&gt;'Key project Info'!$C33,'Key project Info'!$C33*L34+('Key project Info'!$G20-'Key project Info'!$C33)/'Key project Info'!$B$6*SUM($B34:L34),L416*L34))</f>
        <v>1670000</v>
      </c>
      <c r="M443" s="68">
        <f>IF(M$441&gt;'Key project Info'!$B$6,0,IF('Key project Info'!$G20&gt;'Key project Info'!$C33,'Key project Info'!$C33*M34+('Key project Info'!$G20-'Key project Info'!$C33)/'Key project Info'!$B$6*SUM($B34:M34),M416*M34))</f>
        <v>1640000</v>
      </c>
      <c r="N443" s="68">
        <f>IF(N$441&gt;'Key project Info'!$B$6,0,IF('Key project Info'!$G20&gt;'Key project Info'!$C33,'Key project Info'!$C33*N34+('Key project Info'!$G20-'Key project Info'!$C33)/'Key project Info'!$B$6*SUM($B34:N34),N416*N34))</f>
        <v>1610000</v>
      </c>
      <c r="O443" s="68">
        <f>IF(O$441&gt;'Key project Info'!$B$6,0,IF('Key project Info'!$G20&gt;'Key project Info'!$C33,'Key project Info'!$C33*O34+('Key project Info'!$G20-'Key project Info'!$C33)/'Key project Info'!$B$6*SUM($B34:O34),O416*O34))</f>
        <v>1580000</v>
      </c>
      <c r="P443" s="68">
        <f>IF(P$441&gt;'Key project Info'!$B$6,0,IF('Key project Info'!$G20&gt;'Key project Info'!$C33,'Key project Info'!$C33*P34+('Key project Info'!$G20-'Key project Info'!$C33)/'Key project Info'!$B$6*SUM($B34:P34),P416*P34))</f>
        <v>1550000</v>
      </c>
      <c r="Q443" s="68">
        <f>IF(Q$441&gt;'Key project Info'!$B$6,0,IF('Key project Info'!$G20&gt;'Key project Info'!$C33,'Key project Info'!$C33*Q34+('Key project Info'!$G20-'Key project Info'!$C33)/'Key project Info'!$B$6*SUM($B34:Q34),Q416*Q34))</f>
        <v>1520000</v>
      </c>
      <c r="R443" s="68">
        <f>IF(R$441&gt;'Key project Info'!$B$6,0,IF('Key project Info'!$G20&gt;'Key project Info'!$C33,'Key project Info'!$C33*R34+('Key project Info'!$G20-'Key project Info'!$C33)/'Key project Info'!$B$6*SUM($B34:R34),R416*R34))</f>
        <v>1490000</v>
      </c>
      <c r="S443" s="68">
        <f>IF(S$441&gt;'Key project Info'!$B$6,0,IF('Key project Info'!$G20&gt;'Key project Info'!$C33,'Key project Info'!$C33*S34+('Key project Info'!$G20-'Key project Info'!$C33)/'Key project Info'!$B$6*SUM($B34:S34),S416*S34))</f>
        <v>1460000</v>
      </c>
      <c r="T443" s="68">
        <f>IF(T$441&gt;'Key project Info'!$B$6,0,IF('Key project Info'!$G20&gt;'Key project Info'!$C33,'Key project Info'!$C33*T34+('Key project Info'!$G20-'Key project Info'!$C33)/'Key project Info'!$B$6*SUM($B34:T34),T416*T34))</f>
        <v>1430000</v>
      </c>
      <c r="U443" s="68">
        <f>IF(U$441&gt;'Key project Info'!$B$6,0,IF('Key project Info'!$G20&gt;'Key project Info'!$C33,'Key project Info'!$C33*U34+('Key project Info'!$G20-'Key project Info'!$C33)/'Key project Info'!$B$6*SUM($B34:U34),U416*U34))</f>
        <v>1400000</v>
      </c>
      <c r="V443" s="68">
        <f>IF(V$441&gt;'Key project Info'!$B$6,0,IF('Key project Info'!$G20&gt;'Key project Info'!$C33,'Key project Info'!$C33*V34+('Key project Info'!$G20-'Key project Info'!$C33)/'Key project Info'!$B$6*SUM($B34:V34),V416*V34))</f>
        <v>0</v>
      </c>
      <c r="W443" s="68">
        <f>IF(W$441&gt;'Key project Info'!$B$6,0,IF('Key project Info'!$G20&gt;'Key project Info'!$C33,'Key project Info'!$C33*W34+('Key project Info'!$G20-'Key project Info'!$C33)/'Key project Info'!$B$6*SUM($B34:W34),W416*W34))</f>
        <v>0</v>
      </c>
      <c r="X443" s="68">
        <f>IF(X$441&gt;'Key project Info'!$B$6,0,IF('Key project Info'!$G20&gt;'Key project Info'!$C33,'Key project Info'!$C33*X34+('Key project Info'!$G20-'Key project Info'!$C33)/'Key project Info'!$B$6*SUM($B34:X34),X416*X34))</f>
        <v>0</v>
      </c>
      <c r="Y443" s="68">
        <f>IF(Y$441&gt;'Key project Info'!$B$6,0,IF('Key project Info'!$G20&gt;'Key project Info'!$C33,'Key project Info'!$C33*Y34+('Key project Info'!$G20-'Key project Info'!$C33)/'Key project Info'!$B$6*SUM($B34:Y34),Y416*Y34))</f>
        <v>0</v>
      </c>
      <c r="Z443" s="68">
        <f>IF(Z$441&gt;'Key project Info'!$B$6,0,IF('Key project Info'!$G20&gt;'Key project Info'!$C33,'Key project Info'!$C33*Z34+('Key project Info'!$G20-'Key project Info'!$C33)/'Key project Info'!$B$6*SUM($B34:Z34),Z416*Z34))</f>
        <v>0</v>
      </c>
      <c r="AA443" s="68">
        <f>IF(AA$441&gt;'Key project Info'!$B$6,0,IF('Key project Info'!$G20&gt;'Key project Info'!$C33,'Key project Info'!$C33*AA34+('Key project Info'!$G20-'Key project Info'!$C33)/'Key project Info'!$B$6*SUM($B34:AA34),AA416*AA34))</f>
        <v>0</v>
      </c>
      <c r="AB443" s="68">
        <f>IF(AB$441&gt;'Key project Info'!$B$6,0,IF('Key project Info'!$G20&gt;'Key project Info'!$C33,'Key project Info'!$C33*AB34+('Key project Info'!$G20-'Key project Info'!$C33)/'Key project Info'!$B$6*SUM($B34:AB34),AB416*AB34))</f>
        <v>0</v>
      </c>
      <c r="AC443" s="68">
        <f>IF(AC$441&gt;'Key project Info'!$B$6,0,IF('Key project Info'!$G20&gt;'Key project Info'!$C33,'Key project Info'!$C33*AC34+('Key project Info'!$G20-'Key project Info'!$C33)/'Key project Info'!$B$6*SUM($B34:AC34),AC416*AC34))</f>
        <v>0</v>
      </c>
      <c r="AD443" s="68">
        <f>IF(AD$441&gt;'Key project Info'!$B$6,0,IF('Key project Info'!$G20&gt;'Key project Info'!$C33,'Key project Info'!$C33*AD34+('Key project Info'!$G20-'Key project Info'!$C33)/'Key project Info'!$B$6*SUM($B34:AD34),AD416*AD34))</f>
        <v>0</v>
      </c>
      <c r="AE443" s="68">
        <f>IF(AE$441&gt;'Key project Info'!$B$6,0,IF('Key project Info'!$G20&gt;'Key project Info'!$C33,'Key project Info'!$C33*AE34+('Key project Info'!$G20-'Key project Info'!$C33)/'Key project Info'!$B$6*SUM($B34:AE34),AE416*AE34))</f>
        <v>0</v>
      </c>
      <c r="AF443" s="68"/>
      <c r="AG443" s="68"/>
      <c r="AH443" s="68"/>
    </row>
    <row r="444" spans="1:34" x14ac:dyDescent="0.25">
      <c r="A444" s="68" t="str">
        <f>'Key project Info'!$B34</f>
        <v>Secondary natural forest (exploited)</v>
      </c>
      <c r="B444" s="68">
        <f>IF(B$441&gt;'Key project Info'!$B$6,0,IF('Key project Info'!$G21&gt;'Key project Info'!$C34,'Key project Info'!$C34*B53+('Key project Info'!$G21-'Key project Info'!$C34)/'Key project Info'!$B$6*SUM($B53:B53),B417*B53))</f>
        <v>-1845000</v>
      </c>
      <c r="C444" s="68">
        <f>IF(C$441&gt;'Key project Info'!$B$6,0,IF('Key project Info'!$G21&gt;'Key project Info'!$C34,'Key project Info'!$C34*C53+('Key project Info'!$G21-'Key project Info'!$C34)/'Key project Info'!$B$6*SUM($B53:C53),C417*C53))</f>
        <v>160000</v>
      </c>
      <c r="D444" s="68">
        <f>IF(D$441&gt;'Key project Info'!$B$6,0,IF('Key project Info'!$G21&gt;'Key project Info'!$C34,'Key project Info'!$C34*D53+('Key project Info'!$G21-'Key project Info'!$C34)/'Key project Info'!$B$6*SUM($B53:D53),D417*D53))</f>
        <v>165000</v>
      </c>
      <c r="E444" s="68">
        <f>IF(E$441&gt;'Key project Info'!$B$6,0,IF('Key project Info'!$G21&gt;'Key project Info'!$C34,'Key project Info'!$C34*E53+('Key project Info'!$G21-'Key project Info'!$C34)/'Key project Info'!$B$6*SUM($B53:E53),E417*E53))</f>
        <v>170000</v>
      </c>
      <c r="F444" s="68">
        <f>IF(F$441&gt;'Key project Info'!$B$6,0,IF('Key project Info'!$G21&gt;'Key project Info'!$C34,'Key project Info'!$C34*F53+('Key project Info'!$G21-'Key project Info'!$C34)/'Key project Info'!$B$6*SUM($B53:F53),F417*F53))</f>
        <v>175000</v>
      </c>
      <c r="G444" s="68">
        <f>IF(G$441&gt;'Key project Info'!$B$6,0,IF('Key project Info'!$G21&gt;'Key project Info'!$C34,'Key project Info'!$C34*G53+('Key project Info'!$G21-'Key project Info'!$C34)/'Key project Info'!$B$6*SUM($B53:G53),G417*G53))</f>
        <v>180000</v>
      </c>
      <c r="H444" s="68">
        <f>IF(H$441&gt;'Key project Info'!$B$6,0,IF('Key project Info'!$G21&gt;'Key project Info'!$C34,'Key project Info'!$C34*H53+('Key project Info'!$G21-'Key project Info'!$C34)/'Key project Info'!$B$6*SUM($B53:H53),H417*H53))</f>
        <v>185000</v>
      </c>
      <c r="I444" s="68">
        <f>IF(I$441&gt;'Key project Info'!$B$6,0,IF('Key project Info'!$G21&gt;'Key project Info'!$C34,'Key project Info'!$C34*I53+('Key project Info'!$G21-'Key project Info'!$C34)/'Key project Info'!$B$6*SUM($B53:I53),I417*I53))</f>
        <v>190000</v>
      </c>
      <c r="J444" s="68">
        <f>IF(J$441&gt;'Key project Info'!$B$6,0,IF('Key project Info'!$G21&gt;'Key project Info'!$C34,'Key project Info'!$C34*J53+('Key project Info'!$G21-'Key project Info'!$C34)/'Key project Info'!$B$6*SUM($B53:J53),J417*J53))</f>
        <v>195000</v>
      </c>
      <c r="K444" s="68">
        <f>IF(K$441&gt;'Key project Info'!$B$6,0,IF('Key project Info'!$G21&gt;'Key project Info'!$C34,'Key project Info'!$C34*K53+('Key project Info'!$G21-'Key project Info'!$C34)/'Key project Info'!$B$6*SUM($B53:K53),K417*K53))</f>
        <v>200000</v>
      </c>
      <c r="L444" s="68">
        <f>IF(L$441&gt;'Key project Info'!$B$6,0,IF('Key project Info'!$G21&gt;'Key project Info'!$C34,'Key project Info'!$C34*L53+('Key project Info'!$G21-'Key project Info'!$C34)/'Key project Info'!$B$6*SUM($B53:L53),L417*L53))</f>
        <v>205000</v>
      </c>
      <c r="M444" s="68">
        <f>IF(M$441&gt;'Key project Info'!$B$6,0,IF('Key project Info'!$G21&gt;'Key project Info'!$C34,'Key project Info'!$C34*M53+('Key project Info'!$G21-'Key project Info'!$C34)/'Key project Info'!$B$6*SUM($B53:M53),M417*M53))</f>
        <v>210000</v>
      </c>
      <c r="N444" s="68">
        <f>IF(N$441&gt;'Key project Info'!$B$6,0,IF('Key project Info'!$G21&gt;'Key project Info'!$C34,'Key project Info'!$C34*N53+('Key project Info'!$G21-'Key project Info'!$C34)/'Key project Info'!$B$6*SUM($B53:N53),N417*N53))</f>
        <v>215000</v>
      </c>
      <c r="O444" s="68">
        <f>IF(O$441&gt;'Key project Info'!$B$6,0,IF('Key project Info'!$G21&gt;'Key project Info'!$C34,'Key project Info'!$C34*O53+('Key project Info'!$G21-'Key project Info'!$C34)/'Key project Info'!$B$6*SUM($B53:O53),O417*O53))</f>
        <v>220000</v>
      </c>
      <c r="P444" s="68">
        <f>IF(P$441&gt;'Key project Info'!$B$6,0,IF('Key project Info'!$G21&gt;'Key project Info'!$C34,'Key project Info'!$C34*P53+('Key project Info'!$G21-'Key project Info'!$C34)/'Key project Info'!$B$6*SUM($B53:P53),P417*P53))</f>
        <v>225000</v>
      </c>
      <c r="Q444" s="68">
        <f>IF(Q$441&gt;'Key project Info'!$B$6,0,IF('Key project Info'!$G21&gt;'Key project Info'!$C34,'Key project Info'!$C34*Q53+('Key project Info'!$G21-'Key project Info'!$C34)/'Key project Info'!$B$6*SUM($B53:Q53),Q417*Q53))</f>
        <v>230000</v>
      </c>
      <c r="R444" s="68">
        <f>IF(R$441&gt;'Key project Info'!$B$6,0,IF('Key project Info'!$G21&gt;'Key project Info'!$C34,'Key project Info'!$C34*R53+('Key project Info'!$G21-'Key project Info'!$C34)/'Key project Info'!$B$6*SUM($B53:R53),R417*R53))</f>
        <v>235000</v>
      </c>
      <c r="S444" s="68">
        <f>IF(S$441&gt;'Key project Info'!$B$6,0,IF('Key project Info'!$G21&gt;'Key project Info'!$C34,'Key project Info'!$C34*S53+('Key project Info'!$G21-'Key project Info'!$C34)/'Key project Info'!$B$6*SUM($B53:S53),S417*S53))</f>
        <v>240000</v>
      </c>
      <c r="T444" s="68">
        <f>IF(T$441&gt;'Key project Info'!$B$6,0,IF('Key project Info'!$G21&gt;'Key project Info'!$C34,'Key project Info'!$C34*T53+('Key project Info'!$G21-'Key project Info'!$C34)/'Key project Info'!$B$6*SUM($B53:T53),T417*T53))</f>
        <v>245000</v>
      </c>
      <c r="U444" s="68">
        <f>IF(U$441&gt;'Key project Info'!$B$6,0,IF('Key project Info'!$G21&gt;'Key project Info'!$C34,'Key project Info'!$C34*U53+('Key project Info'!$G21-'Key project Info'!$C34)/'Key project Info'!$B$6*SUM($B53:U53),U417*U53))</f>
        <v>250000</v>
      </c>
      <c r="V444" s="68">
        <f>IF(V$441&gt;'Key project Info'!$B$6,0,IF('Key project Info'!$G21&gt;'Key project Info'!$C34,'Key project Info'!$C34*V53+('Key project Info'!$G21-'Key project Info'!$C34)/'Key project Info'!$B$6*SUM($B53:V53),V417*V53))</f>
        <v>0</v>
      </c>
      <c r="W444" s="68">
        <f>IF(W$441&gt;'Key project Info'!$B$6,0,IF('Key project Info'!$G21&gt;'Key project Info'!$C34,'Key project Info'!$C34*W53+('Key project Info'!$G21-'Key project Info'!$C34)/'Key project Info'!$B$6*SUM($B53:W53),W417*W53))</f>
        <v>0</v>
      </c>
      <c r="X444" s="68">
        <f>IF(X$441&gt;'Key project Info'!$B$6,0,IF('Key project Info'!$G21&gt;'Key project Info'!$C34,'Key project Info'!$C34*X53+('Key project Info'!$G21-'Key project Info'!$C34)/'Key project Info'!$B$6*SUM($B53:X53),X417*X53))</f>
        <v>0</v>
      </c>
      <c r="Y444" s="68">
        <f>IF(Y$441&gt;'Key project Info'!$B$6,0,IF('Key project Info'!$G21&gt;'Key project Info'!$C34,'Key project Info'!$C34*Y53+('Key project Info'!$G21-'Key project Info'!$C34)/'Key project Info'!$B$6*SUM($B53:Y53),Y417*Y53))</f>
        <v>0</v>
      </c>
      <c r="Z444" s="68">
        <f>IF(Z$441&gt;'Key project Info'!$B$6,0,IF('Key project Info'!$G21&gt;'Key project Info'!$C34,'Key project Info'!$C34*Z53+('Key project Info'!$G21-'Key project Info'!$C34)/'Key project Info'!$B$6*SUM($B53:Z53),Z417*Z53))</f>
        <v>0</v>
      </c>
      <c r="AA444" s="68">
        <f>IF(AA$441&gt;'Key project Info'!$B$6,0,IF('Key project Info'!$G21&gt;'Key project Info'!$C34,'Key project Info'!$C34*AA53+('Key project Info'!$G21-'Key project Info'!$C34)/'Key project Info'!$B$6*SUM($B53:AA53),AA417*AA53))</f>
        <v>0</v>
      </c>
      <c r="AB444" s="68">
        <f>IF(AB$441&gt;'Key project Info'!$B$6,0,IF('Key project Info'!$G21&gt;'Key project Info'!$C34,'Key project Info'!$C34*AB53+('Key project Info'!$G21-'Key project Info'!$C34)/'Key project Info'!$B$6*SUM($B53:AB53),AB417*AB53))</f>
        <v>0</v>
      </c>
      <c r="AC444" s="68">
        <f>IF(AC$441&gt;'Key project Info'!$B$6,0,IF('Key project Info'!$G21&gt;'Key project Info'!$C34,'Key project Info'!$C34*AC53+('Key project Info'!$G21-'Key project Info'!$C34)/'Key project Info'!$B$6*SUM($B53:AC53),AC417*AC53))</f>
        <v>0</v>
      </c>
      <c r="AD444" s="68">
        <f>IF(AD$441&gt;'Key project Info'!$B$6,0,IF('Key project Info'!$G21&gt;'Key project Info'!$C34,'Key project Info'!$C34*AD53+('Key project Info'!$G21-'Key project Info'!$C34)/'Key project Info'!$B$6*SUM($B53:AD53),AD417*AD53))</f>
        <v>0</v>
      </c>
      <c r="AE444" s="68">
        <f>IF(AE$441&gt;'Key project Info'!$B$6,0,IF('Key project Info'!$G21&gt;'Key project Info'!$C34,'Key project Info'!$C34*AE53+('Key project Info'!$G21-'Key project Info'!$C34)/'Key project Info'!$B$6*SUM($B53:AE53),AE417*AE53))</f>
        <v>0</v>
      </c>
      <c r="AF444" s="68"/>
      <c r="AG444" s="68"/>
      <c r="AH444" s="68"/>
    </row>
    <row r="445" spans="1:34" x14ac:dyDescent="0.25">
      <c r="A445" s="68" t="str">
        <f>'Key project Info'!$B35</f>
        <v>Agriculture after charcoal</v>
      </c>
      <c r="B445" s="68">
        <f>IF(B$441&gt;'Key project Info'!$B$6,0,IF('Key project Info'!$G22&gt;'Key project Info'!$C35,'Key project Info'!$C35*B72+('Key project Info'!$G22-'Key project Info'!$C35)/'Key project Info'!$B$6*SUM($B72:B72),B418*B72))</f>
        <v>-250000</v>
      </c>
      <c r="C445" s="68">
        <f>IF(C$441&gt;'Key project Info'!$B$6,0,IF('Key project Info'!$G22&gt;'Key project Info'!$C35,'Key project Info'!$C35*C72+('Key project Info'!$G22-'Key project Info'!$C35)/'Key project Info'!$B$6*SUM($B72:C72),C418*C72))</f>
        <v>-150000</v>
      </c>
      <c r="D445" s="68">
        <f>IF(D$441&gt;'Key project Info'!$B$6,0,IF('Key project Info'!$G22&gt;'Key project Info'!$C35,'Key project Info'!$C35*D72+('Key project Info'!$G22-'Key project Info'!$C35)/'Key project Info'!$B$6*SUM($B72:D72),D418*D72))</f>
        <v>-50000</v>
      </c>
      <c r="E445" s="68">
        <f>IF(E$441&gt;'Key project Info'!$B$6,0,IF('Key project Info'!$G22&gt;'Key project Info'!$C35,'Key project Info'!$C35*E72+('Key project Info'!$G22-'Key project Info'!$C35)/'Key project Info'!$B$6*SUM($B72:E72),E418*E72))</f>
        <v>50000</v>
      </c>
      <c r="F445" s="68">
        <f>IF(F$441&gt;'Key project Info'!$B$6,0,IF('Key project Info'!$G22&gt;'Key project Info'!$C35,'Key project Info'!$C35*F72+('Key project Info'!$G22-'Key project Info'!$C35)/'Key project Info'!$B$6*SUM($B72:F72),F418*F72))</f>
        <v>-400000</v>
      </c>
      <c r="G445" s="68">
        <f>IF(G$441&gt;'Key project Info'!$B$6,0,IF('Key project Info'!$G22&gt;'Key project Info'!$C35,'Key project Info'!$C35*G72+('Key project Info'!$G22-'Key project Info'!$C35)/'Key project Info'!$B$6*SUM($B72:G72),G418*G72))</f>
        <v>-250000</v>
      </c>
      <c r="H445" s="68">
        <f>IF(H$441&gt;'Key project Info'!$B$6,0,IF('Key project Info'!$G22&gt;'Key project Info'!$C35,'Key project Info'!$C35*H72+('Key project Info'!$G22-'Key project Info'!$C35)/'Key project Info'!$B$6*SUM($B72:H72),H418*H72))</f>
        <v>-100000</v>
      </c>
      <c r="I445" s="68">
        <f>IF(I$441&gt;'Key project Info'!$B$6,0,IF('Key project Info'!$G22&gt;'Key project Info'!$C35,'Key project Info'!$C35*I72+('Key project Info'!$G22-'Key project Info'!$C35)/'Key project Info'!$B$6*SUM($B72:I72),I418*I72))</f>
        <v>50000</v>
      </c>
      <c r="J445" s="68">
        <f>IF(J$441&gt;'Key project Info'!$B$6,0,IF('Key project Info'!$G22&gt;'Key project Info'!$C35,'Key project Info'!$C35*J72+('Key project Info'!$G22-'Key project Info'!$C35)/'Key project Info'!$B$6*SUM($B72:J72),J418*J72))</f>
        <v>200000</v>
      </c>
      <c r="K445" s="68">
        <f>IF(K$441&gt;'Key project Info'!$B$6,0,IF('Key project Info'!$G22&gt;'Key project Info'!$C35,'Key project Info'!$C35*K72+('Key project Info'!$G22-'Key project Info'!$C35)/'Key project Info'!$B$6*SUM($B72:K72),K418*K72))</f>
        <v>350000</v>
      </c>
      <c r="L445" s="68">
        <f>IF(L$441&gt;'Key project Info'!$B$6,0,IF('Key project Info'!$G22&gt;'Key project Info'!$C35,'Key project Info'!$C35*L72+('Key project Info'!$G22-'Key project Info'!$C35)/'Key project Info'!$B$6*SUM($B72:L72),L418*L72))</f>
        <v>500000</v>
      </c>
      <c r="M445" s="68">
        <f>IF(M$441&gt;'Key project Info'!$B$6,0,IF('Key project Info'!$G22&gt;'Key project Info'!$C35,'Key project Info'!$C35*M72+('Key project Info'!$G22-'Key project Info'!$C35)/'Key project Info'!$B$6*SUM($B72:M72),M418*M72))</f>
        <v>650000</v>
      </c>
      <c r="N445" s="68">
        <f>IF(N$441&gt;'Key project Info'!$B$6,0,IF('Key project Info'!$G22&gt;'Key project Info'!$C35,'Key project Info'!$C35*N72+('Key project Info'!$G22-'Key project Info'!$C35)/'Key project Info'!$B$6*SUM($B72:N72),N418*N72))</f>
        <v>800000</v>
      </c>
      <c r="O445" s="68">
        <f>IF(O$441&gt;'Key project Info'!$B$6,0,IF('Key project Info'!$G22&gt;'Key project Info'!$C35,'Key project Info'!$C35*O72+('Key project Info'!$G22-'Key project Info'!$C35)/'Key project Info'!$B$6*SUM($B72:O72),O418*O72))</f>
        <v>950000</v>
      </c>
      <c r="P445" s="68">
        <f>IF(P$441&gt;'Key project Info'!$B$6,0,IF('Key project Info'!$G22&gt;'Key project Info'!$C35,'Key project Info'!$C35*P72+('Key project Info'!$G22-'Key project Info'!$C35)/'Key project Info'!$B$6*SUM($B72:P72),P418*P72))</f>
        <v>1100000</v>
      </c>
      <c r="Q445" s="68">
        <f>IF(Q$441&gt;'Key project Info'!$B$6,0,IF('Key project Info'!$G22&gt;'Key project Info'!$C35,'Key project Info'!$C35*Q72+('Key project Info'!$G22-'Key project Info'!$C35)/'Key project Info'!$B$6*SUM($B72:Q72),Q418*Q72))</f>
        <v>1250000</v>
      </c>
      <c r="R445" s="68">
        <f>IF(R$441&gt;'Key project Info'!$B$6,0,IF('Key project Info'!$G22&gt;'Key project Info'!$C35,'Key project Info'!$C35*R72+('Key project Info'!$G22-'Key project Info'!$C35)/'Key project Info'!$B$6*SUM($B72:R72),R418*R72))</f>
        <v>1400000</v>
      </c>
      <c r="S445" s="68">
        <f>IF(S$441&gt;'Key project Info'!$B$6,0,IF('Key project Info'!$G22&gt;'Key project Info'!$C35,'Key project Info'!$C35*S72+('Key project Info'!$G22-'Key project Info'!$C35)/'Key project Info'!$B$6*SUM($B72:S72),S418*S72))</f>
        <v>1550000</v>
      </c>
      <c r="T445" s="68">
        <f>IF(T$441&gt;'Key project Info'!$B$6,0,IF('Key project Info'!$G22&gt;'Key project Info'!$C35,'Key project Info'!$C35*T72+('Key project Info'!$G22-'Key project Info'!$C35)/'Key project Info'!$B$6*SUM($B72:T72),T418*T72))</f>
        <v>1700000</v>
      </c>
      <c r="U445" s="68">
        <f>IF(U$441&gt;'Key project Info'!$B$6,0,IF('Key project Info'!$G22&gt;'Key project Info'!$C35,'Key project Info'!$C35*U72+('Key project Info'!$G22-'Key project Info'!$C35)/'Key project Info'!$B$6*SUM($B72:U72),U418*U72))</f>
        <v>1850000</v>
      </c>
      <c r="V445" s="68">
        <f>IF(V$441&gt;'Key project Info'!$B$6,0,IF('Key project Info'!$G22&gt;'Key project Info'!$C35,'Key project Info'!$C35*V72+('Key project Info'!$G22-'Key project Info'!$C35)/'Key project Info'!$B$6*SUM($B72:V72),V418*V72))</f>
        <v>0</v>
      </c>
      <c r="W445" s="68">
        <f>IF(W$441&gt;'Key project Info'!$B$6,0,IF('Key project Info'!$G22&gt;'Key project Info'!$C35,'Key project Info'!$C35*W72+('Key project Info'!$G22-'Key project Info'!$C35)/'Key project Info'!$B$6*SUM($B72:W72),W418*W72))</f>
        <v>0</v>
      </c>
      <c r="X445" s="68">
        <f>IF(X$441&gt;'Key project Info'!$B$6,0,IF('Key project Info'!$G22&gt;'Key project Info'!$C35,'Key project Info'!$C35*X72+('Key project Info'!$G22-'Key project Info'!$C35)/'Key project Info'!$B$6*SUM($B72:X72),X418*X72))</f>
        <v>0</v>
      </c>
      <c r="Y445" s="68">
        <f>IF(Y$441&gt;'Key project Info'!$B$6,0,IF('Key project Info'!$G22&gt;'Key project Info'!$C35,'Key project Info'!$C35*Y72+('Key project Info'!$G22-'Key project Info'!$C35)/'Key project Info'!$B$6*SUM($B72:Y72),Y418*Y72))</f>
        <v>0</v>
      </c>
      <c r="Z445" s="68">
        <f>IF(Z$441&gt;'Key project Info'!$B$6,0,IF('Key project Info'!$G22&gt;'Key project Info'!$C35,'Key project Info'!$C35*Z72+('Key project Info'!$G22-'Key project Info'!$C35)/'Key project Info'!$B$6*SUM($B72:Z72),Z418*Z72))</f>
        <v>0</v>
      </c>
      <c r="AA445" s="68">
        <f>IF(AA$441&gt;'Key project Info'!$B$6,0,IF('Key project Info'!$G22&gt;'Key project Info'!$C35,'Key project Info'!$C35*AA72+('Key project Info'!$G22-'Key project Info'!$C35)/'Key project Info'!$B$6*SUM($B72:AA72),AA418*AA72))</f>
        <v>0</v>
      </c>
      <c r="AB445" s="68">
        <f>IF(AB$441&gt;'Key project Info'!$B$6,0,IF('Key project Info'!$G22&gt;'Key project Info'!$C35,'Key project Info'!$C35*AB72+('Key project Info'!$G22-'Key project Info'!$C35)/'Key project Info'!$B$6*SUM($B72:AB72),AB418*AB72))</f>
        <v>0</v>
      </c>
      <c r="AC445" s="68">
        <f>IF(AC$441&gt;'Key project Info'!$B$6,0,IF('Key project Info'!$G22&gt;'Key project Info'!$C35,'Key project Info'!$C35*AC72+('Key project Info'!$G22-'Key project Info'!$C35)/'Key project Info'!$B$6*SUM($B72:AC72),AC418*AC72))</f>
        <v>0</v>
      </c>
      <c r="AD445" s="68">
        <f>IF(AD$441&gt;'Key project Info'!$B$6,0,IF('Key project Info'!$G22&gt;'Key project Info'!$C35,'Key project Info'!$C35*AD72+('Key project Info'!$G22-'Key project Info'!$C35)/'Key project Info'!$B$6*SUM($B72:AD72),AD418*AD72))</f>
        <v>0</v>
      </c>
      <c r="AE445" s="68">
        <f>IF(AE$441&gt;'Key project Info'!$B$6,0,IF('Key project Info'!$G22&gt;'Key project Info'!$C35,'Key project Info'!$C35*AE72+('Key project Info'!$G22-'Key project Info'!$C35)/'Key project Info'!$B$6*SUM($B72:AE72),AE418*AE72))</f>
        <v>0</v>
      </c>
      <c r="AF445" s="68"/>
      <c r="AG445" s="68"/>
      <c r="AH445" s="68"/>
    </row>
    <row r="446" spans="1:34" x14ac:dyDescent="0.25">
      <c r="A446" s="68" t="str">
        <f>'Key project Info'!$B36</f>
        <v xml:space="preserve">Agriculture </v>
      </c>
      <c r="B446" s="68">
        <f>IF(B$441&gt;'Key project Info'!$B$6,0,IF('Key project Info'!$G23&gt;'Key project Info'!$C36,'Key project Info'!$C36*B91+('Key project Info'!$G23-'Key project Info'!$C36)/'Key project Info'!$B$6*SUM($B91:B91),B419*B91))</f>
        <v>-6600000</v>
      </c>
      <c r="C446" s="68">
        <f>IF(C$441&gt;'Key project Info'!$B$6,0,IF('Key project Info'!$G23&gt;'Key project Info'!$C36,'Key project Info'!$C36*C91+('Key project Info'!$G23-'Key project Info'!$C36)/'Key project Info'!$B$6*SUM($B91:C91),C419*C91))</f>
        <v>1050000</v>
      </c>
      <c r="D446" s="68">
        <f>IF(D$441&gt;'Key project Info'!$B$6,0,IF('Key project Info'!$G23&gt;'Key project Info'!$C36,'Key project Info'!$C36*D91+('Key project Info'!$G23-'Key project Info'!$C36)/'Key project Info'!$B$6*SUM($B91:D91),D419*D91))</f>
        <v>1200000</v>
      </c>
      <c r="E446" s="68">
        <f>IF(E$441&gt;'Key project Info'!$B$6,0,IF('Key project Info'!$G23&gt;'Key project Info'!$C36,'Key project Info'!$C36*E91+('Key project Info'!$G23-'Key project Info'!$C36)/'Key project Info'!$B$6*SUM($B91:E91),E419*E91))</f>
        <v>1350000</v>
      </c>
      <c r="F446" s="68">
        <f>IF(F$441&gt;'Key project Info'!$B$6,0,IF('Key project Info'!$G23&gt;'Key project Info'!$C36,'Key project Info'!$C36*F91+('Key project Info'!$G23-'Key project Info'!$C36)/'Key project Info'!$B$6*SUM($B91:F91),F419*F91))</f>
        <v>1500000</v>
      </c>
      <c r="G446" s="68">
        <f>IF(G$441&gt;'Key project Info'!$B$6,0,IF('Key project Info'!$G23&gt;'Key project Info'!$C36,'Key project Info'!$C36*G91+('Key project Info'!$G23-'Key project Info'!$C36)/'Key project Info'!$B$6*SUM($B91:G91),G419*G91))</f>
        <v>1650000</v>
      </c>
      <c r="H446" s="68">
        <f>IF(H$441&gt;'Key project Info'!$B$6,0,IF('Key project Info'!$G23&gt;'Key project Info'!$C36,'Key project Info'!$C36*H91+('Key project Info'!$G23-'Key project Info'!$C36)/'Key project Info'!$B$6*SUM($B91:H91),H419*H91))</f>
        <v>1800000</v>
      </c>
      <c r="I446" s="68">
        <f>IF(I$441&gt;'Key project Info'!$B$6,0,IF('Key project Info'!$G23&gt;'Key project Info'!$C36,'Key project Info'!$C36*I91+('Key project Info'!$G23-'Key project Info'!$C36)/'Key project Info'!$B$6*SUM($B91:I91),I419*I91))</f>
        <v>1950000</v>
      </c>
      <c r="J446" s="68">
        <f>IF(J$441&gt;'Key project Info'!$B$6,0,IF('Key project Info'!$G23&gt;'Key project Info'!$C36,'Key project Info'!$C36*J91+('Key project Info'!$G23-'Key project Info'!$C36)/'Key project Info'!$B$6*SUM($B91:J91),J419*J91))</f>
        <v>2100000</v>
      </c>
      <c r="K446" s="68">
        <f>IF(K$441&gt;'Key project Info'!$B$6,0,IF('Key project Info'!$G23&gt;'Key project Info'!$C36,'Key project Info'!$C36*K91+('Key project Info'!$G23-'Key project Info'!$C36)/'Key project Info'!$B$6*SUM($B91:K91),K419*K91))</f>
        <v>2250000</v>
      </c>
      <c r="L446" s="68">
        <f>IF(L$441&gt;'Key project Info'!$B$6,0,IF('Key project Info'!$G23&gt;'Key project Info'!$C36,'Key project Info'!$C36*L91+('Key project Info'!$G23-'Key project Info'!$C36)/'Key project Info'!$B$6*SUM($B91:L91),L419*L91))</f>
        <v>2400000</v>
      </c>
      <c r="M446" s="68">
        <f>IF(M$441&gt;'Key project Info'!$B$6,0,IF('Key project Info'!$G23&gt;'Key project Info'!$C36,'Key project Info'!$C36*M91+('Key project Info'!$G23-'Key project Info'!$C36)/'Key project Info'!$B$6*SUM($B91:M91),M419*M91))</f>
        <v>2550000</v>
      </c>
      <c r="N446" s="68">
        <f>IF(N$441&gt;'Key project Info'!$B$6,0,IF('Key project Info'!$G23&gt;'Key project Info'!$C36,'Key project Info'!$C36*N91+('Key project Info'!$G23-'Key project Info'!$C36)/'Key project Info'!$B$6*SUM($B91:N91),N419*N91))</f>
        <v>2700000</v>
      </c>
      <c r="O446" s="68">
        <f>IF(O$441&gt;'Key project Info'!$B$6,0,IF('Key project Info'!$G23&gt;'Key project Info'!$C36,'Key project Info'!$C36*O91+('Key project Info'!$G23-'Key project Info'!$C36)/'Key project Info'!$B$6*SUM($B91:O91),O419*O91))</f>
        <v>2850000</v>
      </c>
      <c r="P446" s="68">
        <f>IF(P$441&gt;'Key project Info'!$B$6,0,IF('Key project Info'!$G23&gt;'Key project Info'!$C36,'Key project Info'!$C36*P91+('Key project Info'!$G23-'Key project Info'!$C36)/'Key project Info'!$B$6*SUM($B91:P91),P419*P91))</f>
        <v>3000000</v>
      </c>
      <c r="Q446" s="68">
        <f>IF(Q$441&gt;'Key project Info'!$B$6,0,IF('Key project Info'!$G23&gt;'Key project Info'!$C36,'Key project Info'!$C36*Q91+('Key project Info'!$G23-'Key project Info'!$C36)/'Key project Info'!$B$6*SUM($B91:Q91),Q419*Q91))</f>
        <v>3150000</v>
      </c>
      <c r="R446" s="68">
        <f>IF(R$441&gt;'Key project Info'!$B$6,0,IF('Key project Info'!$G23&gt;'Key project Info'!$C36,'Key project Info'!$C36*R91+('Key project Info'!$G23-'Key project Info'!$C36)/'Key project Info'!$B$6*SUM($B91:R91),R419*R91))</f>
        <v>3300000</v>
      </c>
      <c r="S446" s="68">
        <f>IF(S$441&gt;'Key project Info'!$B$6,0,IF('Key project Info'!$G23&gt;'Key project Info'!$C36,'Key project Info'!$C36*S91+('Key project Info'!$G23-'Key project Info'!$C36)/'Key project Info'!$B$6*SUM($B91:S91),S419*S91))</f>
        <v>3450000</v>
      </c>
      <c r="T446" s="68">
        <f>IF(T$441&gt;'Key project Info'!$B$6,0,IF('Key project Info'!$G23&gt;'Key project Info'!$C36,'Key project Info'!$C36*T91+('Key project Info'!$G23-'Key project Info'!$C36)/'Key project Info'!$B$6*SUM($B91:T91),T419*T91))</f>
        <v>3600000</v>
      </c>
      <c r="U446" s="68">
        <f>IF(U$441&gt;'Key project Info'!$B$6,0,IF('Key project Info'!$G23&gt;'Key project Info'!$C36,'Key project Info'!$C36*U91+('Key project Info'!$G23-'Key project Info'!$C36)/'Key project Info'!$B$6*SUM($B91:U91),U419*U91))</f>
        <v>3750000</v>
      </c>
      <c r="V446" s="68">
        <f>IF(V$441&gt;'Key project Info'!$B$6,0,IF('Key project Info'!$G23&gt;'Key project Info'!$C36,'Key project Info'!$C36*V91+('Key project Info'!$G23-'Key project Info'!$C36)/'Key project Info'!$B$6*SUM($B91:V91),V419*V91))</f>
        <v>0</v>
      </c>
      <c r="W446" s="68">
        <f>IF(W$441&gt;'Key project Info'!$B$6,0,IF('Key project Info'!$G23&gt;'Key project Info'!$C36,'Key project Info'!$C36*W91+('Key project Info'!$G23-'Key project Info'!$C36)/'Key project Info'!$B$6*SUM($B91:W91),W419*W91))</f>
        <v>0</v>
      </c>
      <c r="X446" s="68">
        <f>IF(X$441&gt;'Key project Info'!$B$6,0,IF('Key project Info'!$G23&gt;'Key project Info'!$C36,'Key project Info'!$C36*X91+('Key project Info'!$G23-'Key project Info'!$C36)/'Key project Info'!$B$6*SUM($B91:X91),X419*X91))</f>
        <v>0</v>
      </c>
      <c r="Y446" s="68">
        <f>IF(Y$441&gt;'Key project Info'!$B$6,0,IF('Key project Info'!$G23&gt;'Key project Info'!$C36,'Key project Info'!$C36*Y91+('Key project Info'!$G23-'Key project Info'!$C36)/'Key project Info'!$B$6*SUM($B91:Y91),Y419*Y91))</f>
        <v>0</v>
      </c>
      <c r="Z446" s="68">
        <f>IF(Z$441&gt;'Key project Info'!$B$6,0,IF('Key project Info'!$G23&gt;'Key project Info'!$C36,'Key project Info'!$C36*Z91+('Key project Info'!$G23-'Key project Info'!$C36)/'Key project Info'!$B$6*SUM($B91:Z91),Z419*Z91))</f>
        <v>0</v>
      </c>
      <c r="AA446" s="68">
        <f>IF(AA$441&gt;'Key project Info'!$B$6,0,IF('Key project Info'!$G23&gt;'Key project Info'!$C36,'Key project Info'!$C36*AA91+('Key project Info'!$G23-'Key project Info'!$C36)/'Key project Info'!$B$6*SUM($B91:AA91),AA419*AA91))</f>
        <v>0</v>
      </c>
      <c r="AB446" s="68">
        <f>IF(AB$441&gt;'Key project Info'!$B$6,0,IF('Key project Info'!$G23&gt;'Key project Info'!$C36,'Key project Info'!$C36*AB91+('Key project Info'!$G23-'Key project Info'!$C36)/'Key project Info'!$B$6*SUM($B91:AB91),AB419*AB91))</f>
        <v>0</v>
      </c>
      <c r="AC446" s="68">
        <f>IF(AC$441&gt;'Key project Info'!$B$6,0,IF('Key project Info'!$G23&gt;'Key project Info'!$C36,'Key project Info'!$C36*AC91+('Key project Info'!$G23-'Key project Info'!$C36)/'Key project Info'!$B$6*SUM($B91:AC91),AC419*AC91))</f>
        <v>0</v>
      </c>
      <c r="AD446" s="68">
        <f>IF(AD$441&gt;'Key project Info'!$B$6,0,IF('Key project Info'!$G23&gt;'Key project Info'!$C36,'Key project Info'!$C36*AD91+('Key project Info'!$G23-'Key project Info'!$C36)/'Key project Info'!$B$6*SUM($B91:AD91),AD419*AD91))</f>
        <v>0</v>
      </c>
      <c r="AE446" s="68">
        <f>IF(AE$441&gt;'Key project Info'!$B$6,0,IF('Key project Info'!$G23&gt;'Key project Info'!$C36,'Key project Info'!$C36*AE91+('Key project Info'!$G23-'Key project Info'!$C36)/'Key project Info'!$B$6*SUM($B91:AE91),AE419*AE91))</f>
        <v>0</v>
      </c>
      <c r="AF446" s="68"/>
      <c r="AG446" s="68"/>
      <c r="AH446" s="68"/>
    </row>
    <row r="447" spans="1:34" x14ac:dyDescent="0.25">
      <c r="A447" s="68" t="str">
        <f>'Key project Info'!$B37</f>
        <v>Sustainable logging of primary forests</v>
      </c>
      <c r="B447" s="68">
        <f>IF(B$441&gt;'Key project Info'!$B$6,0,IF('Key project Info'!$G24&gt;'Key project Info'!$C37,'Key project Info'!$C37*B110+('Key project Info'!$G24-'Key project Info'!$C37)/'Key project Info'!$B$6*SUM($B110:B110),B420*B110))</f>
        <v>0</v>
      </c>
      <c r="C447" s="68">
        <f>IF(C$441&gt;'Key project Info'!$B$6,0,IF('Key project Info'!$G24&gt;'Key project Info'!$C37,'Key project Info'!$C37*C110+('Key project Info'!$G24-'Key project Info'!$C37)/'Key project Info'!$B$6*SUM($B110:C110),C420*C110))</f>
        <v>0</v>
      </c>
      <c r="D447" s="68">
        <f>IF(D$441&gt;'Key project Info'!$B$6,0,IF('Key project Info'!$G24&gt;'Key project Info'!$C37,'Key project Info'!$C37*D110+('Key project Info'!$G24-'Key project Info'!$C37)/'Key project Info'!$B$6*SUM($B110:D110),D420*D110))</f>
        <v>0</v>
      </c>
      <c r="E447" s="68">
        <f>IF(E$441&gt;'Key project Info'!$B$6,0,IF('Key project Info'!$G24&gt;'Key project Info'!$C37,'Key project Info'!$C37*E110+('Key project Info'!$G24-'Key project Info'!$C37)/'Key project Info'!$B$6*SUM($B110:E110),E420*E110))</f>
        <v>0</v>
      </c>
      <c r="F447" s="68">
        <f>IF(F$441&gt;'Key project Info'!$B$6,0,IF('Key project Info'!$G24&gt;'Key project Info'!$C37,'Key project Info'!$C37*F110+('Key project Info'!$G24-'Key project Info'!$C37)/'Key project Info'!$B$6*SUM($B110:F110),F420*F110))</f>
        <v>0</v>
      </c>
      <c r="G447" s="68">
        <f>IF(G$441&gt;'Key project Info'!$B$6,0,IF('Key project Info'!$G24&gt;'Key project Info'!$C37,'Key project Info'!$C37*G110+('Key project Info'!$G24-'Key project Info'!$C37)/'Key project Info'!$B$6*SUM($B110:G110),G420*G110))</f>
        <v>0</v>
      </c>
      <c r="H447" s="68">
        <f>IF(H$441&gt;'Key project Info'!$B$6,0,IF('Key project Info'!$G24&gt;'Key project Info'!$C37,'Key project Info'!$C37*H110+('Key project Info'!$G24-'Key project Info'!$C37)/'Key project Info'!$B$6*SUM($B110:H110),H420*H110))</f>
        <v>0</v>
      </c>
      <c r="I447" s="68">
        <f>IF(I$441&gt;'Key project Info'!$B$6,0,IF('Key project Info'!$G24&gt;'Key project Info'!$C37,'Key project Info'!$C37*I110+('Key project Info'!$G24-'Key project Info'!$C37)/'Key project Info'!$B$6*SUM($B110:I110),I420*I110))</f>
        <v>0</v>
      </c>
      <c r="J447" s="68">
        <f>IF(J$441&gt;'Key project Info'!$B$6,0,IF('Key project Info'!$G24&gt;'Key project Info'!$C37,'Key project Info'!$C37*J110+('Key project Info'!$G24-'Key project Info'!$C37)/'Key project Info'!$B$6*SUM($B110:J110),J420*J110))</f>
        <v>0</v>
      </c>
      <c r="K447" s="68">
        <f>IF(K$441&gt;'Key project Info'!$B$6,0,IF('Key project Info'!$G24&gt;'Key project Info'!$C37,'Key project Info'!$C37*K110+('Key project Info'!$G24-'Key project Info'!$C37)/'Key project Info'!$B$6*SUM($B110:K110),K420*K110))</f>
        <v>0</v>
      </c>
      <c r="L447" s="68">
        <f>IF(L$441&gt;'Key project Info'!$B$6,0,IF('Key project Info'!$G24&gt;'Key project Info'!$C37,'Key project Info'!$C37*L110+('Key project Info'!$G24-'Key project Info'!$C37)/'Key project Info'!$B$6*SUM($B110:L110),L420*L110))</f>
        <v>0</v>
      </c>
      <c r="M447" s="68">
        <f>IF(M$441&gt;'Key project Info'!$B$6,0,IF('Key project Info'!$G24&gt;'Key project Info'!$C37,'Key project Info'!$C37*M110+('Key project Info'!$G24-'Key project Info'!$C37)/'Key project Info'!$B$6*SUM($B110:M110),M420*M110))</f>
        <v>0</v>
      </c>
      <c r="N447" s="68">
        <f>IF(N$441&gt;'Key project Info'!$B$6,0,IF('Key project Info'!$G24&gt;'Key project Info'!$C37,'Key project Info'!$C37*N110+('Key project Info'!$G24-'Key project Info'!$C37)/'Key project Info'!$B$6*SUM($B110:N110),N420*N110))</f>
        <v>0</v>
      </c>
      <c r="O447" s="68">
        <f>IF(O$441&gt;'Key project Info'!$B$6,0,IF('Key project Info'!$G24&gt;'Key project Info'!$C37,'Key project Info'!$C37*O110+('Key project Info'!$G24-'Key project Info'!$C37)/'Key project Info'!$B$6*SUM($B110:O110),O420*O110))</f>
        <v>0</v>
      </c>
      <c r="P447" s="68">
        <f>IF(P$441&gt;'Key project Info'!$B$6,0,IF('Key project Info'!$G24&gt;'Key project Info'!$C37,'Key project Info'!$C37*P110+('Key project Info'!$G24-'Key project Info'!$C37)/'Key project Info'!$B$6*SUM($B110:P110),P420*P110))</f>
        <v>0</v>
      </c>
      <c r="Q447" s="68">
        <f>IF(Q$441&gt;'Key project Info'!$B$6,0,IF('Key project Info'!$G24&gt;'Key project Info'!$C37,'Key project Info'!$C37*Q110+('Key project Info'!$G24-'Key project Info'!$C37)/'Key project Info'!$B$6*SUM($B110:Q110),Q420*Q110))</f>
        <v>0</v>
      </c>
      <c r="R447" s="68">
        <f>IF(R$441&gt;'Key project Info'!$B$6,0,IF('Key project Info'!$G24&gt;'Key project Info'!$C37,'Key project Info'!$C37*R110+('Key project Info'!$G24-'Key project Info'!$C37)/'Key project Info'!$B$6*SUM($B110:R110),R420*R110))</f>
        <v>0</v>
      </c>
      <c r="S447" s="68">
        <f>IF(S$441&gt;'Key project Info'!$B$6,0,IF('Key project Info'!$G24&gt;'Key project Info'!$C37,'Key project Info'!$C37*S110+('Key project Info'!$G24-'Key project Info'!$C37)/'Key project Info'!$B$6*SUM($B110:S110),S420*S110))</f>
        <v>0</v>
      </c>
      <c r="T447" s="68">
        <f>IF(T$441&gt;'Key project Info'!$B$6,0,IF('Key project Info'!$G24&gt;'Key project Info'!$C37,'Key project Info'!$C37*T110+('Key project Info'!$G24-'Key project Info'!$C37)/'Key project Info'!$B$6*SUM($B110:T110),T420*T110))</f>
        <v>0</v>
      </c>
      <c r="U447" s="68">
        <f>IF(U$441&gt;'Key project Info'!$B$6,0,IF('Key project Info'!$G24&gt;'Key project Info'!$C37,'Key project Info'!$C37*U110+('Key project Info'!$G24-'Key project Info'!$C37)/'Key project Info'!$B$6*SUM($B110:U110),U420*U110))</f>
        <v>0</v>
      </c>
      <c r="V447" s="68">
        <f>IF(V$441&gt;'Key project Info'!$B$6,0,IF('Key project Info'!$G24&gt;'Key project Info'!$C37,'Key project Info'!$C37*V110+('Key project Info'!$G24-'Key project Info'!$C37)/'Key project Info'!$B$6*SUM($B110:V110),V420*V110))</f>
        <v>0</v>
      </c>
      <c r="W447" s="68">
        <f>IF(W$441&gt;'Key project Info'!$B$6,0,IF('Key project Info'!$G24&gt;'Key project Info'!$C37,'Key project Info'!$C37*W110+('Key project Info'!$G24-'Key project Info'!$C37)/'Key project Info'!$B$6*SUM($B110:W110),W420*W110))</f>
        <v>0</v>
      </c>
      <c r="X447" s="68">
        <f>IF(X$441&gt;'Key project Info'!$B$6,0,IF('Key project Info'!$G24&gt;'Key project Info'!$C37,'Key project Info'!$C37*X110+('Key project Info'!$G24-'Key project Info'!$C37)/'Key project Info'!$B$6*SUM($B110:X110),X420*X110))</f>
        <v>0</v>
      </c>
      <c r="Y447" s="68">
        <f>IF(Y$441&gt;'Key project Info'!$B$6,0,IF('Key project Info'!$G24&gt;'Key project Info'!$C37,'Key project Info'!$C37*Y110+('Key project Info'!$G24-'Key project Info'!$C37)/'Key project Info'!$B$6*SUM($B110:Y110),Y420*Y110))</f>
        <v>0</v>
      </c>
      <c r="Z447" s="68">
        <f>IF(Z$441&gt;'Key project Info'!$B$6,0,IF('Key project Info'!$G24&gt;'Key project Info'!$C37,'Key project Info'!$C37*Z110+('Key project Info'!$G24-'Key project Info'!$C37)/'Key project Info'!$B$6*SUM($B110:Z110),Z420*Z110))</f>
        <v>0</v>
      </c>
      <c r="AA447" s="68">
        <f>IF(AA$441&gt;'Key project Info'!$B$6,0,IF('Key project Info'!$G24&gt;'Key project Info'!$C37,'Key project Info'!$C37*AA110+('Key project Info'!$G24-'Key project Info'!$C37)/'Key project Info'!$B$6*SUM($B110:AA110),AA420*AA110))</f>
        <v>0</v>
      </c>
      <c r="AB447" s="68">
        <f>IF(AB$441&gt;'Key project Info'!$B$6,0,IF('Key project Info'!$G24&gt;'Key project Info'!$C37,'Key project Info'!$C37*AB110+('Key project Info'!$G24-'Key project Info'!$C37)/'Key project Info'!$B$6*SUM($B110:AB110),AB420*AB110))</f>
        <v>0</v>
      </c>
      <c r="AC447" s="68">
        <f>IF(AC$441&gt;'Key project Info'!$B$6,0,IF('Key project Info'!$G24&gt;'Key project Info'!$C37,'Key project Info'!$C37*AC110+('Key project Info'!$G24-'Key project Info'!$C37)/'Key project Info'!$B$6*SUM($B110:AC110),AC420*AC110))</f>
        <v>0</v>
      </c>
      <c r="AD447" s="68">
        <f>IF(AD$441&gt;'Key project Info'!$B$6,0,IF('Key project Info'!$G24&gt;'Key project Info'!$C37,'Key project Info'!$C37*AD110+('Key project Info'!$G24-'Key project Info'!$C37)/'Key project Info'!$B$6*SUM($B110:AD110),AD420*AD110))</f>
        <v>0</v>
      </c>
      <c r="AE447" s="68">
        <f>IF(AE$441&gt;'Key project Info'!$B$6,0,IF('Key project Info'!$G24&gt;'Key project Info'!$C37,'Key project Info'!$C37*AE110+('Key project Info'!$G24-'Key project Info'!$C37)/'Key project Info'!$B$6*SUM($B110:AE110),AE420*AE110))</f>
        <v>0</v>
      </c>
      <c r="AF447" s="68"/>
      <c r="AG447" s="68"/>
      <c r="AH447" s="68"/>
    </row>
    <row r="448" spans="1:34" x14ac:dyDescent="0.25">
      <c r="A448" s="68" t="str">
        <f>'Key project Info'!$B38</f>
        <v>Land use e</v>
      </c>
      <c r="B448" s="68">
        <f>IF(B$441&gt;'Key project Info'!$B$6,0,IF('Key project Info'!$G25&gt;'Key project Info'!$C38,'Key project Info'!$C38*B129+('Key project Info'!$G25-'Key project Info'!$C38)/'Key project Info'!$B$6*SUM($B129:B129),B421*B129))</f>
        <v>0</v>
      </c>
      <c r="C448" s="68">
        <f>IF(C$441&gt;'Key project Info'!$B$6,0,IF('Key project Info'!$G25&gt;'Key project Info'!$C38,'Key project Info'!$C38*C129+('Key project Info'!$G25-'Key project Info'!$C38)/'Key project Info'!$B$6*SUM($B129:C129),C421*C129))</f>
        <v>0</v>
      </c>
      <c r="D448" s="68">
        <f>IF(D$441&gt;'Key project Info'!$B$6,0,IF('Key project Info'!$G25&gt;'Key project Info'!$C38,'Key project Info'!$C38*D129+('Key project Info'!$G25-'Key project Info'!$C38)/'Key project Info'!$B$6*SUM($B129:D129),D421*D129))</f>
        <v>0</v>
      </c>
      <c r="E448" s="68">
        <f>IF(E$441&gt;'Key project Info'!$B$6,0,IF('Key project Info'!$G25&gt;'Key project Info'!$C38,'Key project Info'!$C38*E129+('Key project Info'!$G25-'Key project Info'!$C38)/'Key project Info'!$B$6*SUM($B129:E129),E421*E129))</f>
        <v>0</v>
      </c>
      <c r="F448" s="68">
        <f>IF(F$441&gt;'Key project Info'!$B$6,0,IF('Key project Info'!$G25&gt;'Key project Info'!$C38,'Key project Info'!$C38*F129+('Key project Info'!$G25-'Key project Info'!$C38)/'Key project Info'!$B$6*SUM($B129:F129),F421*F129))</f>
        <v>0</v>
      </c>
      <c r="G448" s="68">
        <f>IF(G$441&gt;'Key project Info'!$B$6,0,IF('Key project Info'!$G25&gt;'Key project Info'!$C38,'Key project Info'!$C38*G129+('Key project Info'!$G25-'Key project Info'!$C38)/'Key project Info'!$B$6*SUM($B129:G129),G421*G129))</f>
        <v>0</v>
      </c>
      <c r="H448" s="68">
        <f>IF(H$441&gt;'Key project Info'!$B$6,0,IF('Key project Info'!$G25&gt;'Key project Info'!$C38,'Key project Info'!$C38*H129+('Key project Info'!$G25-'Key project Info'!$C38)/'Key project Info'!$B$6*SUM($B129:H129),H421*H129))</f>
        <v>0</v>
      </c>
      <c r="I448" s="68">
        <f>IF(I$441&gt;'Key project Info'!$B$6,0,IF('Key project Info'!$G25&gt;'Key project Info'!$C38,'Key project Info'!$C38*I129+('Key project Info'!$G25-'Key project Info'!$C38)/'Key project Info'!$B$6*SUM($B129:I129),I421*I129))</f>
        <v>0</v>
      </c>
      <c r="J448" s="68">
        <f>IF(J$441&gt;'Key project Info'!$B$6,0,IF('Key project Info'!$G25&gt;'Key project Info'!$C38,'Key project Info'!$C38*J129+('Key project Info'!$G25-'Key project Info'!$C38)/'Key project Info'!$B$6*SUM($B129:J129),J421*J129))</f>
        <v>0</v>
      </c>
      <c r="K448" s="68">
        <f>IF(K$441&gt;'Key project Info'!$B$6,0,IF('Key project Info'!$G25&gt;'Key project Info'!$C38,'Key project Info'!$C38*K129+('Key project Info'!$G25-'Key project Info'!$C38)/'Key project Info'!$B$6*SUM($B129:K129),K421*K129))</f>
        <v>0</v>
      </c>
      <c r="L448" s="68">
        <f>IF(L$441&gt;'Key project Info'!$B$6,0,IF('Key project Info'!$G25&gt;'Key project Info'!$C38,'Key project Info'!$C38*L129+('Key project Info'!$G25-'Key project Info'!$C38)/'Key project Info'!$B$6*SUM($B129:L129),L421*L129))</f>
        <v>0</v>
      </c>
      <c r="M448" s="68">
        <f>IF(M$441&gt;'Key project Info'!$B$6,0,IF('Key project Info'!$G25&gt;'Key project Info'!$C38,'Key project Info'!$C38*M129+('Key project Info'!$G25-'Key project Info'!$C38)/'Key project Info'!$B$6*SUM($B129:M129),M421*M129))</f>
        <v>0</v>
      </c>
      <c r="N448" s="68">
        <f>IF(N$441&gt;'Key project Info'!$B$6,0,IF('Key project Info'!$G25&gt;'Key project Info'!$C38,'Key project Info'!$C38*N129+('Key project Info'!$G25-'Key project Info'!$C38)/'Key project Info'!$B$6*SUM($B129:N129),N421*N129))</f>
        <v>0</v>
      </c>
      <c r="O448" s="68">
        <f>IF(O$441&gt;'Key project Info'!$B$6,0,IF('Key project Info'!$G25&gt;'Key project Info'!$C38,'Key project Info'!$C38*O129+('Key project Info'!$G25-'Key project Info'!$C38)/'Key project Info'!$B$6*SUM($B129:O129),O421*O129))</f>
        <v>0</v>
      </c>
      <c r="P448" s="68">
        <f>IF(P$441&gt;'Key project Info'!$B$6,0,IF('Key project Info'!$G25&gt;'Key project Info'!$C38,'Key project Info'!$C38*P129+('Key project Info'!$G25-'Key project Info'!$C38)/'Key project Info'!$B$6*SUM($B129:P129),P421*P129))</f>
        <v>0</v>
      </c>
      <c r="Q448" s="68">
        <f>IF(Q$441&gt;'Key project Info'!$B$6,0,IF('Key project Info'!$G25&gt;'Key project Info'!$C38,'Key project Info'!$C38*Q129+('Key project Info'!$G25-'Key project Info'!$C38)/'Key project Info'!$B$6*SUM($B129:Q129),Q421*Q129))</f>
        <v>0</v>
      </c>
      <c r="R448" s="68">
        <f>IF(R$441&gt;'Key project Info'!$B$6,0,IF('Key project Info'!$G25&gt;'Key project Info'!$C38,'Key project Info'!$C38*R129+('Key project Info'!$G25-'Key project Info'!$C38)/'Key project Info'!$B$6*SUM($B129:R129),R421*R129))</f>
        <v>0</v>
      </c>
      <c r="S448" s="68">
        <f>IF(S$441&gt;'Key project Info'!$B$6,0,IF('Key project Info'!$G25&gt;'Key project Info'!$C38,'Key project Info'!$C38*S129+('Key project Info'!$G25-'Key project Info'!$C38)/'Key project Info'!$B$6*SUM($B129:S129),S421*S129))</f>
        <v>0</v>
      </c>
      <c r="T448" s="68">
        <f>IF(T$441&gt;'Key project Info'!$B$6,0,IF('Key project Info'!$G25&gt;'Key project Info'!$C38,'Key project Info'!$C38*T129+('Key project Info'!$G25-'Key project Info'!$C38)/'Key project Info'!$B$6*SUM($B129:T129),T421*T129))</f>
        <v>0</v>
      </c>
      <c r="U448" s="68">
        <f>IF(U$441&gt;'Key project Info'!$B$6,0,IF('Key project Info'!$G25&gt;'Key project Info'!$C38,'Key project Info'!$C38*U129+('Key project Info'!$G25-'Key project Info'!$C38)/'Key project Info'!$B$6*SUM($B129:U129),U421*U129))</f>
        <v>0</v>
      </c>
      <c r="V448" s="68">
        <f>IF(V$441&gt;'Key project Info'!$B$6,0,IF('Key project Info'!$G25&gt;'Key project Info'!$C38,'Key project Info'!$C38*V129+('Key project Info'!$G25-'Key project Info'!$C38)/'Key project Info'!$B$6*SUM($B129:V129),V421*V129))</f>
        <v>0</v>
      </c>
      <c r="W448" s="68">
        <f>IF(W$441&gt;'Key project Info'!$B$6,0,IF('Key project Info'!$G25&gt;'Key project Info'!$C38,'Key project Info'!$C38*W129+('Key project Info'!$G25-'Key project Info'!$C38)/'Key project Info'!$B$6*SUM($B129:W129),W421*W129))</f>
        <v>0</v>
      </c>
      <c r="X448" s="68">
        <f>IF(X$441&gt;'Key project Info'!$B$6,0,IF('Key project Info'!$G25&gt;'Key project Info'!$C38,'Key project Info'!$C38*X129+('Key project Info'!$G25-'Key project Info'!$C38)/'Key project Info'!$B$6*SUM($B129:X129),X421*X129))</f>
        <v>0</v>
      </c>
      <c r="Y448" s="68">
        <f>IF(Y$441&gt;'Key project Info'!$B$6,0,IF('Key project Info'!$G25&gt;'Key project Info'!$C38,'Key project Info'!$C38*Y129+('Key project Info'!$G25-'Key project Info'!$C38)/'Key project Info'!$B$6*SUM($B129:Y129),Y421*Y129))</f>
        <v>0</v>
      </c>
      <c r="Z448" s="68">
        <f>IF(Z$441&gt;'Key project Info'!$B$6,0,IF('Key project Info'!$G25&gt;'Key project Info'!$C38,'Key project Info'!$C38*Z129+('Key project Info'!$G25-'Key project Info'!$C38)/'Key project Info'!$B$6*SUM($B129:Z129),Z421*Z129))</f>
        <v>0</v>
      </c>
      <c r="AA448" s="68">
        <f>IF(AA$441&gt;'Key project Info'!$B$6,0,IF('Key project Info'!$G25&gt;'Key project Info'!$C38,'Key project Info'!$C38*AA129+('Key project Info'!$G25-'Key project Info'!$C38)/'Key project Info'!$B$6*SUM($B129:AA129),AA421*AA129))</f>
        <v>0</v>
      </c>
      <c r="AB448" s="68">
        <f>IF(AB$441&gt;'Key project Info'!$B$6,0,IF('Key project Info'!$G25&gt;'Key project Info'!$C38,'Key project Info'!$C38*AB129+('Key project Info'!$G25-'Key project Info'!$C38)/'Key project Info'!$B$6*SUM($B129:AB129),AB421*AB129))</f>
        <v>0</v>
      </c>
      <c r="AC448" s="68">
        <f>IF(AC$441&gt;'Key project Info'!$B$6,0,IF('Key project Info'!$G25&gt;'Key project Info'!$C38,'Key project Info'!$C38*AC129+('Key project Info'!$G25-'Key project Info'!$C38)/'Key project Info'!$B$6*SUM($B129:AC129),AC421*AC129))</f>
        <v>0</v>
      </c>
      <c r="AD448" s="68">
        <f>IF(AD$441&gt;'Key project Info'!$B$6,0,IF('Key project Info'!$G25&gt;'Key project Info'!$C38,'Key project Info'!$C38*AD129+('Key project Info'!$G25-'Key project Info'!$C38)/'Key project Info'!$B$6*SUM($B129:AD129),AD421*AD129))</f>
        <v>0</v>
      </c>
      <c r="AE448" s="68">
        <f>IF(AE$441&gt;'Key project Info'!$B$6,0,IF('Key project Info'!$G25&gt;'Key project Info'!$C38,'Key project Info'!$C38*AE129+('Key project Info'!$G25-'Key project Info'!$C38)/'Key project Info'!$B$6*SUM($B129:AE129),AE421*AE129))</f>
        <v>0</v>
      </c>
      <c r="AF448" s="68"/>
      <c r="AG448" s="68"/>
      <c r="AH448" s="68"/>
    </row>
    <row r="449" spans="1:34" x14ac:dyDescent="0.25">
      <c r="A449" s="68" t="str">
        <f>'Key project Info'!$B39</f>
        <v>Land use g</v>
      </c>
      <c r="B449" s="68">
        <f>IF(B$441&gt;'Key project Info'!$B$6,0,IF('Key project Info'!$G26&gt;'Key project Info'!$C39,'Key project Info'!$C39*B148+('Key project Info'!$G26-'Key project Info'!$C39)/'Key project Info'!$B$6*SUM($B148:B148),B422*B148))</f>
        <v>0</v>
      </c>
      <c r="C449" s="68">
        <f>IF(C$441&gt;'Key project Info'!$B$6,0,IF('Key project Info'!$G26&gt;'Key project Info'!$C39,'Key project Info'!$C39*C148+('Key project Info'!$G26-'Key project Info'!$C39)/'Key project Info'!$B$6*SUM($B148:C148),C422*C148))</f>
        <v>0</v>
      </c>
      <c r="D449" s="68">
        <f>IF(D$441&gt;'Key project Info'!$B$6,0,IF('Key project Info'!$G26&gt;'Key project Info'!$C39,'Key project Info'!$C39*D148+('Key project Info'!$G26-'Key project Info'!$C39)/'Key project Info'!$B$6*SUM($B148:D148),D422*D148))</f>
        <v>0</v>
      </c>
      <c r="E449" s="68">
        <f>IF(E$441&gt;'Key project Info'!$B$6,0,IF('Key project Info'!$G26&gt;'Key project Info'!$C39,'Key project Info'!$C39*E148+('Key project Info'!$G26-'Key project Info'!$C39)/'Key project Info'!$B$6*SUM($B148:E148),E422*E148))</f>
        <v>0</v>
      </c>
      <c r="F449" s="68">
        <f>IF(F$441&gt;'Key project Info'!$B$6,0,IF('Key project Info'!$G26&gt;'Key project Info'!$C39,'Key project Info'!$C39*F148+('Key project Info'!$G26-'Key project Info'!$C39)/'Key project Info'!$B$6*SUM($B148:F148),F422*F148))</f>
        <v>0</v>
      </c>
      <c r="G449" s="68">
        <f>IF(G$441&gt;'Key project Info'!$B$6,0,IF('Key project Info'!$G26&gt;'Key project Info'!$C39,'Key project Info'!$C39*G148+('Key project Info'!$G26-'Key project Info'!$C39)/'Key project Info'!$B$6*SUM($B148:G148),G422*G148))</f>
        <v>0</v>
      </c>
      <c r="H449" s="68">
        <f>IF(H$441&gt;'Key project Info'!$B$6,0,IF('Key project Info'!$G26&gt;'Key project Info'!$C39,'Key project Info'!$C39*H148+('Key project Info'!$G26-'Key project Info'!$C39)/'Key project Info'!$B$6*SUM($B148:H148),H422*H148))</f>
        <v>0</v>
      </c>
      <c r="I449" s="68">
        <f>IF(I$441&gt;'Key project Info'!$B$6,0,IF('Key project Info'!$G26&gt;'Key project Info'!$C39,'Key project Info'!$C39*I148+('Key project Info'!$G26-'Key project Info'!$C39)/'Key project Info'!$B$6*SUM($B148:I148),I422*I148))</f>
        <v>0</v>
      </c>
      <c r="J449" s="68">
        <f>IF(J$441&gt;'Key project Info'!$B$6,0,IF('Key project Info'!$G26&gt;'Key project Info'!$C39,'Key project Info'!$C39*J148+('Key project Info'!$G26-'Key project Info'!$C39)/'Key project Info'!$B$6*SUM($B148:J148),J422*J148))</f>
        <v>0</v>
      </c>
      <c r="K449" s="68">
        <f>IF(K$441&gt;'Key project Info'!$B$6,0,IF('Key project Info'!$G26&gt;'Key project Info'!$C39,'Key project Info'!$C39*K148+('Key project Info'!$G26-'Key project Info'!$C39)/'Key project Info'!$B$6*SUM($B148:K148),K422*K148))</f>
        <v>0</v>
      </c>
      <c r="L449" s="68">
        <f>IF(L$441&gt;'Key project Info'!$B$6,0,IF('Key project Info'!$G26&gt;'Key project Info'!$C39,'Key project Info'!$C39*L148+('Key project Info'!$G26-'Key project Info'!$C39)/'Key project Info'!$B$6*SUM($B148:L148),L422*L148))</f>
        <v>0</v>
      </c>
      <c r="M449" s="68">
        <f>IF(M$441&gt;'Key project Info'!$B$6,0,IF('Key project Info'!$G26&gt;'Key project Info'!$C39,'Key project Info'!$C39*M148+('Key project Info'!$G26-'Key project Info'!$C39)/'Key project Info'!$B$6*SUM($B148:M148),M422*M148))</f>
        <v>0</v>
      </c>
      <c r="N449" s="68">
        <f>IF(N$441&gt;'Key project Info'!$B$6,0,IF('Key project Info'!$G26&gt;'Key project Info'!$C39,'Key project Info'!$C39*N148+('Key project Info'!$G26-'Key project Info'!$C39)/'Key project Info'!$B$6*SUM($B148:N148),N422*N148))</f>
        <v>0</v>
      </c>
      <c r="O449" s="68">
        <f>IF(O$441&gt;'Key project Info'!$B$6,0,IF('Key project Info'!$G26&gt;'Key project Info'!$C39,'Key project Info'!$C39*O148+('Key project Info'!$G26-'Key project Info'!$C39)/'Key project Info'!$B$6*SUM($B148:O148),O422*O148))</f>
        <v>0</v>
      </c>
      <c r="P449" s="68">
        <f>IF(P$441&gt;'Key project Info'!$B$6,0,IF('Key project Info'!$G26&gt;'Key project Info'!$C39,'Key project Info'!$C39*P148+('Key project Info'!$G26-'Key project Info'!$C39)/'Key project Info'!$B$6*SUM($B148:P148),P422*P148))</f>
        <v>0</v>
      </c>
      <c r="Q449" s="68">
        <f>IF(Q$441&gt;'Key project Info'!$B$6,0,IF('Key project Info'!$G26&gt;'Key project Info'!$C39,'Key project Info'!$C39*Q148+('Key project Info'!$G26-'Key project Info'!$C39)/'Key project Info'!$B$6*SUM($B148:Q148),Q422*Q148))</f>
        <v>0</v>
      </c>
      <c r="R449" s="68">
        <f>IF(R$441&gt;'Key project Info'!$B$6,0,IF('Key project Info'!$G26&gt;'Key project Info'!$C39,'Key project Info'!$C39*R148+('Key project Info'!$G26-'Key project Info'!$C39)/'Key project Info'!$B$6*SUM($B148:R148),R422*R148))</f>
        <v>0</v>
      </c>
      <c r="S449" s="68">
        <f>IF(S$441&gt;'Key project Info'!$B$6,0,IF('Key project Info'!$G26&gt;'Key project Info'!$C39,'Key project Info'!$C39*S148+('Key project Info'!$G26-'Key project Info'!$C39)/'Key project Info'!$B$6*SUM($B148:S148),S422*S148))</f>
        <v>0</v>
      </c>
      <c r="T449" s="68">
        <f>IF(T$441&gt;'Key project Info'!$B$6,0,IF('Key project Info'!$G26&gt;'Key project Info'!$C39,'Key project Info'!$C39*T148+('Key project Info'!$G26-'Key project Info'!$C39)/'Key project Info'!$B$6*SUM($B148:T148),T422*T148))</f>
        <v>0</v>
      </c>
      <c r="U449" s="68">
        <f>IF(U$441&gt;'Key project Info'!$B$6,0,IF('Key project Info'!$G26&gt;'Key project Info'!$C39,'Key project Info'!$C39*U148+('Key project Info'!$G26-'Key project Info'!$C39)/'Key project Info'!$B$6*SUM($B148:U148),U422*U148))</f>
        <v>0</v>
      </c>
      <c r="V449" s="68">
        <f>IF(V$441&gt;'Key project Info'!$B$6,0,IF('Key project Info'!$G26&gt;'Key project Info'!$C39,'Key project Info'!$C39*V148+('Key project Info'!$G26-'Key project Info'!$C39)/'Key project Info'!$B$6*SUM($B148:V148),V422*V148))</f>
        <v>0</v>
      </c>
      <c r="W449" s="68">
        <f>IF(W$441&gt;'Key project Info'!$B$6,0,IF('Key project Info'!$G26&gt;'Key project Info'!$C39,'Key project Info'!$C39*W148+('Key project Info'!$G26-'Key project Info'!$C39)/'Key project Info'!$B$6*SUM($B148:W148),W422*W148))</f>
        <v>0</v>
      </c>
      <c r="X449" s="68">
        <f>IF(X$441&gt;'Key project Info'!$B$6,0,IF('Key project Info'!$G26&gt;'Key project Info'!$C39,'Key project Info'!$C39*X148+('Key project Info'!$G26-'Key project Info'!$C39)/'Key project Info'!$B$6*SUM($B148:X148),X422*X148))</f>
        <v>0</v>
      </c>
      <c r="Y449" s="68">
        <f>IF(Y$441&gt;'Key project Info'!$B$6,0,IF('Key project Info'!$G26&gt;'Key project Info'!$C39,'Key project Info'!$C39*Y148+('Key project Info'!$G26-'Key project Info'!$C39)/'Key project Info'!$B$6*SUM($B148:Y148),Y422*Y148))</f>
        <v>0</v>
      </c>
      <c r="Z449" s="68">
        <f>IF(Z$441&gt;'Key project Info'!$B$6,0,IF('Key project Info'!$G26&gt;'Key project Info'!$C39,'Key project Info'!$C39*Z148+('Key project Info'!$G26-'Key project Info'!$C39)/'Key project Info'!$B$6*SUM($B148:Z148),Z422*Z148))</f>
        <v>0</v>
      </c>
      <c r="AA449" s="68">
        <f>IF(AA$441&gt;'Key project Info'!$B$6,0,IF('Key project Info'!$G26&gt;'Key project Info'!$C39,'Key project Info'!$C39*AA148+('Key project Info'!$G26-'Key project Info'!$C39)/'Key project Info'!$B$6*SUM($B148:AA148),AA422*AA148))</f>
        <v>0</v>
      </c>
      <c r="AB449" s="68">
        <f>IF(AB$441&gt;'Key project Info'!$B$6,0,IF('Key project Info'!$G26&gt;'Key project Info'!$C39,'Key project Info'!$C39*AB148+('Key project Info'!$G26-'Key project Info'!$C39)/'Key project Info'!$B$6*SUM($B148:AB148),AB422*AB148))</f>
        <v>0</v>
      </c>
      <c r="AC449" s="68">
        <f>IF(AC$441&gt;'Key project Info'!$B$6,0,IF('Key project Info'!$G26&gt;'Key project Info'!$C39,'Key project Info'!$C39*AC148+('Key project Info'!$G26-'Key project Info'!$C39)/'Key project Info'!$B$6*SUM($B148:AC148),AC422*AC148))</f>
        <v>0</v>
      </c>
      <c r="AD449" s="68">
        <f>IF(AD$441&gt;'Key project Info'!$B$6,0,IF('Key project Info'!$G26&gt;'Key project Info'!$C39,'Key project Info'!$C39*AD148+('Key project Info'!$G26-'Key project Info'!$C39)/'Key project Info'!$B$6*SUM($B148:AD148),AD422*AD148))</f>
        <v>0</v>
      </c>
      <c r="AE449" s="68">
        <f>IF(AE$441&gt;'Key project Info'!$B$6,0,IF('Key project Info'!$G26&gt;'Key project Info'!$C39,'Key project Info'!$C39*AE148+('Key project Info'!$G26-'Key project Info'!$C39)/'Key project Info'!$B$6*SUM($B148:AE148),AE422*AE148))</f>
        <v>0</v>
      </c>
      <c r="AF449" s="68"/>
      <c r="AG449" s="68"/>
      <c r="AH449" s="68"/>
    </row>
    <row r="450" spans="1:34" x14ac:dyDescent="0.25">
      <c r="A450" s="68" t="str">
        <f>'Key project Info'!$B40</f>
        <v>Land use h</v>
      </c>
      <c r="B450" s="68">
        <f>IF(B$441&gt;'Key project Info'!$B$6,0,IF('Key project Info'!$G27&gt;'Key project Info'!$C40,'Key project Info'!$C40*B167+('Key project Info'!$G27-'Key project Info'!$C40)/'Key project Info'!$B$6*SUM($B167:B167),B423*B167))</f>
        <v>0</v>
      </c>
      <c r="C450" s="68">
        <f>IF(C$441&gt;'Key project Info'!$B$6,0,IF('Key project Info'!$G27&gt;'Key project Info'!$C40,'Key project Info'!$C40*C167+('Key project Info'!$G27-'Key project Info'!$C40)/'Key project Info'!$B$6*SUM($B167:C167),C423*C167))</f>
        <v>0</v>
      </c>
      <c r="D450" s="68">
        <f>IF(D$441&gt;'Key project Info'!$B$6,0,IF('Key project Info'!$G27&gt;'Key project Info'!$C40,'Key project Info'!$C40*D167+('Key project Info'!$G27-'Key project Info'!$C40)/'Key project Info'!$B$6*SUM($B167:D167),D423*D167))</f>
        <v>0</v>
      </c>
      <c r="E450" s="68">
        <f>IF(E$441&gt;'Key project Info'!$B$6,0,IF('Key project Info'!$G27&gt;'Key project Info'!$C40,'Key project Info'!$C40*E167+('Key project Info'!$G27-'Key project Info'!$C40)/'Key project Info'!$B$6*SUM($B167:E167),E423*E167))</f>
        <v>0</v>
      </c>
      <c r="F450" s="68">
        <f>IF(F$441&gt;'Key project Info'!$B$6,0,IF('Key project Info'!$G27&gt;'Key project Info'!$C40,'Key project Info'!$C40*F167+('Key project Info'!$G27-'Key project Info'!$C40)/'Key project Info'!$B$6*SUM($B167:F167),F423*F167))</f>
        <v>0</v>
      </c>
      <c r="G450" s="68">
        <f>IF(G$441&gt;'Key project Info'!$B$6,0,IF('Key project Info'!$G27&gt;'Key project Info'!$C40,'Key project Info'!$C40*G167+('Key project Info'!$G27-'Key project Info'!$C40)/'Key project Info'!$B$6*SUM($B167:G167),G423*G167))</f>
        <v>0</v>
      </c>
      <c r="H450" s="68">
        <f>IF(H$441&gt;'Key project Info'!$B$6,0,IF('Key project Info'!$G27&gt;'Key project Info'!$C40,'Key project Info'!$C40*H167+('Key project Info'!$G27-'Key project Info'!$C40)/'Key project Info'!$B$6*SUM($B167:H167),H423*H167))</f>
        <v>0</v>
      </c>
      <c r="I450" s="68">
        <f>IF(I$441&gt;'Key project Info'!$B$6,0,IF('Key project Info'!$G27&gt;'Key project Info'!$C40,'Key project Info'!$C40*I167+('Key project Info'!$G27-'Key project Info'!$C40)/'Key project Info'!$B$6*SUM($B167:I167),I423*I167))</f>
        <v>0</v>
      </c>
      <c r="J450" s="68">
        <f>IF(J$441&gt;'Key project Info'!$B$6,0,IF('Key project Info'!$G27&gt;'Key project Info'!$C40,'Key project Info'!$C40*J167+('Key project Info'!$G27-'Key project Info'!$C40)/'Key project Info'!$B$6*SUM($B167:J167),J423*J167))</f>
        <v>0</v>
      </c>
      <c r="K450" s="68">
        <f>IF(K$441&gt;'Key project Info'!$B$6,0,IF('Key project Info'!$G27&gt;'Key project Info'!$C40,'Key project Info'!$C40*K167+('Key project Info'!$G27-'Key project Info'!$C40)/'Key project Info'!$B$6*SUM($B167:K167),K423*K167))</f>
        <v>0</v>
      </c>
      <c r="L450" s="68">
        <f>IF(L$441&gt;'Key project Info'!$B$6,0,IF('Key project Info'!$G27&gt;'Key project Info'!$C40,'Key project Info'!$C40*L167+('Key project Info'!$G27-'Key project Info'!$C40)/'Key project Info'!$B$6*SUM($B167:L167),L423*L167))</f>
        <v>0</v>
      </c>
      <c r="M450" s="68">
        <f>IF(M$441&gt;'Key project Info'!$B$6,0,IF('Key project Info'!$G27&gt;'Key project Info'!$C40,'Key project Info'!$C40*M167+('Key project Info'!$G27-'Key project Info'!$C40)/'Key project Info'!$B$6*SUM($B167:M167),M423*M167))</f>
        <v>0</v>
      </c>
      <c r="N450" s="68">
        <f>IF(N$441&gt;'Key project Info'!$B$6,0,IF('Key project Info'!$G27&gt;'Key project Info'!$C40,'Key project Info'!$C40*N167+('Key project Info'!$G27-'Key project Info'!$C40)/'Key project Info'!$B$6*SUM($B167:N167),N423*N167))</f>
        <v>0</v>
      </c>
      <c r="O450" s="68">
        <f>IF(O$441&gt;'Key project Info'!$B$6,0,IF('Key project Info'!$G27&gt;'Key project Info'!$C40,'Key project Info'!$C40*O167+('Key project Info'!$G27-'Key project Info'!$C40)/'Key project Info'!$B$6*SUM($B167:O167),O423*O167))</f>
        <v>0</v>
      </c>
      <c r="P450" s="68">
        <f>IF(P$441&gt;'Key project Info'!$B$6,0,IF('Key project Info'!$G27&gt;'Key project Info'!$C40,'Key project Info'!$C40*P167+('Key project Info'!$G27-'Key project Info'!$C40)/'Key project Info'!$B$6*SUM($B167:P167),P423*P167))</f>
        <v>0</v>
      </c>
      <c r="Q450" s="68">
        <f>IF(Q$441&gt;'Key project Info'!$B$6,0,IF('Key project Info'!$G27&gt;'Key project Info'!$C40,'Key project Info'!$C40*Q167+('Key project Info'!$G27-'Key project Info'!$C40)/'Key project Info'!$B$6*SUM($B167:Q167),Q423*Q167))</f>
        <v>0</v>
      </c>
      <c r="R450" s="68">
        <f>IF(R$441&gt;'Key project Info'!$B$6,0,IF('Key project Info'!$G27&gt;'Key project Info'!$C40,'Key project Info'!$C40*R167+('Key project Info'!$G27-'Key project Info'!$C40)/'Key project Info'!$B$6*SUM($B167:R167),R423*R167))</f>
        <v>0</v>
      </c>
      <c r="S450" s="68">
        <f>IF(S$441&gt;'Key project Info'!$B$6,0,IF('Key project Info'!$G27&gt;'Key project Info'!$C40,'Key project Info'!$C40*S167+('Key project Info'!$G27-'Key project Info'!$C40)/'Key project Info'!$B$6*SUM($B167:S167),S423*S167))</f>
        <v>0</v>
      </c>
      <c r="T450" s="68">
        <f>IF(T$441&gt;'Key project Info'!$B$6,0,IF('Key project Info'!$G27&gt;'Key project Info'!$C40,'Key project Info'!$C40*T167+('Key project Info'!$G27-'Key project Info'!$C40)/'Key project Info'!$B$6*SUM($B167:T167),T423*T167))</f>
        <v>0</v>
      </c>
      <c r="U450" s="68">
        <f>IF(U$441&gt;'Key project Info'!$B$6,0,IF('Key project Info'!$G27&gt;'Key project Info'!$C40,'Key project Info'!$C40*U167+('Key project Info'!$G27-'Key project Info'!$C40)/'Key project Info'!$B$6*SUM($B167:U167),U423*U167))</f>
        <v>0</v>
      </c>
      <c r="V450" s="68">
        <f>IF(V$441&gt;'Key project Info'!$B$6,0,IF('Key project Info'!$G27&gt;'Key project Info'!$C40,'Key project Info'!$C40*V167+('Key project Info'!$G27-'Key project Info'!$C40)/'Key project Info'!$B$6*SUM($B167:V167),V423*V167))</f>
        <v>0</v>
      </c>
      <c r="W450" s="68">
        <f>IF(W$441&gt;'Key project Info'!$B$6,0,IF('Key project Info'!$G27&gt;'Key project Info'!$C40,'Key project Info'!$C40*W167+('Key project Info'!$G27-'Key project Info'!$C40)/'Key project Info'!$B$6*SUM($B167:W167),W423*W167))</f>
        <v>0</v>
      </c>
      <c r="X450" s="68">
        <f>IF(X$441&gt;'Key project Info'!$B$6,0,IF('Key project Info'!$G27&gt;'Key project Info'!$C40,'Key project Info'!$C40*X167+('Key project Info'!$G27-'Key project Info'!$C40)/'Key project Info'!$B$6*SUM($B167:X167),X423*X167))</f>
        <v>0</v>
      </c>
      <c r="Y450" s="68">
        <f>IF(Y$441&gt;'Key project Info'!$B$6,0,IF('Key project Info'!$G27&gt;'Key project Info'!$C40,'Key project Info'!$C40*Y167+('Key project Info'!$G27-'Key project Info'!$C40)/'Key project Info'!$B$6*SUM($B167:Y167),Y423*Y167))</f>
        <v>0</v>
      </c>
      <c r="Z450" s="68">
        <f>IF(Z$441&gt;'Key project Info'!$B$6,0,IF('Key project Info'!$G27&gt;'Key project Info'!$C40,'Key project Info'!$C40*Z167+('Key project Info'!$G27-'Key project Info'!$C40)/'Key project Info'!$B$6*SUM($B167:Z167),Z423*Z167))</f>
        <v>0</v>
      </c>
      <c r="AA450" s="68">
        <f>IF(AA$441&gt;'Key project Info'!$B$6,0,IF('Key project Info'!$G27&gt;'Key project Info'!$C40,'Key project Info'!$C40*AA167+('Key project Info'!$G27-'Key project Info'!$C40)/'Key project Info'!$B$6*SUM($B167:AA167),AA423*AA167))</f>
        <v>0</v>
      </c>
      <c r="AB450" s="68">
        <f>IF(AB$441&gt;'Key project Info'!$B$6,0,IF('Key project Info'!$G27&gt;'Key project Info'!$C40,'Key project Info'!$C40*AB167+('Key project Info'!$G27-'Key project Info'!$C40)/'Key project Info'!$B$6*SUM($B167:AB167),AB423*AB167))</f>
        <v>0</v>
      </c>
      <c r="AC450" s="68">
        <f>IF(AC$441&gt;'Key project Info'!$B$6,0,IF('Key project Info'!$G27&gt;'Key project Info'!$C40,'Key project Info'!$C40*AC167+('Key project Info'!$G27-'Key project Info'!$C40)/'Key project Info'!$B$6*SUM($B167:AC167),AC423*AC167))</f>
        <v>0</v>
      </c>
      <c r="AD450" s="68">
        <f>IF(AD$441&gt;'Key project Info'!$B$6,0,IF('Key project Info'!$G27&gt;'Key project Info'!$C40,'Key project Info'!$C40*AD167+('Key project Info'!$G27-'Key project Info'!$C40)/'Key project Info'!$B$6*SUM($B167:AD167),AD423*AD167))</f>
        <v>0</v>
      </c>
      <c r="AE450" s="68">
        <f>IF(AE$441&gt;'Key project Info'!$B$6,0,IF('Key project Info'!$G27&gt;'Key project Info'!$C40,'Key project Info'!$C40*AE167+('Key project Info'!$G27-'Key project Info'!$C40)/'Key project Info'!$B$6*SUM($B167:AE167),AE423*AE167))</f>
        <v>0</v>
      </c>
      <c r="AF450" s="68"/>
      <c r="AG450" s="68"/>
      <c r="AH450" s="68"/>
    </row>
    <row r="451" spans="1:34" x14ac:dyDescent="0.25">
      <c r="A451" s="68" t="str">
        <f>'Key project Info'!$B41</f>
        <v>Land use i</v>
      </c>
      <c r="B451" s="68">
        <f>IF(B$441&gt;'Key project Info'!$B$6,0,IF('Key project Info'!$G28&gt;'Key project Info'!$C41,'Key project Info'!$C41*B186+('Key project Info'!$G28-'Key project Info'!$C41)/'Key project Info'!$B$6*SUM($B186:B186),B424*B186))</f>
        <v>0</v>
      </c>
      <c r="C451" s="68">
        <f>IF(C$441&gt;'Key project Info'!$B$6,0,IF('Key project Info'!$G28&gt;'Key project Info'!$C41,'Key project Info'!$C41*C186+('Key project Info'!$G28-'Key project Info'!$C41)/'Key project Info'!$B$6*SUM($B186:C186),C424*C186))</f>
        <v>0</v>
      </c>
      <c r="D451" s="68">
        <f>IF(D$441&gt;'Key project Info'!$B$6,0,IF('Key project Info'!$G28&gt;'Key project Info'!$C41,'Key project Info'!$C41*D186+('Key project Info'!$G28-'Key project Info'!$C41)/'Key project Info'!$B$6*SUM($B186:D186),D424*D186))</f>
        <v>0</v>
      </c>
      <c r="E451" s="68">
        <f>IF(E$441&gt;'Key project Info'!$B$6,0,IF('Key project Info'!$G28&gt;'Key project Info'!$C41,'Key project Info'!$C41*E186+('Key project Info'!$G28-'Key project Info'!$C41)/'Key project Info'!$B$6*SUM($B186:E186),E424*E186))</f>
        <v>0</v>
      </c>
      <c r="F451" s="68">
        <f>IF(F$441&gt;'Key project Info'!$B$6,0,IF('Key project Info'!$G28&gt;'Key project Info'!$C41,'Key project Info'!$C41*F186+('Key project Info'!$G28-'Key project Info'!$C41)/'Key project Info'!$B$6*SUM($B186:F186),F424*F186))</f>
        <v>0</v>
      </c>
      <c r="G451" s="68">
        <f>IF(G$441&gt;'Key project Info'!$B$6,0,IF('Key project Info'!$G28&gt;'Key project Info'!$C41,'Key project Info'!$C41*G186+('Key project Info'!$G28-'Key project Info'!$C41)/'Key project Info'!$B$6*SUM($B186:G186),G424*G186))</f>
        <v>0</v>
      </c>
      <c r="H451" s="68">
        <f>IF(H$441&gt;'Key project Info'!$B$6,0,IF('Key project Info'!$G28&gt;'Key project Info'!$C41,'Key project Info'!$C41*H186+('Key project Info'!$G28-'Key project Info'!$C41)/'Key project Info'!$B$6*SUM($B186:H186),H424*H186))</f>
        <v>0</v>
      </c>
      <c r="I451" s="68">
        <f>IF(I$441&gt;'Key project Info'!$B$6,0,IF('Key project Info'!$G28&gt;'Key project Info'!$C41,'Key project Info'!$C41*I186+('Key project Info'!$G28-'Key project Info'!$C41)/'Key project Info'!$B$6*SUM($B186:I186),I424*I186))</f>
        <v>0</v>
      </c>
      <c r="J451" s="68">
        <f>IF(J$441&gt;'Key project Info'!$B$6,0,IF('Key project Info'!$G28&gt;'Key project Info'!$C41,'Key project Info'!$C41*J186+('Key project Info'!$G28-'Key project Info'!$C41)/'Key project Info'!$B$6*SUM($B186:J186),J424*J186))</f>
        <v>0</v>
      </c>
      <c r="K451" s="68">
        <f>IF(K$441&gt;'Key project Info'!$B$6,0,IF('Key project Info'!$G28&gt;'Key project Info'!$C41,'Key project Info'!$C41*K186+('Key project Info'!$G28-'Key project Info'!$C41)/'Key project Info'!$B$6*SUM($B186:K186),K424*K186))</f>
        <v>0</v>
      </c>
      <c r="L451" s="68">
        <f>IF(L$441&gt;'Key project Info'!$B$6,0,IF('Key project Info'!$G28&gt;'Key project Info'!$C41,'Key project Info'!$C41*L186+('Key project Info'!$G28-'Key project Info'!$C41)/'Key project Info'!$B$6*SUM($B186:L186),L424*L186))</f>
        <v>0</v>
      </c>
      <c r="M451" s="68">
        <f>IF(M$441&gt;'Key project Info'!$B$6,0,IF('Key project Info'!$G28&gt;'Key project Info'!$C41,'Key project Info'!$C41*M186+('Key project Info'!$G28-'Key project Info'!$C41)/'Key project Info'!$B$6*SUM($B186:M186),M424*M186))</f>
        <v>0</v>
      </c>
      <c r="N451" s="68">
        <f>IF(N$441&gt;'Key project Info'!$B$6,0,IF('Key project Info'!$G28&gt;'Key project Info'!$C41,'Key project Info'!$C41*N186+('Key project Info'!$G28-'Key project Info'!$C41)/'Key project Info'!$B$6*SUM($B186:N186),N424*N186))</f>
        <v>0</v>
      </c>
      <c r="O451" s="68">
        <f>IF(O$441&gt;'Key project Info'!$B$6,0,IF('Key project Info'!$G28&gt;'Key project Info'!$C41,'Key project Info'!$C41*O186+('Key project Info'!$G28-'Key project Info'!$C41)/'Key project Info'!$B$6*SUM($B186:O186),O424*O186))</f>
        <v>0</v>
      </c>
      <c r="P451" s="68">
        <f>IF(P$441&gt;'Key project Info'!$B$6,0,IF('Key project Info'!$G28&gt;'Key project Info'!$C41,'Key project Info'!$C41*P186+('Key project Info'!$G28-'Key project Info'!$C41)/'Key project Info'!$B$6*SUM($B186:P186),P424*P186))</f>
        <v>0</v>
      </c>
      <c r="Q451" s="68">
        <f>IF(Q$441&gt;'Key project Info'!$B$6,0,IF('Key project Info'!$G28&gt;'Key project Info'!$C41,'Key project Info'!$C41*Q186+('Key project Info'!$G28-'Key project Info'!$C41)/'Key project Info'!$B$6*SUM($B186:Q186),Q424*Q186))</f>
        <v>0</v>
      </c>
      <c r="R451" s="68">
        <f>IF(R$441&gt;'Key project Info'!$B$6,0,IF('Key project Info'!$G28&gt;'Key project Info'!$C41,'Key project Info'!$C41*R186+('Key project Info'!$G28-'Key project Info'!$C41)/'Key project Info'!$B$6*SUM($B186:R186),R424*R186))</f>
        <v>0</v>
      </c>
      <c r="S451" s="68">
        <f>IF(S$441&gt;'Key project Info'!$B$6,0,IF('Key project Info'!$G28&gt;'Key project Info'!$C41,'Key project Info'!$C41*S186+('Key project Info'!$G28-'Key project Info'!$C41)/'Key project Info'!$B$6*SUM($B186:S186),S424*S186))</f>
        <v>0</v>
      </c>
      <c r="T451" s="68">
        <f>IF(T$441&gt;'Key project Info'!$B$6,0,IF('Key project Info'!$G28&gt;'Key project Info'!$C41,'Key project Info'!$C41*T186+('Key project Info'!$G28-'Key project Info'!$C41)/'Key project Info'!$B$6*SUM($B186:T186),T424*T186))</f>
        <v>0</v>
      </c>
      <c r="U451" s="68">
        <f>IF(U$441&gt;'Key project Info'!$B$6,0,IF('Key project Info'!$G28&gt;'Key project Info'!$C41,'Key project Info'!$C41*U186+('Key project Info'!$G28-'Key project Info'!$C41)/'Key project Info'!$B$6*SUM($B186:U186),U424*U186))</f>
        <v>0</v>
      </c>
      <c r="V451" s="68">
        <f>IF(V$441&gt;'Key project Info'!$B$6,0,IF('Key project Info'!$G28&gt;'Key project Info'!$C41,'Key project Info'!$C41*V186+('Key project Info'!$G28-'Key project Info'!$C41)/'Key project Info'!$B$6*SUM($B186:V186),V424*V186))</f>
        <v>0</v>
      </c>
      <c r="W451" s="68">
        <f>IF(W$441&gt;'Key project Info'!$B$6,0,IF('Key project Info'!$G28&gt;'Key project Info'!$C41,'Key project Info'!$C41*W186+('Key project Info'!$G28-'Key project Info'!$C41)/'Key project Info'!$B$6*SUM($B186:W186),W424*W186))</f>
        <v>0</v>
      </c>
      <c r="X451" s="68">
        <f>IF(X$441&gt;'Key project Info'!$B$6,0,IF('Key project Info'!$G28&gt;'Key project Info'!$C41,'Key project Info'!$C41*X186+('Key project Info'!$G28-'Key project Info'!$C41)/'Key project Info'!$B$6*SUM($B186:X186),X424*X186))</f>
        <v>0</v>
      </c>
      <c r="Y451" s="68">
        <f>IF(Y$441&gt;'Key project Info'!$B$6,0,IF('Key project Info'!$G28&gt;'Key project Info'!$C41,'Key project Info'!$C41*Y186+('Key project Info'!$G28-'Key project Info'!$C41)/'Key project Info'!$B$6*SUM($B186:Y186),Y424*Y186))</f>
        <v>0</v>
      </c>
      <c r="Z451" s="68">
        <f>IF(Z$441&gt;'Key project Info'!$B$6,0,IF('Key project Info'!$G28&gt;'Key project Info'!$C41,'Key project Info'!$C41*Z186+('Key project Info'!$G28-'Key project Info'!$C41)/'Key project Info'!$B$6*SUM($B186:Z186),Z424*Z186))</f>
        <v>0</v>
      </c>
      <c r="AA451" s="68">
        <f>IF(AA$441&gt;'Key project Info'!$B$6,0,IF('Key project Info'!$G28&gt;'Key project Info'!$C41,'Key project Info'!$C41*AA186+('Key project Info'!$G28-'Key project Info'!$C41)/'Key project Info'!$B$6*SUM($B186:AA186),AA424*AA186))</f>
        <v>0</v>
      </c>
      <c r="AB451" s="68">
        <f>IF(AB$441&gt;'Key project Info'!$B$6,0,IF('Key project Info'!$G28&gt;'Key project Info'!$C41,'Key project Info'!$C41*AB186+('Key project Info'!$G28-'Key project Info'!$C41)/'Key project Info'!$B$6*SUM($B186:AB186),AB424*AB186))</f>
        <v>0</v>
      </c>
      <c r="AC451" s="68">
        <f>IF(AC$441&gt;'Key project Info'!$B$6,0,IF('Key project Info'!$G28&gt;'Key project Info'!$C41,'Key project Info'!$C41*AC186+('Key project Info'!$G28-'Key project Info'!$C41)/'Key project Info'!$B$6*SUM($B186:AC186),AC424*AC186))</f>
        <v>0</v>
      </c>
      <c r="AD451" s="68">
        <f>IF(AD$441&gt;'Key project Info'!$B$6,0,IF('Key project Info'!$G28&gt;'Key project Info'!$C41,'Key project Info'!$C41*AD186+('Key project Info'!$G28-'Key project Info'!$C41)/'Key project Info'!$B$6*SUM($B186:AD186),AD424*AD186))</f>
        <v>0</v>
      </c>
      <c r="AE451" s="68">
        <f>IF(AE$441&gt;'Key project Info'!$B$6,0,IF('Key project Info'!$G28&gt;'Key project Info'!$C41,'Key project Info'!$C41*AE186+('Key project Info'!$G28-'Key project Info'!$C41)/'Key project Info'!$B$6*SUM($B186:AE186),AE424*AE186))</f>
        <v>0</v>
      </c>
      <c r="AF451" s="68"/>
      <c r="AG451" s="68"/>
      <c r="AH451" s="68"/>
    </row>
    <row r="452" spans="1:34" x14ac:dyDescent="0.25">
      <c r="A452" s="68" t="str">
        <f>'Key project Info'!$B42</f>
        <v>Land use j</v>
      </c>
      <c r="B452" s="68">
        <f>IF(B$441&gt;'Key project Info'!$B$6,0,IF('Key project Info'!$G29&gt;'Key project Info'!$C42,'Key project Info'!$C42*B205+('Key project Info'!$G29-'Key project Info'!$C42)/'Key project Info'!$B$6*SUM($B205:B205),B425*B205))</f>
        <v>0</v>
      </c>
      <c r="C452" s="68">
        <f>IF(C$441&gt;'Key project Info'!$B$6,0,IF('Key project Info'!$G29&gt;'Key project Info'!$C42,'Key project Info'!$C42*C205+('Key project Info'!$G29-'Key project Info'!$C42)/'Key project Info'!$B$6*SUM($B205:C205),C425*C205))</f>
        <v>0</v>
      </c>
      <c r="D452" s="68">
        <f>IF(D$441&gt;'Key project Info'!$B$6,0,IF('Key project Info'!$G29&gt;'Key project Info'!$C42,'Key project Info'!$C42*D205+('Key project Info'!$G29-'Key project Info'!$C42)/'Key project Info'!$B$6*SUM($B205:D205),D425*D205))</f>
        <v>0</v>
      </c>
      <c r="E452" s="68">
        <f>IF(E$441&gt;'Key project Info'!$B$6,0,IF('Key project Info'!$G29&gt;'Key project Info'!$C42,'Key project Info'!$C42*E205+('Key project Info'!$G29-'Key project Info'!$C42)/'Key project Info'!$B$6*SUM($B205:E205),E425*E205))</f>
        <v>0</v>
      </c>
      <c r="F452" s="68">
        <f>IF(F$441&gt;'Key project Info'!$B$6,0,IF('Key project Info'!$G29&gt;'Key project Info'!$C42,'Key project Info'!$C42*F205+('Key project Info'!$G29-'Key project Info'!$C42)/'Key project Info'!$B$6*SUM($B205:F205),F425*F205))</f>
        <v>0</v>
      </c>
      <c r="G452" s="68">
        <f>IF(G$441&gt;'Key project Info'!$B$6,0,IF('Key project Info'!$G29&gt;'Key project Info'!$C42,'Key project Info'!$C42*G205+('Key project Info'!$G29-'Key project Info'!$C42)/'Key project Info'!$B$6*SUM($B205:G205),G425*G205))</f>
        <v>0</v>
      </c>
      <c r="H452" s="68">
        <f>IF(H$441&gt;'Key project Info'!$B$6,0,IF('Key project Info'!$G29&gt;'Key project Info'!$C42,'Key project Info'!$C42*H205+('Key project Info'!$G29-'Key project Info'!$C42)/'Key project Info'!$B$6*SUM($B205:H205),H425*H205))</f>
        <v>0</v>
      </c>
      <c r="I452" s="68">
        <f>IF(I$441&gt;'Key project Info'!$B$6,0,IF('Key project Info'!$G29&gt;'Key project Info'!$C42,'Key project Info'!$C42*I205+('Key project Info'!$G29-'Key project Info'!$C42)/'Key project Info'!$B$6*SUM($B205:I205),I425*I205))</f>
        <v>0</v>
      </c>
      <c r="J452" s="68">
        <f>IF(J$441&gt;'Key project Info'!$B$6,0,IF('Key project Info'!$G29&gt;'Key project Info'!$C42,'Key project Info'!$C42*J205+('Key project Info'!$G29-'Key project Info'!$C42)/'Key project Info'!$B$6*SUM($B205:J205),J425*J205))</f>
        <v>0</v>
      </c>
      <c r="K452" s="68">
        <f>IF(K$441&gt;'Key project Info'!$B$6,0,IF('Key project Info'!$G29&gt;'Key project Info'!$C42,'Key project Info'!$C42*K205+('Key project Info'!$G29-'Key project Info'!$C42)/'Key project Info'!$B$6*SUM($B205:K205),K425*K205))</f>
        <v>0</v>
      </c>
      <c r="L452" s="68">
        <f>IF(L$441&gt;'Key project Info'!$B$6,0,IF('Key project Info'!$G29&gt;'Key project Info'!$C42,'Key project Info'!$C42*L205+('Key project Info'!$G29-'Key project Info'!$C42)/'Key project Info'!$B$6*SUM($B205:L205),L425*L205))</f>
        <v>0</v>
      </c>
      <c r="M452" s="68">
        <f>IF(M$441&gt;'Key project Info'!$B$6,0,IF('Key project Info'!$G29&gt;'Key project Info'!$C42,'Key project Info'!$C42*M205+('Key project Info'!$G29-'Key project Info'!$C42)/'Key project Info'!$B$6*SUM($B205:M205),M425*M205))</f>
        <v>0</v>
      </c>
      <c r="N452" s="68">
        <f>IF(N$441&gt;'Key project Info'!$B$6,0,IF('Key project Info'!$G29&gt;'Key project Info'!$C42,'Key project Info'!$C42*N205+('Key project Info'!$G29-'Key project Info'!$C42)/'Key project Info'!$B$6*SUM($B205:N205),N425*N205))</f>
        <v>0</v>
      </c>
      <c r="O452" s="68">
        <f>IF(O$441&gt;'Key project Info'!$B$6,0,IF('Key project Info'!$G29&gt;'Key project Info'!$C42,'Key project Info'!$C42*O205+('Key project Info'!$G29-'Key project Info'!$C42)/'Key project Info'!$B$6*SUM($B205:O205),O425*O205))</f>
        <v>0</v>
      </c>
      <c r="P452" s="68">
        <f>IF(P$441&gt;'Key project Info'!$B$6,0,IF('Key project Info'!$G29&gt;'Key project Info'!$C42,'Key project Info'!$C42*P205+('Key project Info'!$G29-'Key project Info'!$C42)/'Key project Info'!$B$6*SUM($B205:P205),P425*P205))</f>
        <v>0</v>
      </c>
      <c r="Q452" s="68">
        <f>IF(Q$441&gt;'Key project Info'!$B$6,0,IF('Key project Info'!$G29&gt;'Key project Info'!$C42,'Key project Info'!$C42*Q205+('Key project Info'!$G29-'Key project Info'!$C42)/'Key project Info'!$B$6*SUM($B205:Q205),Q425*Q205))</f>
        <v>0</v>
      </c>
      <c r="R452" s="68">
        <f>IF(R$441&gt;'Key project Info'!$B$6,0,IF('Key project Info'!$G29&gt;'Key project Info'!$C42,'Key project Info'!$C42*R205+('Key project Info'!$G29-'Key project Info'!$C42)/'Key project Info'!$B$6*SUM($B205:R205),R425*R205))</f>
        <v>0</v>
      </c>
      <c r="S452" s="68">
        <f>IF(S$441&gt;'Key project Info'!$B$6,0,IF('Key project Info'!$G29&gt;'Key project Info'!$C42,'Key project Info'!$C42*S205+('Key project Info'!$G29-'Key project Info'!$C42)/'Key project Info'!$B$6*SUM($B205:S205),S425*S205))</f>
        <v>0</v>
      </c>
      <c r="T452" s="68">
        <f>IF(T$441&gt;'Key project Info'!$B$6,0,IF('Key project Info'!$G29&gt;'Key project Info'!$C42,'Key project Info'!$C42*T205+('Key project Info'!$G29-'Key project Info'!$C42)/'Key project Info'!$B$6*SUM($B205:T205),T425*T205))</f>
        <v>0</v>
      </c>
      <c r="U452" s="68">
        <f>IF(U$441&gt;'Key project Info'!$B$6,0,IF('Key project Info'!$G29&gt;'Key project Info'!$C42,'Key project Info'!$C42*U205+('Key project Info'!$G29-'Key project Info'!$C42)/'Key project Info'!$B$6*SUM($B205:U205),U425*U205))</f>
        <v>0</v>
      </c>
      <c r="V452" s="68">
        <f>IF(V$441&gt;'Key project Info'!$B$6,0,IF('Key project Info'!$G29&gt;'Key project Info'!$C42,'Key project Info'!$C42*V205+('Key project Info'!$G29-'Key project Info'!$C42)/'Key project Info'!$B$6*SUM($B205:V205),V425*V205))</f>
        <v>0</v>
      </c>
      <c r="W452" s="68">
        <f>IF(W$441&gt;'Key project Info'!$B$6,0,IF('Key project Info'!$G29&gt;'Key project Info'!$C42,'Key project Info'!$C42*W205+('Key project Info'!$G29-'Key project Info'!$C42)/'Key project Info'!$B$6*SUM($B205:W205),W425*W205))</f>
        <v>0</v>
      </c>
      <c r="X452" s="68">
        <f>IF(X$441&gt;'Key project Info'!$B$6,0,IF('Key project Info'!$G29&gt;'Key project Info'!$C42,'Key project Info'!$C42*X205+('Key project Info'!$G29-'Key project Info'!$C42)/'Key project Info'!$B$6*SUM($B205:X205),X425*X205))</f>
        <v>0</v>
      </c>
      <c r="Y452" s="68">
        <f>IF(Y$441&gt;'Key project Info'!$B$6,0,IF('Key project Info'!$G29&gt;'Key project Info'!$C42,'Key project Info'!$C42*Y205+('Key project Info'!$G29-'Key project Info'!$C42)/'Key project Info'!$B$6*SUM($B205:Y205),Y425*Y205))</f>
        <v>0</v>
      </c>
      <c r="Z452" s="68">
        <f>IF(Z$441&gt;'Key project Info'!$B$6,0,IF('Key project Info'!$G29&gt;'Key project Info'!$C42,'Key project Info'!$C42*Z205+('Key project Info'!$G29-'Key project Info'!$C42)/'Key project Info'!$B$6*SUM($B205:Z205),Z425*Z205))</f>
        <v>0</v>
      </c>
      <c r="AA452" s="68">
        <f>IF(AA$441&gt;'Key project Info'!$B$6,0,IF('Key project Info'!$G29&gt;'Key project Info'!$C42,'Key project Info'!$C42*AA205+('Key project Info'!$G29-'Key project Info'!$C42)/'Key project Info'!$B$6*SUM($B205:AA205),AA425*AA205))</f>
        <v>0</v>
      </c>
      <c r="AB452" s="68">
        <f>IF(AB$441&gt;'Key project Info'!$B$6,0,IF('Key project Info'!$G29&gt;'Key project Info'!$C42,'Key project Info'!$C42*AB205+('Key project Info'!$G29-'Key project Info'!$C42)/'Key project Info'!$B$6*SUM($B205:AB205),AB425*AB205))</f>
        <v>0</v>
      </c>
      <c r="AC452" s="68">
        <f>IF(AC$441&gt;'Key project Info'!$B$6,0,IF('Key project Info'!$G29&gt;'Key project Info'!$C42,'Key project Info'!$C42*AC205+('Key project Info'!$G29-'Key project Info'!$C42)/'Key project Info'!$B$6*SUM($B205:AC205),AC425*AC205))</f>
        <v>0</v>
      </c>
      <c r="AD452" s="68">
        <f>IF(AD$441&gt;'Key project Info'!$B$6,0,IF('Key project Info'!$G29&gt;'Key project Info'!$C42,'Key project Info'!$C42*AD205+('Key project Info'!$G29-'Key project Info'!$C42)/'Key project Info'!$B$6*SUM($B205:AD205),AD425*AD205))</f>
        <v>0</v>
      </c>
      <c r="AE452" s="68">
        <f>IF(AE$441&gt;'Key project Info'!$B$6,0,IF('Key project Info'!$G29&gt;'Key project Info'!$C42,'Key project Info'!$C42*AE205+('Key project Info'!$G29-'Key project Info'!$C42)/'Key project Info'!$B$6*SUM($B205:AE205),AE425*AE205))</f>
        <v>0</v>
      </c>
      <c r="AF452" s="68"/>
      <c r="AG452" s="68"/>
      <c r="AH452" s="68"/>
    </row>
    <row r="453" spans="1:34" x14ac:dyDescent="0.25">
      <c r="A453" s="68" t="str">
        <f>'Key project Info'!$B43</f>
        <v>Land use k</v>
      </c>
      <c r="B453" s="68">
        <f>IF(B$441&gt;'Key project Info'!$B$6,0,IF('Key project Info'!$G30&gt;'Key project Info'!$C43,'Key project Info'!$C43*B224+('Key project Info'!$G30-'Key project Info'!$C43)/'Key project Info'!$B$6*SUM($B224:B224),B426*B224))</f>
        <v>0</v>
      </c>
      <c r="C453" s="68">
        <f>IF(C$441&gt;'Key project Info'!$B$6,0,IF('Key project Info'!$G30&gt;'Key project Info'!$C43,'Key project Info'!$C43*C224+('Key project Info'!$G30-'Key project Info'!$C43)/'Key project Info'!$B$6*SUM($B224:C224),C426*C224))</f>
        <v>0</v>
      </c>
      <c r="D453" s="68">
        <f>IF(D$441&gt;'Key project Info'!$B$6,0,IF('Key project Info'!$G30&gt;'Key project Info'!$C43,'Key project Info'!$C43*D224+('Key project Info'!$G30-'Key project Info'!$C43)/'Key project Info'!$B$6*SUM($B224:D224),D426*D224))</f>
        <v>0</v>
      </c>
      <c r="E453" s="68">
        <f>IF(E$441&gt;'Key project Info'!$B$6,0,IF('Key project Info'!$G30&gt;'Key project Info'!$C43,'Key project Info'!$C43*E224+('Key project Info'!$G30-'Key project Info'!$C43)/'Key project Info'!$B$6*SUM($B224:E224),E426*E224))</f>
        <v>0</v>
      </c>
      <c r="F453" s="68">
        <f>IF(F$441&gt;'Key project Info'!$B$6,0,IF('Key project Info'!$G30&gt;'Key project Info'!$C43,'Key project Info'!$C43*F224+('Key project Info'!$G30-'Key project Info'!$C43)/'Key project Info'!$B$6*SUM($B224:F224),F426*F224))</f>
        <v>0</v>
      </c>
      <c r="G453" s="68">
        <f>IF(G$441&gt;'Key project Info'!$B$6,0,IF('Key project Info'!$G30&gt;'Key project Info'!$C43,'Key project Info'!$C43*G224+('Key project Info'!$G30-'Key project Info'!$C43)/'Key project Info'!$B$6*SUM($B224:G224),G426*G224))</f>
        <v>0</v>
      </c>
      <c r="H453" s="68">
        <f>IF(H$441&gt;'Key project Info'!$B$6,0,IF('Key project Info'!$G30&gt;'Key project Info'!$C43,'Key project Info'!$C43*H224+('Key project Info'!$G30-'Key project Info'!$C43)/'Key project Info'!$B$6*SUM($B224:H224),H426*H224))</f>
        <v>0</v>
      </c>
      <c r="I453" s="68">
        <f>IF(I$441&gt;'Key project Info'!$B$6,0,IF('Key project Info'!$G30&gt;'Key project Info'!$C43,'Key project Info'!$C43*I224+('Key project Info'!$G30-'Key project Info'!$C43)/'Key project Info'!$B$6*SUM($B224:I224),I426*I224))</f>
        <v>0</v>
      </c>
      <c r="J453" s="68">
        <f>IF(J$441&gt;'Key project Info'!$B$6,0,IF('Key project Info'!$G30&gt;'Key project Info'!$C43,'Key project Info'!$C43*J224+('Key project Info'!$G30-'Key project Info'!$C43)/'Key project Info'!$B$6*SUM($B224:J224),J426*J224))</f>
        <v>0</v>
      </c>
      <c r="K453" s="68">
        <f>IF(K$441&gt;'Key project Info'!$B$6,0,IF('Key project Info'!$G30&gt;'Key project Info'!$C43,'Key project Info'!$C43*K224+('Key project Info'!$G30-'Key project Info'!$C43)/'Key project Info'!$B$6*SUM($B224:K224),K426*K224))</f>
        <v>0</v>
      </c>
      <c r="L453" s="68">
        <f>IF(L$441&gt;'Key project Info'!$B$6,0,IF('Key project Info'!$G30&gt;'Key project Info'!$C43,'Key project Info'!$C43*L224+('Key project Info'!$G30-'Key project Info'!$C43)/'Key project Info'!$B$6*SUM($B224:L224),L426*L224))</f>
        <v>0</v>
      </c>
      <c r="M453" s="68">
        <f>IF(M$441&gt;'Key project Info'!$B$6,0,IF('Key project Info'!$G30&gt;'Key project Info'!$C43,'Key project Info'!$C43*M224+('Key project Info'!$G30-'Key project Info'!$C43)/'Key project Info'!$B$6*SUM($B224:M224),M426*M224))</f>
        <v>0</v>
      </c>
      <c r="N453" s="68">
        <f>IF(N$441&gt;'Key project Info'!$B$6,0,IF('Key project Info'!$G30&gt;'Key project Info'!$C43,'Key project Info'!$C43*N224+('Key project Info'!$G30-'Key project Info'!$C43)/'Key project Info'!$B$6*SUM($B224:N224),N426*N224))</f>
        <v>0</v>
      </c>
      <c r="O453" s="68">
        <f>IF(O$441&gt;'Key project Info'!$B$6,0,IF('Key project Info'!$G30&gt;'Key project Info'!$C43,'Key project Info'!$C43*O224+('Key project Info'!$G30-'Key project Info'!$C43)/'Key project Info'!$B$6*SUM($B224:O224),O426*O224))</f>
        <v>0</v>
      </c>
      <c r="P453" s="68">
        <f>IF(P$441&gt;'Key project Info'!$B$6,0,IF('Key project Info'!$G30&gt;'Key project Info'!$C43,'Key project Info'!$C43*P224+('Key project Info'!$G30-'Key project Info'!$C43)/'Key project Info'!$B$6*SUM($B224:P224),P426*P224))</f>
        <v>0</v>
      </c>
      <c r="Q453" s="68">
        <f>IF(Q$441&gt;'Key project Info'!$B$6,0,IF('Key project Info'!$G30&gt;'Key project Info'!$C43,'Key project Info'!$C43*Q224+('Key project Info'!$G30-'Key project Info'!$C43)/'Key project Info'!$B$6*SUM($B224:Q224),Q426*Q224))</f>
        <v>0</v>
      </c>
      <c r="R453" s="68">
        <f>IF(R$441&gt;'Key project Info'!$B$6,0,IF('Key project Info'!$G30&gt;'Key project Info'!$C43,'Key project Info'!$C43*R224+('Key project Info'!$G30-'Key project Info'!$C43)/'Key project Info'!$B$6*SUM($B224:R224),R426*R224))</f>
        <v>0</v>
      </c>
      <c r="S453" s="68">
        <f>IF(S$441&gt;'Key project Info'!$B$6,0,IF('Key project Info'!$G30&gt;'Key project Info'!$C43,'Key project Info'!$C43*S224+('Key project Info'!$G30-'Key project Info'!$C43)/'Key project Info'!$B$6*SUM($B224:S224),S426*S224))</f>
        <v>0</v>
      </c>
      <c r="T453" s="68">
        <f>IF(T$441&gt;'Key project Info'!$B$6,0,IF('Key project Info'!$G30&gt;'Key project Info'!$C43,'Key project Info'!$C43*T224+('Key project Info'!$G30-'Key project Info'!$C43)/'Key project Info'!$B$6*SUM($B224:T224),T426*T224))</f>
        <v>0</v>
      </c>
      <c r="U453" s="68">
        <f>IF(U$441&gt;'Key project Info'!$B$6,0,IF('Key project Info'!$G30&gt;'Key project Info'!$C43,'Key project Info'!$C43*U224+('Key project Info'!$G30-'Key project Info'!$C43)/'Key project Info'!$B$6*SUM($B224:U224),U426*U224))</f>
        <v>0</v>
      </c>
      <c r="V453" s="68">
        <f>IF(V$441&gt;'Key project Info'!$B$6,0,IF('Key project Info'!$G30&gt;'Key project Info'!$C43,'Key project Info'!$C43*V224+('Key project Info'!$G30-'Key project Info'!$C43)/'Key project Info'!$B$6*SUM($B224:V224),V426*V224))</f>
        <v>0</v>
      </c>
      <c r="W453" s="68">
        <f>IF(W$441&gt;'Key project Info'!$B$6,0,IF('Key project Info'!$G30&gt;'Key project Info'!$C43,'Key project Info'!$C43*W224+('Key project Info'!$G30-'Key project Info'!$C43)/'Key project Info'!$B$6*SUM($B224:W224),W426*W224))</f>
        <v>0</v>
      </c>
      <c r="X453" s="68">
        <f>IF(X$441&gt;'Key project Info'!$B$6,0,IF('Key project Info'!$G30&gt;'Key project Info'!$C43,'Key project Info'!$C43*X224+('Key project Info'!$G30-'Key project Info'!$C43)/'Key project Info'!$B$6*SUM($B224:X224),X426*X224))</f>
        <v>0</v>
      </c>
      <c r="Y453" s="68">
        <f>IF(Y$441&gt;'Key project Info'!$B$6,0,IF('Key project Info'!$G30&gt;'Key project Info'!$C43,'Key project Info'!$C43*Y224+('Key project Info'!$G30-'Key project Info'!$C43)/'Key project Info'!$B$6*SUM($B224:Y224),Y426*Y224))</f>
        <v>0</v>
      </c>
      <c r="Z453" s="68">
        <f>IF(Z$441&gt;'Key project Info'!$B$6,0,IF('Key project Info'!$G30&gt;'Key project Info'!$C43,'Key project Info'!$C43*Z224+('Key project Info'!$G30-'Key project Info'!$C43)/'Key project Info'!$B$6*SUM($B224:Z224),Z426*Z224))</f>
        <v>0</v>
      </c>
      <c r="AA453" s="68">
        <f>IF(AA$441&gt;'Key project Info'!$B$6,0,IF('Key project Info'!$G30&gt;'Key project Info'!$C43,'Key project Info'!$C43*AA224+('Key project Info'!$G30-'Key project Info'!$C43)/'Key project Info'!$B$6*SUM($B224:AA224),AA426*AA224))</f>
        <v>0</v>
      </c>
      <c r="AB453" s="68">
        <f>IF(AB$441&gt;'Key project Info'!$B$6,0,IF('Key project Info'!$G30&gt;'Key project Info'!$C43,'Key project Info'!$C43*AB224+('Key project Info'!$G30-'Key project Info'!$C43)/'Key project Info'!$B$6*SUM($B224:AB224),AB426*AB224))</f>
        <v>0</v>
      </c>
      <c r="AC453" s="68">
        <f>IF(AC$441&gt;'Key project Info'!$B$6,0,IF('Key project Info'!$G30&gt;'Key project Info'!$C43,'Key project Info'!$C43*AC224+('Key project Info'!$G30-'Key project Info'!$C43)/'Key project Info'!$B$6*SUM($B224:AC224),AC426*AC224))</f>
        <v>0</v>
      </c>
      <c r="AD453" s="68">
        <f>IF(AD$441&gt;'Key project Info'!$B$6,0,IF('Key project Info'!$G30&gt;'Key project Info'!$C43,'Key project Info'!$C43*AD224+('Key project Info'!$G30-'Key project Info'!$C43)/'Key project Info'!$B$6*SUM($B224:AD224),AD426*AD224))</f>
        <v>0</v>
      </c>
      <c r="AE453" s="68">
        <f>IF(AE$441&gt;'Key project Info'!$B$6,0,IF('Key project Info'!$G30&gt;'Key project Info'!$C43,'Key project Info'!$C43*AE224+('Key project Info'!$G30-'Key project Info'!$C43)/'Key project Info'!$B$6*SUM($B224:AE224),AE426*AE224))</f>
        <v>0</v>
      </c>
      <c r="AF453" s="68"/>
      <c r="AG453" s="68"/>
      <c r="AH453" s="68"/>
    </row>
    <row r="454" spans="1:34" x14ac:dyDescent="0.25">
      <c r="A454" s="68" t="str">
        <f>'Key project Info'!$B44</f>
        <v>Land use l</v>
      </c>
      <c r="B454" s="68">
        <f>IF(B$441&gt;'Key project Info'!$B$6,0,IF('Key project Info'!$G31&gt;'Key project Info'!$C44,'Key project Info'!$C44*B243+('Key project Info'!$G31-'Key project Info'!$C44)/'Key project Info'!$B$6*SUM($B243:B243),B427*B243))</f>
        <v>0</v>
      </c>
      <c r="C454" s="68">
        <f>IF(C$441&gt;'Key project Info'!$B$6,0,IF('Key project Info'!$G31&gt;'Key project Info'!$C44,'Key project Info'!$C44*C243+('Key project Info'!$G31-'Key project Info'!$C44)/'Key project Info'!$B$6*SUM($B243:C243),C427*C243))</f>
        <v>0</v>
      </c>
      <c r="D454" s="68">
        <f>IF(D$441&gt;'Key project Info'!$B$6,0,IF('Key project Info'!$G31&gt;'Key project Info'!$C44,'Key project Info'!$C44*D243+('Key project Info'!$G31-'Key project Info'!$C44)/'Key project Info'!$B$6*SUM($B243:D243),D427*D243))</f>
        <v>0</v>
      </c>
      <c r="E454" s="68">
        <f>IF(E$441&gt;'Key project Info'!$B$6,0,IF('Key project Info'!$G31&gt;'Key project Info'!$C44,'Key project Info'!$C44*E243+('Key project Info'!$G31-'Key project Info'!$C44)/'Key project Info'!$B$6*SUM($B243:E243),E427*E243))</f>
        <v>0</v>
      </c>
      <c r="F454" s="68">
        <f>IF(F$441&gt;'Key project Info'!$B$6,0,IF('Key project Info'!$G31&gt;'Key project Info'!$C44,'Key project Info'!$C44*F243+('Key project Info'!$G31-'Key project Info'!$C44)/'Key project Info'!$B$6*SUM($B243:F243),F427*F243))</f>
        <v>0</v>
      </c>
      <c r="G454" s="68">
        <f>IF(G$441&gt;'Key project Info'!$B$6,0,IF('Key project Info'!$G31&gt;'Key project Info'!$C44,'Key project Info'!$C44*G243+('Key project Info'!$G31-'Key project Info'!$C44)/'Key project Info'!$B$6*SUM($B243:G243),G427*G243))</f>
        <v>0</v>
      </c>
      <c r="H454" s="68">
        <f>IF(H$441&gt;'Key project Info'!$B$6,0,IF('Key project Info'!$G31&gt;'Key project Info'!$C44,'Key project Info'!$C44*H243+('Key project Info'!$G31-'Key project Info'!$C44)/'Key project Info'!$B$6*SUM($B243:H243),H427*H243))</f>
        <v>0</v>
      </c>
      <c r="I454" s="68">
        <f>IF(I$441&gt;'Key project Info'!$B$6,0,IF('Key project Info'!$G31&gt;'Key project Info'!$C44,'Key project Info'!$C44*I243+('Key project Info'!$G31-'Key project Info'!$C44)/'Key project Info'!$B$6*SUM($B243:I243),I427*I243))</f>
        <v>0</v>
      </c>
      <c r="J454" s="68">
        <f>IF(J$441&gt;'Key project Info'!$B$6,0,IF('Key project Info'!$G31&gt;'Key project Info'!$C44,'Key project Info'!$C44*J243+('Key project Info'!$G31-'Key project Info'!$C44)/'Key project Info'!$B$6*SUM($B243:J243),J427*J243))</f>
        <v>0</v>
      </c>
      <c r="K454" s="68">
        <f>IF(K$441&gt;'Key project Info'!$B$6,0,IF('Key project Info'!$G31&gt;'Key project Info'!$C44,'Key project Info'!$C44*K243+('Key project Info'!$G31-'Key project Info'!$C44)/'Key project Info'!$B$6*SUM($B243:K243),K427*K243))</f>
        <v>0</v>
      </c>
      <c r="L454" s="68">
        <f>IF(L$441&gt;'Key project Info'!$B$6,0,IF('Key project Info'!$G31&gt;'Key project Info'!$C44,'Key project Info'!$C44*L243+('Key project Info'!$G31-'Key project Info'!$C44)/'Key project Info'!$B$6*SUM($B243:L243),L427*L243))</f>
        <v>0</v>
      </c>
      <c r="M454" s="68">
        <f>IF(M$441&gt;'Key project Info'!$B$6,0,IF('Key project Info'!$G31&gt;'Key project Info'!$C44,'Key project Info'!$C44*M243+('Key project Info'!$G31-'Key project Info'!$C44)/'Key project Info'!$B$6*SUM($B243:M243),M427*M243))</f>
        <v>0</v>
      </c>
      <c r="N454" s="68">
        <f>IF(N$441&gt;'Key project Info'!$B$6,0,IF('Key project Info'!$G31&gt;'Key project Info'!$C44,'Key project Info'!$C44*N243+('Key project Info'!$G31-'Key project Info'!$C44)/'Key project Info'!$B$6*SUM($B243:N243),N427*N243))</f>
        <v>0</v>
      </c>
      <c r="O454" s="68">
        <f>IF(O$441&gt;'Key project Info'!$B$6,0,IF('Key project Info'!$G31&gt;'Key project Info'!$C44,'Key project Info'!$C44*O243+('Key project Info'!$G31-'Key project Info'!$C44)/'Key project Info'!$B$6*SUM($B243:O243),O427*O243))</f>
        <v>0</v>
      </c>
      <c r="P454" s="68">
        <f>IF(P$441&gt;'Key project Info'!$B$6,0,IF('Key project Info'!$G31&gt;'Key project Info'!$C44,'Key project Info'!$C44*P243+('Key project Info'!$G31-'Key project Info'!$C44)/'Key project Info'!$B$6*SUM($B243:P243),P427*P243))</f>
        <v>0</v>
      </c>
      <c r="Q454" s="68">
        <f>IF(Q$441&gt;'Key project Info'!$B$6,0,IF('Key project Info'!$G31&gt;'Key project Info'!$C44,'Key project Info'!$C44*Q243+('Key project Info'!$G31-'Key project Info'!$C44)/'Key project Info'!$B$6*SUM($B243:Q243),Q427*Q243))</f>
        <v>0</v>
      </c>
      <c r="R454" s="68">
        <f>IF(R$441&gt;'Key project Info'!$B$6,0,IF('Key project Info'!$G31&gt;'Key project Info'!$C44,'Key project Info'!$C44*R243+('Key project Info'!$G31-'Key project Info'!$C44)/'Key project Info'!$B$6*SUM($B243:R243),R427*R243))</f>
        <v>0</v>
      </c>
      <c r="S454" s="68">
        <f>IF(S$441&gt;'Key project Info'!$B$6,0,IF('Key project Info'!$G31&gt;'Key project Info'!$C44,'Key project Info'!$C44*S243+('Key project Info'!$G31-'Key project Info'!$C44)/'Key project Info'!$B$6*SUM($B243:S243),S427*S243))</f>
        <v>0</v>
      </c>
      <c r="T454" s="68">
        <f>IF(T$441&gt;'Key project Info'!$B$6,0,IF('Key project Info'!$G31&gt;'Key project Info'!$C44,'Key project Info'!$C44*T243+('Key project Info'!$G31-'Key project Info'!$C44)/'Key project Info'!$B$6*SUM($B243:T243),T427*T243))</f>
        <v>0</v>
      </c>
      <c r="U454" s="68">
        <f>IF(U$441&gt;'Key project Info'!$B$6,0,IF('Key project Info'!$G31&gt;'Key project Info'!$C44,'Key project Info'!$C44*U243+('Key project Info'!$G31-'Key project Info'!$C44)/'Key project Info'!$B$6*SUM($B243:U243),U427*U243))</f>
        <v>0</v>
      </c>
      <c r="V454" s="68">
        <f>IF(V$441&gt;'Key project Info'!$B$6,0,IF('Key project Info'!$G31&gt;'Key project Info'!$C44,'Key project Info'!$C44*V243+('Key project Info'!$G31-'Key project Info'!$C44)/'Key project Info'!$B$6*SUM($B243:V243),V427*V243))</f>
        <v>0</v>
      </c>
      <c r="W454" s="68">
        <f>IF(W$441&gt;'Key project Info'!$B$6,0,IF('Key project Info'!$G31&gt;'Key project Info'!$C44,'Key project Info'!$C44*W243+('Key project Info'!$G31-'Key project Info'!$C44)/'Key project Info'!$B$6*SUM($B243:W243),W427*W243))</f>
        <v>0</v>
      </c>
      <c r="X454" s="68">
        <f>IF(X$441&gt;'Key project Info'!$B$6,0,IF('Key project Info'!$G31&gt;'Key project Info'!$C44,'Key project Info'!$C44*X243+('Key project Info'!$G31-'Key project Info'!$C44)/'Key project Info'!$B$6*SUM($B243:X243),X427*X243))</f>
        <v>0</v>
      </c>
      <c r="Y454" s="68">
        <f>IF(Y$441&gt;'Key project Info'!$B$6,0,IF('Key project Info'!$G31&gt;'Key project Info'!$C44,'Key project Info'!$C44*Y243+('Key project Info'!$G31-'Key project Info'!$C44)/'Key project Info'!$B$6*SUM($B243:Y243),Y427*Y243))</f>
        <v>0</v>
      </c>
      <c r="Z454" s="68">
        <f>IF(Z$441&gt;'Key project Info'!$B$6,0,IF('Key project Info'!$G31&gt;'Key project Info'!$C44,'Key project Info'!$C44*Z243+('Key project Info'!$G31-'Key project Info'!$C44)/'Key project Info'!$B$6*SUM($B243:Z243),Z427*Z243))</f>
        <v>0</v>
      </c>
      <c r="AA454" s="68">
        <f>IF(AA$441&gt;'Key project Info'!$B$6,0,IF('Key project Info'!$G31&gt;'Key project Info'!$C44,'Key project Info'!$C44*AA243+('Key project Info'!$G31-'Key project Info'!$C44)/'Key project Info'!$B$6*SUM($B243:AA243),AA427*AA243))</f>
        <v>0</v>
      </c>
      <c r="AB454" s="68">
        <f>IF(AB$441&gt;'Key project Info'!$B$6,0,IF('Key project Info'!$G31&gt;'Key project Info'!$C44,'Key project Info'!$C44*AB243+('Key project Info'!$G31-'Key project Info'!$C44)/'Key project Info'!$B$6*SUM($B243:AB243),AB427*AB243))</f>
        <v>0</v>
      </c>
      <c r="AC454" s="68">
        <f>IF(AC$441&gt;'Key project Info'!$B$6,0,IF('Key project Info'!$G31&gt;'Key project Info'!$C44,'Key project Info'!$C44*AC243+('Key project Info'!$G31-'Key project Info'!$C44)/'Key project Info'!$B$6*SUM($B243:AC243),AC427*AC243))</f>
        <v>0</v>
      </c>
      <c r="AD454" s="68">
        <f>IF(AD$441&gt;'Key project Info'!$B$6,0,IF('Key project Info'!$G31&gt;'Key project Info'!$C44,'Key project Info'!$C44*AD243+('Key project Info'!$G31-'Key project Info'!$C44)/'Key project Info'!$B$6*SUM($B243:AD243),AD427*AD243))</f>
        <v>0</v>
      </c>
      <c r="AE454" s="68">
        <f>IF(AE$441&gt;'Key project Info'!$B$6,0,IF('Key project Info'!$G31&gt;'Key project Info'!$C44,'Key project Info'!$C44*AE243+('Key project Info'!$G31-'Key project Info'!$C44)/'Key project Info'!$B$6*SUM($B243:AE243),AE427*AE243))</f>
        <v>0</v>
      </c>
      <c r="AF454" s="68"/>
      <c r="AG454" s="68"/>
      <c r="AH454" s="68"/>
    </row>
    <row r="455" spans="1:34" x14ac:dyDescent="0.25">
      <c r="A455" s="68" t="str">
        <f>'Key project Info'!$B45</f>
        <v>Land use m</v>
      </c>
      <c r="B455" s="68">
        <f>IF(B$441&gt;'Key project Info'!$B$6,0,IF('Key project Info'!$G32&gt;'Key project Info'!$C45,'Key project Info'!$C45*B262+('Key project Info'!$G32-'Key project Info'!$C45)/'Key project Info'!$B$6*SUM($B262:B262),B428*B262))</f>
        <v>0</v>
      </c>
      <c r="C455" s="68">
        <f>IF(C$441&gt;'Key project Info'!$B$6,0,IF('Key project Info'!$G32&gt;'Key project Info'!$C45,'Key project Info'!$C45*C262+('Key project Info'!$G32-'Key project Info'!$C45)/'Key project Info'!$B$6*SUM($B262:C262),C428*C262))</f>
        <v>0</v>
      </c>
      <c r="D455" s="68">
        <f>IF(D$441&gt;'Key project Info'!$B$6,0,IF('Key project Info'!$G32&gt;'Key project Info'!$C45,'Key project Info'!$C45*D262+('Key project Info'!$G32-'Key project Info'!$C45)/'Key project Info'!$B$6*SUM($B262:D262),D428*D262))</f>
        <v>0</v>
      </c>
      <c r="E455" s="68">
        <f>IF(E$441&gt;'Key project Info'!$B$6,0,IF('Key project Info'!$G32&gt;'Key project Info'!$C45,'Key project Info'!$C45*E262+('Key project Info'!$G32-'Key project Info'!$C45)/'Key project Info'!$B$6*SUM($B262:E262),E428*E262))</f>
        <v>0</v>
      </c>
      <c r="F455" s="68">
        <f>IF(F$441&gt;'Key project Info'!$B$6,0,IF('Key project Info'!$G32&gt;'Key project Info'!$C45,'Key project Info'!$C45*F262+('Key project Info'!$G32-'Key project Info'!$C45)/'Key project Info'!$B$6*SUM($B262:F262),F428*F262))</f>
        <v>0</v>
      </c>
      <c r="G455" s="68">
        <f>IF(G$441&gt;'Key project Info'!$B$6,0,IF('Key project Info'!$G32&gt;'Key project Info'!$C45,'Key project Info'!$C45*G262+('Key project Info'!$G32-'Key project Info'!$C45)/'Key project Info'!$B$6*SUM($B262:G262),G428*G262))</f>
        <v>0</v>
      </c>
      <c r="H455" s="68">
        <f>IF(H$441&gt;'Key project Info'!$B$6,0,IF('Key project Info'!$G32&gt;'Key project Info'!$C45,'Key project Info'!$C45*H262+('Key project Info'!$G32-'Key project Info'!$C45)/'Key project Info'!$B$6*SUM($B262:H262),H428*H262))</f>
        <v>0</v>
      </c>
      <c r="I455" s="68">
        <f>IF(I$441&gt;'Key project Info'!$B$6,0,IF('Key project Info'!$G32&gt;'Key project Info'!$C45,'Key project Info'!$C45*I262+('Key project Info'!$G32-'Key project Info'!$C45)/'Key project Info'!$B$6*SUM($B262:I262),I428*I262))</f>
        <v>0</v>
      </c>
      <c r="J455" s="68">
        <f>IF(J$441&gt;'Key project Info'!$B$6,0,IF('Key project Info'!$G32&gt;'Key project Info'!$C45,'Key project Info'!$C45*J262+('Key project Info'!$G32-'Key project Info'!$C45)/'Key project Info'!$B$6*SUM($B262:J262),J428*J262))</f>
        <v>0</v>
      </c>
      <c r="K455" s="68">
        <f>IF(K$441&gt;'Key project Info'!$B$6,0,IF('Key project Info'!$G32&gt;'Key project Info'!$C45,'Key project Info'!$C45*K262+('Key project Info'!$G32-'Key project Info'!$C45)/'Key project Info'!$B$6*SUM($B262:K262),K428*K262))</f>
        <v>0</v>
      </c>
      <c r="L455" s="68">
        <f>IF(L$441&gt;'Key project Info'!$B$6,0,IF('Key project Info'!$G32&gt;'Key project Info'!$C45,'Key project Info'!$C45*L262+('Key project Info'!$G32-'Key project Info'!$C45)/'Key project Info'!$B$6*SUM($B262:L262),L428*L262))</f>
        <v>0</v>
      </c>
      <c r="M455" s="68">
        <f>IF(M$441&gt;'Key project Info'!$B$6,0,IF('Key project Info'!$G32&gt;'Key project Info'!$C45,'Key project Info'!$C45*M262+('Key project Info'!$G32-'Key project Info'!$C45)/'Key project Info'!$B$6*SUM($B262:M262),M428*M262))</f>
        <v>0</v>
      </c>
      <c r="N455" s="68">
        <f>IF(N$441&gt;'Key project Info'!$B$6,0,IF('Key project Info'!$G32&gt;'Key project Info'!$C45,'Key project Info'!$C45*N262+('Key project Info'!$G32-'Key project Info'!$C45)/'Key project Info'!$B$6*SUM($B262:N262),N428*N262))</f>
        <v>0</v>
      </c>
      <c r="O455" s="68">
        <f>IF(O$441&gt;'Key project Info'!$B$6,0,IF('Key project Info'!$G32&gt;'Key project Info'!$C45,'Key project Info'!$C45*O262+('Key project Info'!$G32-'Key project Info'!$C45)/'Key project Info'!$B$6*SUM($B262:O262),O428*O262))</f>
        <v>0</v>
      </c>
      <c r="P455" s="68">
        <f>IF(P$441&gt;'Key project Info'!$B$6,0,IF('Key project Info'!$G32&gt;'Key project Info'!$C45,'Key project Info'!$C45*P262+('Key project Info'!$G32-'Key project Info'!$C45)/'Key project Info'!$B$6*SUM($B262:P262),P428*P262))</f>
        <v>0</v>
      </c>
      <c r="Q455" s="68">
        <f>IF(Q$441&gt;'Key project Info'!$B$6,0,IF('Key project Info'!$G32&gt;'Key project Info'!$C45,'Key project Info'!$C45*Q262+('Key project Info'!$G32-'Key project Info'!$C45)/'Key project Info'!$B$6*SUM($B262:Q262),Q428*Q262))</f>
        <v>0</v>
      </c>
      <c r="R455" s="68">
        <f>IF(R$441&gt;'Key project Info'!$B$6,0,IF('Key project Info'!$G32&gt;'Key project Info'!$C45,'Key project Info'!$C45*R262+('Key project Info'!$G32-'Key project Info'!$C45)/'Key project Info'!$B$6*SUM($B262:R262),R428*R262))</f>
        <v>0</v>
      </c>
      <c r="S455" s="68">
        <f>IF(S$441&gt;'Key project Info'!$B$6,0,IF('Key project Info'!$G32&gt;'Key project Info'!$C45,'Key project Info'!$C45*S262+('Key project Info'!$G32-'Key project Info'!$C45)/'Key project Info'!$B$6*SUM($B262:S262),S428*S262))</f>
        <v>0</v>
      </c>
      <c r="T455" s="68">
        <f>IF(T$441&gt;'Key project Info'!$B$6,0,IF('Key project Info'!$G32&gt;'Key project Info'!$C45,'Key project Info'!$C45*T262+('Key project Info'!$G32-'Key project Info'!$C45)/'Key project Info'!$B$6*SUM($B262:T262),T428*T262))</f>
        <v>0</v>
      </c>
      <c r="U455" s="68">
        <f>IF(U$441&gt;'Key project Info'!$B$6,0,IF('Key project Info'!$G32&gt;'Key project Info'!$C45,'Key project Info'!$C45*U262+('Key project Info'!$G32-'Key project Info'!$C45)/'Key project Info'!$B$6*SUM($B262:U262),U428*U262))</f>
        <v>0</v>
      </c>
      <c r="V455" s="68">
        <f>IF(V$441&gt;'Key project Info'!$B$6,0,IF('Key project Info'!$G32&gt;'Key project Info'!$C45,'Key project Info'!$C45*V262+('Key project Info'!$G32-'Key project Info'!$C45)/'Key project Info'!$B$6*SUM($B262:V262),V428*V262))</f>
        <v>0</v>
      </c>
      <c r="W455" s="68">
        <f>IF(W$441&gt;'Key project Info'!$B$6,0,IF('Key project Info'!$G32&gt;'Key project Info'!$C45,'Key project Info'!$C45*W262+('Key project Info'!$G32-'Key project Info'!$C45)/'Key project Info'!$B$6*SUM($B262:W262),W428*W262))</f>
        <v>0</v>
      </c>
      <c r="X455" s="68">
        <f>IF(X$441&gt;'Key project Info'!$B$6,0,IF('Key project Info'!$G32&gt;'Key project Info'!$C45,'Key project Info'!$C45*X262+('Key project Info'!$G32-'Key project Info'!$C45)/'Key project Info'!$B$6*SUM($B262:X262),X428*X262))</f>
        <v>0</v>
      </c>
      <c r="Y455" s="68">
        <f>IF(Y$441&gt;'Key project Info'!$B$6,0,IF('Key project Info'!$G32&gt;'Key project Info'!$C45,'Key project Info'!$C45*Y262+('Key project Info'!$G32-'Key project Info'!$C45)/'Key project Info'!$B$6*SUM($B262:Y262),Y428*Y262))</f>
        <v>0</v>
      </c>
      <c r="Z455" s="68">
        <f>IF(Z$441&gt;'Key project Info'!$B$6,0,IF('Key project Info'!$G32&gt;'Key project Info'!$C45,'Key project Info'!$C45*Z262+('Key project Info'!$G32-'Key project Info'!$C45)/'Key project Info'!$B$6*SUM($B262:Z262),Z428*Z262))</f>
        <v>0</v>
      </c>
      <c r="AA455" s="68">
        <f>IF(AA$441&gt;'Key project Info'!$B$6,0,IF('Key project Info'!$G32&gt;'Key project Info'!$C45,'Key project Info'!$C45*AA262+('Key project Info'!$G32-'Key project Info'!$C45)/'Key project Info'!$B$6*SUM($B262:AA262),AA428*AA262))</f>
        <v>0</v>
      </c>
      <c r="AB455" s="68">
        <f>IF(AB$441&gt;'Key project Info'!$B$6,0,IF('Key project Info'!$G32&gt;'Key project Info'!$C45,'Key project Info'!$C45*AB262+('Key project Info'!$G32-'Key project Info'!$C45)/'Key project Info'!$B$6*SUM($B262:AB262),AB428*AB262))</f>
        <v>0</v>
      </c>
      <c r="AC455" s="68">
        <f>IF(AC$441&gt;'Key project Info'!$B$6,0,IF('Key project Info'!$G32&gt;'Key project Info'!$C45,'Key project Info'!$C45*AC262+('Key project Info'!$G32-'Key project Info'!$C45)/'Key project Info'!$B$6*SUM($B262:AC262),AC428*AC262))</f>
        <v>0</v>
      </c>
      <c r="AD455" s="68">
        <f>IF(AD$441&gt;'Key project Info'!$B$6,0,IF('Key project Info'!$G32&gt;'Key project Info'!$C45,'Key project Info'!$C45*AD262+('Key project Info'!$G32-'Key project Info'!$C45)/'Key project Info'!$B$6*SUM($B262:AD262),AD428*AD262))</f>
        <v>0</v>
      </c>
      <c r="AE455" s="68">
        <f>IF(AE$441&gt;'Key project Info'!$B$6,0,IF('Key project Info'!$G32&gt;'Key project Info'!$C45,'Key project Info'!$C45*AE262+('Key project Info'!$G32-'Key project Info'!$C45)/'Key project Info'!$B$6*SUM($B262:AE262),AE428*AE262))</f>
        <v>0</v>
      </c>
      <c r="AF455" s="68"/>
      <c r="AG455" s="68"/>
      <c r="AH455" s="68"/>
    </row>
    <row r="456" spans="1:34" x14ac:dyDescent="0.25">
      <c r="A456" s="68" t="str">
        <f>'Key project Info'!$B46</f>
        <v>Land use n</v>
      </c>
      <c r="B456" s="68">
        <f>IF(B$441&gt;'Key project Info'!$B$6,0,IF('Key project Info'!$G33&gt;'Key project Info'!$C46,'Key project Info'!$C46*B281+('Key project Info'!$G33-'Key project Info'!$C46)/'Key project Info'!$B$6*SUM($B281:B281),B429*B281))</f>
        <v>0</v>
      </c>
      <c r="C456" s="68">
        <f>IF(C$441&gt;'Key project Info'!$B$6,0,IF('Key project Info'!$G33&gt;'Key project Info'!$C46,'Key project Info'!$C46*C281+('Key project Info'!$G33-'Key project Info'!$C46)/'Key project Info'!$B$6*SUM($B281:C281),C429*C281))</f>
        <v>0</v>
      </c>
      <c r="D456" s="68">
        <f>IF(D$441&gt;'Key project Info'!$B$6,0,IF('Key project Info'!$G33&gt;'Key project Info'!$C46,'Key project Info'!$C46*D281+('Key project Info'!$G33-'Key project Info'!$C46)/'Key project Info'!$B$6*SUM($B281:D281),D429*D281))</f>
        <v>0</v>
      </c>
      <c r="E456" s="68">
        <f>IF(E$441&gt;'Key project Info'!$B$6,0,IF('Key project Info'!$G33&gt;'Key project Info'!$C46,'Key project Info'!$C46*E281+('Key project Info'!$G33-'Key project Info'!$C46)/'Key project Info'!$B$6*SUM($B281:E281),E429*E281))</f>
        <v>0</v>
      </c>
      <c r="F456" s="68">
        <f>IF(F$441&gt;'Key project Info'!$B$6,0,IF('Key project Info'!$G33&gt;'Key project Info'!$C46,'Key project Info'!$C46*F281+('Key project Info'!$G33-'Key project Info'!$C46)/'Key project Info'!$B$6*SUM($B281:F281),F429*F281))</f>
        <v>0</v>
      </c>
      <c r="G456" s="68">
        <f>IF(G$441&gt;'Key project Info'!$B$6,0,IF('Key project Info'!$G33&gt;'Key project Info'!$C46,'Key project Info'!$C46*G281+('Key project Info'!$G33-'Key project Info'!$C46)/'Key project Info'!$B$6*SUM($B281:G281),G429*G281))</f>
        <v>0</v>
      </c>
      <c r="H456" s="68">
        <f>IF(H$441&gt;'Key project Info'!$B$6,0,IF('Key project Info'!$G33&gt;'Key project Info'!$C46,'Key project Info'!$C46*H281+('Key project Info'!$G33-'Key project Info'!$C46)/'Key project Info'!$B$6*SUM($B281:H281),H429*H281))</f>
        <v>0</v>
      </c>
      <c r="I456" s="68">
        <f>IF(I$441&gt;'Key project Info'!$B$6,0,IF('Key project Info'!$G33&gt;'Key project Info'!$C46,'Key project Info'!$C46*I281+('Key project Info'!$G33-'Key project Info'!$C46)/'Key project Info'!$B$6*SUM($B281:I281),I429*I281))</f>
        <v>0</v>
      </c>
      <c r="J456" s="68">
        <f>IF(J$441&gt;'Key project Info'!$B$6,0,IF('Key project Info'!$G33&gt;'Key project Info'!$C46,'Key project Info'!$C46*J281+('Key project Info'!$G33-'Key project Info'!$C46)/'Key project Info'!$B$6*SUM($B281:J281),J429*J281))</f>
        <v>0</v>
      </c>
      <c r="K456" s="68">
        <f>IF(K$441&gt;'Key project Info'!$B$6,0,IF('Key project Info'!$G33&gt;'Key project Info'!$C46,'Key project Info'!$C46*K281+('Key project Info'!$G33-'Key project Info'!$C46)/'Key project Info'!$B$6*SUM($B281:K281),K429*K281))</f>
        <v>0</v>
      </c>
      <c r="L456" s="68">
        <f>IF(L$441&gt;'Key project Info'!$B$6,0,IF('Key project Info'!$G33&gt;'Key project Info'!$C46,'Key project Info'!$C46*L281+('Key project Info'!$G33-'Key project Info'!$C46)/'Key project Info'!$B$6*SUM($B281:L281),L429*L281))</f>
        <v>0</v>
      </c>
      <c r="M456" s="68">
        <f>IF(M$441&gt;'Key project Info'!$B$6,0,IF('Key project Info'!$G33&gt;'Key project Info'!$C46,'Key project Info'!$C46*M281+('Key project Info'!$G33-'Key project Info'!$C46)/'Key project Info'!$B$6*SUM($B281:M281),M429*M281))</f>
        <v>0</v>
      </c>
      <c r="N456" s="68">
        <f>IF(N$441&gt;'Key project Info'!$B$6,0,IF('Key project Info'!$G33&gt;'Key project Info'!$C46,'Key project Info'!$C46*N281+('Key project Info'!$G33-'Key project Info'!$C46)/'Key project Info'!$B$6*SUM($B281:N281),N429*N281))</f>
        <v>0</v>
      </c>
      <c r="O456" s="68">
        <f>IF(O$441&gt;'Key project Info'!$B$6,0,IF('Key project Info'!$G33&gt;'Key project Info'!$C46,'Key project Info'!$C46*O281+('Key project Info'!$G33-'Key project Info'!$C46)/'Key project Info'!$B$6*SUM($B281:O281),O429*O281))</f>
        <v>0</v>
      </c>
      <c r="P456" s="68">
        <f>IF(P$441&gt;'Key project Info'!$B$6,0,IF('Key project Info'!$G33&gt;'Key project Info'!$C46,'Key project Info'!$C46*P281+('Key project Info'!$G33-'Key project Info'!$C46)/'Key project Info'!$B$6*SUM($B281:P281),P429*P281))</f>
        <v>0</v>
      </c>
      <c r="Q456" s="68">
        <f>IF(Q$441&gt;'Key project Info'!$B$6,0,IF('Key project Info'!$G33&gt;'Key project Info'!$C46,'Key project Info'!$C46*Q281+('Key project Info'!$G33-'Key project Info'!$C46)/'Key project Info'!$B$6*SUM($B281:Q281),Q429*Q281))</f>
        <v>0</v>
      </c>
      <c r="R456" s="68">
        <f>IF(R$441&gt;'Key project Info'!$B$6,0,IF('Key project Info'!$G33&gt;'Key project Info'!$C46,'Key project Info'!$C46*R281+('Key project Info'!$G33-'Key project Info'!$C46)/'Key project Info'!$B$6*SUM($B281:R281),R429*R281))</f>
        <v>0</v>
      </c>
      <c r="S456" s="68">
        <f>IF(S$441&gt;'Key project Info'!$B$6,0,IF('Key project Info'!$G33&gt;'Key project Info'!$C46,'Key project Info'!$C46*S281+('Key project Info'!$G33-'Key project Info'!$C46)/'Key project Info'!$B$6*SUM($B281:S281),S429*S281))</f>
        <v>0</v>
      </c>
      <c r="T456" s="68">
        <f>IF(T$441&gt;'Key project Info'!$B$6,0,IF('Key project Info'!$G33&gt;'Key project Info'!$C46,'Key project Info'!$C46*T281+('Key project Info'!$G33-'Key project Info'!$C46)/'Key project Info'!$B$6*SUM($B281:T281),T429*T281))</f>
        <v>0</v>
      </c>
      <c r="U456" s="68">
        <f>IF(U$441&gt;'Key project Info'!$B$6,0,IF('Key project Info'!$G33&gt;'Key project Info'!$C46,'Key project Info'!$C46*U281+('Key project Info'!$G33-'Key project Info'!$C46)/'Key project Info'!$B$6*SUM($B281:U281),U429*U281))</f>
        <v>0</v>
      </c>
      <c r="V456" s="68">
        <f>IF(V$441&gt;'Key project Info'!$B$6,0,IF('Key project Info'!$G33&gt;'Key project Info'!$C46,'Key project Info'!$C46*V281+('Key project Info'!$G33-'Key project Info'!$C46)/'Key project Info'!$B$6*SUM($B281:V281),V429*V281))</f>
        <v>0</v>
      </c>
      <c r="W456" s="68">
        <f>IF(W$441&gt;'Key project Info'!$B$6,0,IF('Key project Info'!$G33&gt;'Key project Info'!$C46,'Key project Info'!$C46*W281+('Key project Info'!$G33-'Key project Info'!$C46)/'Key project Info'!$B$6*SUM($B281:W281),W429*W281))</f>
        <v>0</v>
      </c>
      <c r="X456" s="68">
        <f>IF(X$441&gt;'Key project Info'!$B$6,0,IF('Key project Info'!$G33&gt;'Key project Info'!$C46,'Key project Info'!$C46*X281+('Key project Info'!$G33-'Key project Info'!$C46)/'Key project Info'!$B$6*SUM($B281:X281),X429*X281))</f>
        <v>0</v>
      </c>
      <c r="Y456" s="68">
        <f>IF(Y$441&gt;'Key project Info'!$B$6,0,IF('Key project Info'!$G33&gt;'Key project Info'!$C46,'Key project Info'!$C46*Y281+('Key project Info'!$G33-'Key project Info'!$C46)/'Key project Info'!$B$6*SUM($B281:Y281),Y429*Y281))</f>
        <v>0</v>
      </c>
      <c r="Z456" s="68">
        <f>IF(Z$441&gt;'Key project Info'!$B$6,0,IF('Key project Info'!$G33&gt;'Key project Info'!$C46,'Key project Info'!$C46*Z281+('Key project Info'!$G33-'Key project Info'!$C46)/'Key project Info'!$B$6*SUM($B281:Z281),Z429*Z281))</f>
        <v>0</v>
      </c>
      <c r="AA456" s="68">
        <f>IF(AA$441&gt;'Key project Info'!$B$6,0,IF('Key project Info'!$G33&gt;'Key project Info'!$C46,'Key project Info'!$C46*AA281+('Key project Info'!$G33-'Key project Info'!$C46)/'Key project Info'!$B$6*SUM($B281:AA281),AA429*AA281))</f>
        <v>0</v>
      </c>
      <c r="AB456" s="68">
        <f>IF(AB$441&gt;'Key project Info'!$B$6,0,IF('Key project Info'!$G33&gt;'Key project Info'!$C46,'Key project Info'!$C46*AB281+('Key project Info'!$G33-'Key project Info'!$C46)/'Key project Info'!$B$6*SUM($B281:AB281),AB429*AB281))</f>
        <v>0</v>
      </c>
      <c r="AC456" s="68">
        <f>IF(AC$441&gt;'Key project Info'!$B$6,0,IF('Key project Info'!$G33&gt;'Key project Info'!$C46,'Key project Info'!$C46*AC281+('Key project Info'!$G33-'Key project Info'!$C46)/'Key project Info'!$B$6*SUM($B281:AC281),AC429*AC281))</f>
        <v>0</v>
      </c>
      <c r="AD456" s="68">
        <f>IF(AD$441&gt;'Key project Info'!$B$6,0,IF('Key project Info'!$G33&gt;'Key project Info'!$C46,'Key project Info'!$C46*AD281+('Key project Info'!$G33-'Key project Info'!$C46)/'Key project Info'!$B$6*SUM($B281:AD281),AD429*AD281))</f>
        <v>0</v>
      </c>
      <c r="AE456" s="68">
        <f>IF(AE$441&gt;'Key project Info'!$B$6,0,IF('Key project Info'!$G33&gt;'Key project Info'!$C46,'Key project Info'!$C46*AE281+('Key project Info'!$G33-'Key project Info'!$C46)/'Key project Info'!$B$6*SUM($B281:AE281),AE429*AE281))</f>
        <v>0</v>
      </c>
      <c r="AF456" s="68"/>
      <c r="AG456" s="68"/>
      <c r="AH456" s="68"/>
    </row>
    <row r="457" spans="1:34" x14ac:dyDescent="0.25">
      <c r="A457" s="68" t="str">
        <f>'Key project Info'!$B47</f>
        <v>Land use o</v>
      </c>
      <c r="B457" s="68">
        <f>IF(B$441&gt;'Key project Info'!$B$6,0,IF('Key project Info'!$G34&gt;'Key project Info'!$C47,'Key project Info'!$C47*B300+('Key project Info'!$G34-'Key project Info'!$C47)/'Key project Info'!$B$6*SUM($B300:B300),B430*B300))</f>
        <v>0</v>
      </c>
      <c r="C457" s="68">
        <f>IF(C$441&gt;'Key project Info'!$B$6,0,IF('Key project Info'!$G34&gt;'Key project Info'!$C47,'Key project Info'!$C47*C300+('Key project Info'!$G34-'Key project Info'!$C47)/'Key project Info'!$B$6*SUM($B300:C300),C430*C300))</f>
        <v>0</v>
      </c>
      <c r="D457" s="68">
        <f>IF(D$441&gt;'Key project Info'!$B$6,0,IF('Key project Info'!$G34&gt;'Key project Info'!$C47,'Key project Info'!$C47*D300+('Key project Info'!$G34-'Key project Info'!$C47)/'Key project Info'!$B$6*SUM($B300:D300),D430*D300))</f>
        <v>0</v>
      </c>
      <c r="E457" s="68">
        <f>IF(E$441&gt;'Key project Info'!$B$6,0,IF('Key project Info'!$G34&gt;'Key project Info'!$C47,'Key project Info'!$C47*E300+('Key project Info'!$G34-'Key project Info'!$C47)/'Key project Info'!$B$6*SUM($B300:E300),E430*E300))</f>
        <v>0</v>
      </c>
      <c r="F457" s="68">
        <f>IF(F$441&gt;'Key project Info'!$B$6,0,IF('Key project Info'!$G34&gt;'Key project Info'!$C47,'Key project Info'!$C47*F300+('Key project Info'!$G34-'Key project Info'!$C47)/'Key project Info'!$B$6*SUM($B300:F300),F430*F300))</f>
        <v>0</v>
      </c>
      <c r="G457" s="68">
        <f>IF(G$441&gt;'Key project Info'!$B$6,0,IF('Key project Info'!$G34&gt;'Key project Info'!$C47,'Key project Info'!$C47*G300+('Key project Info'!$G34-'Key project Info'!$C47)/'Key project Info'!$B$6*SUM($B300:G300),G430*G300))</f>
        <v>0</v>
      </c>
      <c r="H457" s="68">
        <f>IF(H$441&gt;'Key project Info'!$B$6,0,IF('Key project Info'!$G34&gt;'Key project Info'!$C47,'Key project Info'!$C47*H300+('Key project Info'!$G34-'Key project Info'!$C47)/'Key project Info'!$B$6*SUM($B300:H300),H430*H300))</f>
        <v>0</v>
      </c>
      <c r="I457" s="68">
        <f>IF(I$441&gt;'Key project Info'!$B$6,0,IF('Key project Info'!$G34&gt;'Key project Info'!$C47,'Key project Info'!$C47*I300+('Key project Info'!$G34-'Key project Info'!$C47)/'Key project Info'!$B$6*SUM($B300:I300),I430*I300))</f>
        <v>0</v>
      </c>
      <c r="J457" s="68">
        <f>IF(J$441&gt;'Key project Info'!$B$6,0,IF('Key project Info'!$G34&gt;'Key project Info'!$C47,'Key project Info'!$C47*J300+('Key project Info'!$G34-'Key project Info'!$C47)/'Key project Info'!$B$6*SUM($B300:J300),J430*J300))</f>
        <v>0</v>
      </c>
      <c r="K457" s="68">
        <f>IF(K$441&gt;'Key project Info'!$B$6,0,IF('Key project Info'!$G34&gt;'Key project Info'!$C47,'Key project Info'!$C47*K300+('Key project Info'!$G34-'Key project Info'!$C47)/'Key project Info'!$B$6*SUM($B300:K300),K430*K300))</f>
        <v>0</v>
      </c>
      <c r="L457" s="68">
        <f>IF(L$441&gt;'Key project Info'!$B$6,0,IF('Key project Info'!$G34&gt;'Key project Info'!$C47,'Key project Info'!$C47*L300+('Key project Info'!$G34-'Key project Info'!$C47)/'Key project Info'!$B$6*SUM($B300:L300),L430*L300))</f>
        <v>0</v>
      </c>
      <c r="M457" s="68">
        <f>IF(M$441&gt;'Key project Info'!$B$6,0,IF('Key project Info'!$G34&gt;'Key project Info'!$C47,'Key project Info'!$C47*M300+('Key project Info'!$G34-'Key project Info'!$C47)/'Key project Info'!$B$6*SUM($B300:M300),M430*M300))</f>
        <v>0</v>
      </c>
      <c r="N457" s="68">
        <f>IF(N$441&gt;'Key project Info'!$B$6,0,IF('Key project Info'!$G34&gt;'Key project Info'!$C47,'Key project Info'!$C47*N300+('Key project Info'!$G34-'Key project Info'!$C47)/'Key project Info'!$B$6*SUM($B300:N300),N430*N300))</f>
        <v>0</v>
      </c>
      <c r="O457" s="68">
        <f>IF(O$441&gt;'Key project Info'!$B$6,0,IF('Key project Info'!$G34&gt;'Key project Info'!$C47,'Key project Info'!$C47*O300+('Key project Info'!$G34-'Key project Info'!$C47)/'Key project Info'!$B$6*SUM($B300:O300),O430*O300))</f>
        <v>0</v>
      </c>
      <c r="P457" s="68">
        <f>IF(P$441&gt;'Key project Info'!$B$6,0,IF('Key project Info'!$G34&gt;'Key project Info'!$C47,'Key project Info'!$C47*P300+('Key project Info'!$G34-'Key project Info'!$C47)/'Key project Info'!$B$6*SUM($B300:P300),P430*P300))</f>
        <v>0</v>
      </c>
      <c r="Q457" s="68">
        <f>IF(Q$441&gt;'Key project Info'!$B$6,0,IF('Key project Info'!$G34&gt;'Key project Info'!$C47,'Key project Info'!$C47*Q300+('Key project Info'!$G34-'Key project Info'!$C47)/'Key project Info'!$B$6*SUM($B300:Q300),Q430*Q300))</f>
        <v>0</v>
      </c>
      <c r="R457" s="68">
        <f>IF(R$441&gt;'Key project Info'!$B$6,0,IF('Key project Info'!$G34&gt;'Key project Info'!$C47,'Key project Info'!$C47*R300+('Key project Info'!$G34-'Key project Info'!$C47)/'Key project Info'!$B$6*SUM($B300:R300),R430*R300))</f>
        <v>0</v>
      </c>
      <c r="S457" s="68">
        <f>IF(S$441&gt;'Key project Info'!$B$6,0,IF('Key project Info'!$G34&gt;'Key project Info'!$C47,'Key project Info'!$C47*S300+('Key project Info'!$G34-'Key project Info'!$C47)/'Key project Info'!$B$6*SUM($B300:S300),S430*S300))</f>
        <v>0</v>
      </c>
      <c r="T457" s="68">
        <f>IF(T$441&gt;'Key project Info'!$B$6,0,IF('Key project Info'!$G34&gt;'Key project Info'!$C47,'Key project Info'!$C47*T300+('Key project Info'!$G34-'Key project Info'!$C47)/'Key project Info'!$B$6*SUM($B300:T300),T430*T300))</f>
        <v>0</v>
      </c>
      <c r="U457" s="68">
        <f>IF(U$441&gt;'Key project Info'!$B$6,0,IF('Key project Info'!$G34&gt;'Key project Info'!$C47,'Key project Info'!$C47*U300+('Key project Info'!$G34-'Key project Info'!$C47)/'Key project Info'!$B$6*SUM($B300:U300),U430*U300))</f>
        <v>0</v>
      </c>
      <c r="V457" s="68">
        <f>IF(V$441&gt;'Key project Info'!$B$6,0,IF('Key project Info'!$G34&gt;'Key project Info'!$C47,'Key project Info'!$C47*V300+('Key project Info'!$G34-'Key project Info'!$C47)/'Key project Info'!$B$6*SUM($B300:V300),V430*V300))</f>
        <v>0</v>
      </c>
      <c r="W457" s="68">
        <f>IF(W$441&gt;'Key project Info'!$B$6,0,IF('Key project Info'!$G34&gt;'Key project Info'!$C47,'Key project Info'!$C47*W300+('Key project Info'!$G34-'Key project Info'!$C47)/'Key project Info'!$B$6*SUM($B300:W300),W430*W300))</f>
        <v>0</v>
      </c>
      <c r="X457" s="68">
        <f>IF(X$441&gt;'Key project Info'!$B$6,0,IF('Key project Info'!$G34&gt;'Key project Info'!$C47,'Key project Info'!$C47*X300+('Key project Info'!$G34-'Key project Info'!$C47)/'Key project Info'!$B$6*SUM($B300:X300),X430*X300))</f>
        <v>0</v>
      </c>
      <c r="Y457" s="68">
        <f>IF(Y$441&gt;'Key project Info'!$B$6,0,IF('Key project Info'!$G34&gt;'Key project Info'!$C47,'Key project Info'!$C47*Y300+('Key project Info'!$G34-'Key project Info'!$C47)/'Key project Info'!$B$6*SUM($B300:Y300),Y430*Y300))</f>
        <v>0</v>
      </c>
      <c r="Z457" s="68">
        <f>IF(Z$441&gt;'Key project Info'!$B$6,0,IF('Key project Info'!$G34&gt;'Key project Info'!$C47,'Key project Info'!$C47*Z300+('Key project Info'!$G34-'Key project Info'!$C47)/'Key project Info'!$B$6*SUM($B300:Z300),Z430*Z300))</f>
        <v>0</v>
      </c>
      <c r="AA457" s="68">
        <f>IF(AA$441&gt;'Key project Info'!$B$6,0,IF('Key project Info'!$G34&gt;'Key project Info'!$C47,'Key project Info'!$C47*AA300+('Key project Info'!$G34-'Key project Info'!$C47)/'Key project Info'!$B$6*SUM($B300:AA300),AA430*AA300))</f>
        <v>0</v>
      </c>
      <c r="AB457" s="68">
        <f>IF(AB$441&gt;'Key project Info'!$B$6,0,IF('Key project Info'!$G34&gt;'Key project Info'!$C47,'Key project Info'!$C47*AB300+('Key project Info'!$G34-'Key project Info'!$C47)/'Key project Info'!$B$6*SUM($B300:AB300),AB430*AB300))</f>
        <v>0</v>
      </c>
      <c r="AC457" s="68">
        <f>IF(AC$441&gt;'Key project Info'!$B$6,0,IF('Key project Info'!$G34&gt;'Key project Info'!$C47,'Key project Info'!$C47*AC300+('Key project Info'!$G34-'Key project Info'!$C47)/'Key project Info'!$B$6*SUM($B300:AC300),AC430*AC300))</f>
        <v>0</v>
      </c>
      <c r="AD457" s="68">
        <f>IF(AD$441&gt;'Key project Info'!$B$6,0,IF('Key project Info'!$G34&gt;'Key project Info'!$C47,'Key project Info'!$C47*AD300+('Key project Info'!$G34-'Key project Info'!$C47)/'Key project Info'!$B$6*SUM($B300:AD300),AD430*AD300))</f>
        <v>0</v>
      </c>
      <c r="AE457" s="68">
        <f>IF(AE$441&gt;'Key project Info'!$B$6,0,IF('Key project Info'!$G34&gt;'Key project Info'!$C47,'Key project Info'!$C47*AE300+('Key project Info'!$G34-'Key project Info'!$C47)/'Key project Info'!$B$6*SUM($B300:AE300),AE430*AE300))</f>
        <v>0</v>
      </c>
      <c r="AF457" s="68"/>
      <c r="AG457" s="68"/>
      <c r="AH457" s="68"/>
    </row>
    <row r="458" spans="1:34" x14ac:dyDescent="0.25">
      <c r="A458" s="68" t="str">
        <f>'Key project Info'!$B48</f>
        <v>Land use p</v>
      </c>
      <c r="B458" s="68">
        <f>IF(B$441&gt;'Key project Info'!$B$6,0,IF('Key project Info'!$G35&gt;'Key project Info'!$C48,'Key project Info'!$C48*B319+('Key project Info'!$G35-'Key project Info'!$C48)/'Key project Info'!$B$6*SUM($B319:B319),B431*B319))</f>
        <v>0</v>
      </c>
      <c r="C458" s="68">
        <f>IF(C$441&gt;'Key project Info'!$B$6,0,IF('Key project Info'!$G35&gt;'Key project Info'!$C48,'Key project Info'!$C48*C319+('Key project Info'!$G35-'Key project Info'!$C48)/'Key project Info'!$B$6*SUM($B319:C319),C431*C319))</f>
        <v>0</v>
      </c>
      <c r="D458" s="68">
        <f>IF(D$441&gt;'Key project Info'!$B$6,0,IF('Key project Info'!$G35&gt;'Key project Info'!$C48,'Key project Info'!$C48*D319+('Key project Info'!$G35-'Key project Info'!$C48)/'Key project Info'!$B$6*SUM($B319:D319),D431*D319))</f>
        <v>0</v>
      </c>
      <c r="E458" s="68">
        <f>IF(E$441&gt;'Key project Info'!$B$6,0,IF('Key project Info'!$G35&gt;'Key project Info'!$C48,'Key project Info'!$C48*E319+('Key project Info'!$G35-'Key project Info'!$C48)/'Key project Info'!$B$6*SUM($B319:E319),E431*E319))</f>
        <v>0</v>
      </c>
      <c r="F458" s="68">
        <f>IF(F$441&gt;'Key project Info'!$B$6,0,IF('Key project Info'!$G35&gt;'Key project Info'!$C48,'Key project Info'!$C48*F319+('Key project Info'!$G35-'Key project Info'!$C48)/'Key project Info'!$B$6*SUM($B319:F319),F431*F319))</f>
        <v>0</v>
      </c>
      <c r="G458" s="68">
        <f>IF(G$441&gt;'Key project Info'!$B$6,0,IF('Key project Info'!$G35&gt;'Key project Info'!$C48,'Key project Info'!$C48*G319+('Key project Info'!$G35-'Key project Info'!$C48)/'Key project Info'!$B$6*SUM($B319:G319),G431*G319))</f>
        <v>0</v>
      </c>
      <c r="H458" s="68">
        <f>IF(H$441&gt;'Key project Info'!$B$6,0,IF('Key project Info'!$G35&gt;'Key project Info'!$C48,'Key project Info'!$C48*H319+('Key project Info'!$G35-'Key project Info'!$C48)/'Key project Info'!$B$6*SUM($B319:H319),H431*H319))</f>
        <v>0</v>
      </c>
      <c r="I458" s="68">
        <f>IF(I$441&gt;'Key project Info'!$B$6,0,IF('Key project Info'!$G35&gt;'Key project Info'!$C48,'Key project Info'!$C48*I319+('Key project Info'!$G35-'Key project Info'!$C48)/'Key project Info'!$B$6*SUM($B319:I319),I431*I319))</f>
        <v>0</v>
      </c>
      <c r="J458" s="68">
        <f>IF(J$441&gt;'Key project Info'!$B$6,0,IF('Key project Info'!$G35&gt;'Key project Info'!$C48,'Key project Info'!$C48*J319+('Key project Info'!$G35-'Key project Info'!$C48)/'Key project Info'!$B$6*SUM($B319:J319),J431*J319))</f>
        <v>0</v>
      </c>
      <c r="K458" s="68">
        <f>IF(K$441&gt;'Key project Info'!$B$6,0,IF('Key project Info'!$G35&gt;'Key project Info'!$C48,'Key project Info'!$C48*K319+('Key project Info'!$G35-'Key project Info'!$C48)/'Key project Info'!$B$6*SUM($B319:K319),K431*K319))</f>
        <v>0</v>
      </c>
      <c r="L458" s="68">
        <f>IF(L$441&gt;'Key project Info'!$B$6,0,IF('Key project Info'!$G35&gt;'Key project Info'!$C48,'Key project Info'!$C48*L319+('Key project Info'!$G35-'Key project Info'!$C48)/'Key project Info'!$B$6*SUM($B319:L319),L431*L319))</f>
        <v>0</v>
      </c>
      <c r="M458" s="68">
        <f>IF(M$441&gt;'Key project Info'!$B$6,0,IF('Key project Info'!$G35&gt;'Key project Info'!$C48,'Key project Info'!$C48*M319+('Key project Info'!$G35-'Key project Info'!$C48)/'Key project Info'!$B$6*SUM($B319:M319),M431*M319))</f>
        <v>0</v>
      </c>
      <c r="N458" s="68">
        <f>IF(N$441&gt;'Key project Info'!$B$6,0,IF('Key project Info'!$G35&gt;'Key project Info'!$C48,'Key project Info'!$C48*N319+('Key project Info'!$G35-'Key project Info'!$C48)/'Key project Info'!$B$6*SUM($B319:N319),N431*N319))</f>
        <v>0</v>
      </c>
      <c r="O458" s="68">
        <f>IF(O$441&gt;'Key project Info'!$B$6,0,IF('Key project Info'!$G35&gt;'Key project Info'!$C48,'Key project Info'!$C48*O319+('Key project Info'!$G35-'Key project Info'!$C48)/'Key project Info'!$B$6*SUM($B319:O319),O431*O319))</f>
        <v>0</v>
      </c>
      <c r="P458" s="68">
        <f>IF(P$441&gt;'Key project Info'!$B$6,0,IF('Key project Info'!$G35&gt;'Key project Info'!$C48,'Key project Info'!$C48*P319+('Key project Info'!$G35-'Key project Info'!$C48)/'Key project Info'!$B$6*SUM($B319:P319),P431*P319))</f>
        <v>0</v>
      </c>
      <c r="Q458" s="68">
        <f>IF(Q$441&gt;'Key project Info'!$B$6,0,IF('Key project Info'!$G35&gt;'Key project Info'!$C48,'Key project Info'!$C48*Q319+('Key project Info'!$G35-'Key project Info'!$C48)/'Key project Info'!$B$6*SUM($B319:Q319),Q431*Q319))</f>
        <v>0</v>
      </c>
      <c r="R458" s="68">
        <f>IF(R$441&gt;'Key project Info'!$B$6,0,IF('Key project Info'!$G35&gt;'Key project Info'!$C48,'Key project Info'!$C48*R319+('Key project Info'!$G35-'Key project Info'!$C48)/'Key project Info'!$B$6*SUM($B319:R319),R431*R319))</f>
        <v>0</v>
      </c>
      <c r="S458" s="68">
        <f>IF(S$441&gt;'Key project Info'!$B$6,0,IF('Key project Info'!$G35&gt;'Key project Info'!$C48,'Key project Info'!$C48*S319+('Key project Info'!$G35-'Key project Info'!$C48)/'Key project Info'!$B$6*SUM($B319:S319),S431*S319))</f>
        <v>0</v>
      </c>
      <c r="T458" s="68">
        <f>IF(T$441&gt;'Key project Info'!$B$6,0,IF('Key project Info'!$G35&gt;'Key project Info'!$C48,'Key project Info'!$C48*T319+('Key project Info'!$G35-'Key project Info'!$C48)/'Key project Info'!$B$6*SUM($B319:T319),T431*T319))</f>
        <v>0</v>
      </c>
      <c r="U458" s="68">
        <f>IF(U$441&gt;'Key project Info'!$B$6,0,IF('Key project Info'!$G35&gt;'Key project Info'!$C48,'Key project Info'!$C48*U319+('Key project Info'!$G35-'Key project Info'!$C48)/'Key project Info'!$B$6*SUM($B319:U319),U431*U319))</f>
        <v>0</v>
      </c>
      <c r="V458" s="68">
        <f>IF(V$441&gt;'Key project Info'!$B$6,0,IF('Key project Info'!$G35&gt;'Key project Info'!$C48,'Key project Info'!$C48*V319+('Key project Info'!$G35-'Key project Info'!$C48)/'Key project Info'!$B$6*SUM($B319:V319),V431*V319))</f>
        <v>0</v>
      </c>
      <c r="W458" s="68">
        <f>IF(W$441&gt;'Key project Info'!$B$6,0,IF('Key project Info'!$G35&gt;'Key project Info'!$C48,'Key project Info'!$C48*W319+('Key project Info'!$G35-'Key project Info'!$C48)/'Key project Info'!$B$6*SUM($B319:W319),W431*W319))</f>
        <v>0</v>
      </c>
      <c r="X458" s="68">
        <f>IF(X$441&gt;'Key project Info'!$B$6,0,IF('Key project Info'!$G35&gt;'Key project Info'!$C48,'Key project Info'!$C48*X319+('Key project Info'!$G35-'Key project Info'!$C48)/'Key project Info'!$B$6*SUM($B319:X319),X431*X319))</f>
        <v>0</v>
      </c>
      <c r="Y458" s="68">
        <f>IF(Y$441&gt;'Key project Info'!$B$6,0,IF('Key project Info'!$G35&gt;'Key project Info'!$C48,'Key project Info'!$C48*Y319+('Key project Info'!$G35-'Key project Info'!$C48)/'Key project Info'!$B$6*SUM($B319:Y319),Y431*Y319))</f>
        <v>0</v>
      </c>
      <c r="Z458" s="68">
        <f>IF(Z$441&gt;'Key project Info'!$B$6,0,IF('Key project Info'!$G35&gt;'Key project Info'!$C48,'Key project Info'!$C48*Z319+('Key project Info'!$G35-'Key project Info'!$C48)/'Key project Info'!$B$6*SUM($B319:Z319),Z431*Z319))</f>
        <v>0</v>
      </c>
      <c r="AA458" s="68">
        <f>IF(AA$441&gt;'Key project Info'!$B$6,0,IF('Key project Info'!$G35&gt;'Key project Info'!$C48,'Key project Info'!$C48*AA319+('Key project Info'!$G35-'Key project Info'!$C48)/'Key project Info'!$B$6*SUM($B319:AA319),AA431*AA319))</f>
        <v>0</v>
      </c>
      <c r="AB458" s="68">
        <f>IF(AB$441&gt;'Key project Info'!$B$6,0,IF('Key project Info'!$G35&gt;'Key project Info'!$C48,'Key project Info'!$C48*AB319+('Key project Info'!$G35-'Key project Info'!$C48)/'Key project Info'!$B$6*SUM($B319:AB319),AB431*AB319))</f>
        <v>0</v>
      </c>
      <c r="AC458" s="68">
        <f>IF(AC$441&gt;'Key project Info'!$B$6,0,IF('Key project Info'!$G35&gt;'Key project Info'!$C48,'Key project Info'!$C48*AC319+('Key project Info'!$G35-'Key project Info'!$C48)/'Key project Info'!$B$6*SUM($B319:AC319),AC431*AC319))</f>
        <v>0</v>
      </c>
      <c r="AD458" s="68">
        <f>IF(AD$441&gt;'Key project Info'!$B$6,0,IF('Key project Info'!$G35&gt;'Key project Info'!$C48,'Key project Info'!$C48*AD319+('Key project Info'!$G35-'Key project Info'!$C48)/'Key project Info'!$B$6*SUM($B319:AD319),AD431*AD319))</f>
        <v>0</v>
      </c>
      <c r="AE458" s="68">
        <f>IF(AE$441&gt;'Key project Info'!$B$6,0,IF('Key project Info'!$G35&gt;'Key project Info'!$C48,'Key project Info'!$C48*AE319+('Key project Info'!$G35-'Key project Info'!$C48)/'Key project Info'!$B$6*SUM($B319:AE319),AE431*AE319))</f>
        <v>0</v>
      </c>
      <c r="AF458" s="68"/>
      <c r="AG458" s="68"/>
      <c r="AH458" s="68"/>
    </row>
    <row r="459" spans="1:34" x14ac:dyDescent="0.25">
      <c r="A459" s="68" t="str">
        <f>'Key project Info'!$B49</f>
        <v>Land use q</v>
      </c>
      <c r="B459" s="68">
        <f>IF(B$441&gt;'Key project Info'!$B$6,0,IF('Key project Info'!$G36&gt;'Key project Info'!$C49,'Key project Info'!$C49*B338+('Key project Info'!$G36-'Key project Info'!$C49)/'Key project Info'!$B$6*SUM($B338:B338),B432*B338))</f>
        <v>0</v>
      </c>
      <c r="C459" s="68">
        <f>IF(C$441&gt;'Key project Info'!$B$6,0,IF('Key project Info'!$G36&gt;'Key project Info'!$C49,'Key project Info'!$C49*C338+('Key project Info'!$G36-'Key project Info'!$C49)/'Key project Info'!$B$6*SUM($B338:C338),C432*C338))</f>
        <v>0</v>
      </c>
      <c r="D459" s="68">
        <f>IF(D$441&gt;'Key project Info'!$B$6,0,IF('Key project Info'!$G36&gt;'Key project Info'!$C49,'Key project Info'!$C49*D338+('Key project Info'!$G36-'Key project Info'!$C49)/'Key project Info'!$B$6*SUM($B338:D338),D432*D338))</f>
        <v>0</v>
      </c>
      <c r="E459" s="68">
        <f>IF(E$441&gt;'Key project Info'!$B$6,0,IF('Key project Info'!$G36&gt;'Key project Info'!$C49,'Key project Info'!$C49*E338+('Key project Info'!$G36-'Key project Info'!$C49)/'Key project Info'!$B$6*SUM($B338:E338),E432*E338))</f>
        <v>0</v>
      </c>
      <c r="F459" s="68">
        <f>IF(F$441&gt;'Key project Info'!$B$6,0,IF('Key project Info'!$G36&gt;'Key project Info'!$C49,'Key project Info'!$C49*F338+('Key project Info'!$G36-'Key project Info'!$C49)/'Key project Info'!$B$6*SUM($B338:F338),F432*F338))</f>
        <v>0</v>
      </c>
      <c r="G459" s="68">
        <f>IF(G$441&gt;'Key project Info'!$B$6,0,IF('Key project Info'!$G36&gt;'Key project Info'!$C49,'Key project Info'!$C49*G338+('Key project Info'!$G36-'Key project Info'!$C49)/'Key project Info'!$B$6*SUM($B338:G338),G432*G338))</f>
        <v>0</v>
      </c>
      <c r="H459" s="68">
        <f>IF(H$441&gt;'Key project Info'!$B$6,0,IF('Key project Info'!$G36&gt;'Key project Info'!$C49,'Key project Info'!$C49*H338+('Key project Info'!$G36-'Key project Info'!$C49)/'Key project Info'!$B$6*SUM($B338:H338),H432*H338))</f>
        <v>0</v>
      </c>
      <c r="I459" s="68">
        <f>IF(I$441&gt;'Key project Info'!$B$6,0,IF('Key project Info'!$G36&gt;'Key project Info'!$C49,'Key project Info'!$C49*I338+('Key project Info'!$G36-'Key project Info'!$C49)/'Key project Info'!$B$6*SUM($B338:I338),I432*I338))</f>
        <v>0</v>
      </c>
      <c r="J459" s="68">
        <f>IF(J$441&gt;'Key project Info'!$B$6,0,IF('Key project Info'!$G36&gt;'Key project Info'!$C49,'Key project Info'!$C49*J338+('Key project Info'!$G36-'Key project Info'!$C49)/'Key project Info'!$B$6*SUM($B338:J338),J432*J338))</f>
        <v>0</v>
      </c>
      <c r="K459" s="68">
        <f>IF(K$441&gt;'Key project Info'!$B$6,0,IF('Key project Info'!$G36&gt;'Key project Info'!$C49,'Key project Info'!$C49*K338+('Key project Info'!$G36-'Key project Info'!$C49)/'Key project Info'!$B$6*SUM($B338:K338),K432*K338))</f>
        <v>0</v>
      </c>
      <c r="L459" s="68">
        <f>IF(L$441&gt;'Key project Info'!$B$6,0,IF('Key project Info'!$G36&gt;'Key project Info'!$C49,'Key project Info'!$C49*L338+('Key project Info'!$G36-'Key project Info'!$C49)/'Key project Info'!$B$6*SUM($B338:L338),L432*L338))</f>
        <v>0</v>
      </c>
      <c r="M459" s="68">
        <f>IF(M$441&gt;'Key project Info'!$B$6,0,IF('Key project Info'!$G36&gt;'Key project Info'!$C49,'Key project Info'!$C49*M338+('Key project Info'!$G36-'Key project Info'!$C49)/'Key project Info'!$B$6*SUM($B338:M338),M432*M338))</f>
        <v>0</v>
      </c>
      <c r="N459" s="68">
        <f>IF(N$441&gt;'Key project Info'!$B$6,0,IF('Key project Info'!$G36&gt;'Key project Info'!$C49,'Key project Info'!$C49*N338+('Key project Info'!$G36-'Key project Info'!$C49)/'Key project Info'!$B$6*SUM($B338:N338),N432*N338))</f>
        <v>0</v>
      </c>
      <c r="O459" s="68">
        <f>IF(O$441&gt;'Key project Info'!$B$6,0,IF('Key project Info'!$G36&gt;'Key project Info'!$C49,'Key project Info'!$C49*O338+('Key project Info'!$G36-'Key project Info'!$C49)/'Key project Info'!$B$6*SUM($B338:O338),O432*O338))</f>
        <v>0</v>
      </c>
      <c r="P459" s="68">
        <f>IF(P$441&gt;'Key project Info'!$B$6,0,IF('Key project Info'!$G36&gt;'Key project Info'!$C49,'Key project Info'!$C49*P338+('Key project Info'!$G36-'Key project Info'!$C49)/'Key project Info'!$B$6*SUM($B338:P338),P432*P338))</f>
        <v>0</v>
      </c>
      <c r="Q459" s="68">
        <f>IF(Q$441&gt;'Key project Info'!$B$6,0,IF('Key project Info'!$G36&gt;'Key project Info'!$C49,'Key project Info'!$C49*Q338+('Key project Info'!$G36-'Key project Info'!$C49)/'Key project Info'!$B$6*SUM($B338:Q338),Q432*Q338))</f>
        <v>0</v>
      </c>
      <c r="R459" s="68">
        <f>IF(R$441&gt;'Key project Info'!$B$6,0,IF('Key project Info'!$G36&gt;'Key project Info'!$C49,'Key project Info'!$C49*R338+('Key project Info'!$G36-'Key project Info'!$C49)/'Key project Info'!$B$6*SUM($B338:R338),R432*R338))</f>
        <v>0</v>
      </c>
      <c r="S459" s="68">
        <f>IF(S$441&gt;'Key project Info'!$B$6,0,IF('Key project Info'!$G36&gt;'Key project Info'!$C49,'Key project Info'!$C49*S338+('Key project Info'!$G36-'Key project Info'!$C49)/'Key project Info'!$B$6*SUM($B338:S338),S432*S338))</f>
        <v>0</v>
      </c>
      <c r="T459" s="68">
        <f>IF(T$441&gt;'Key project Info'!$B$6,0,IF('Key project Info'!$G36&gt;'Key project Info'!$C49,'Key project Info'!$C49*T338+('Key project Info'!$G36-'Key project Info'!$C49)/'Key project Info'!$B$6*SUM($B338:T338),T432*T338))</f>
        <v>0</v>
      </c>
      <c r="U459" s="68">
        <f>IF(U$441&gt;'Key project Info'!$B$6,0,IF('Key project Info'!$G36&gt;'Key project Info'!$C49,'Key project Info'!$C49*U338+('Key project Info'!$G36-'Key project Info'!$C49)/'Key project Info'!$B$6*SUM($B338:U338),U432*U338))</f>
        <v>0</v>
      </c>
      <c r="V459" s="68">
        <f>IF(V$441&gt;'Key project Info'!$B$6,0,IF('Key project Info'!$G36&gt;'Key project Info'!$C49,'Key project Info'!$C49*V338+('Key project Info'!$G36-'Key project Info'!$C49)/'Key project Info'!$B$6*SUM($B338:V338),V432*V338))</f>
        <v>0</v>
      </c>
      <c r="W459" s="68">
        <f>IF(W$441&gt;'Key project Info'!$B$6,0,IF('Key project Info'!$G36&gt;'Key project Info'!$C49,'Key project Info'!$C49*W338+('Key project Info'!$G36-'Key project Info'!$C49)/'Key project Info'!$B$6*SUM($B338:W338),W432*W338))</f>
        <v>0</v>
      </c>
      <c r="X459" s="68">
        <f>IF(X$441&gt;'Key project Info'!$B$6,0,IF('Key project Info'!$G36&gt;'Key project Info'!$C49,'Key project Info'!$C49*X338+('Key project Info'!$G36-'Key project Info'!$C49)/'Key project Info'!$B$6*SUM($B338:X338),X432*X338))</f>
        <v>0</v>
      </c>
      <c r="Y459" s="68">
        <f>IF(Y$441&gt;'Key project Info'!$B$6,0,IF('Key project Info'!$G36&gt;'Key project Info'!$C49,'Key project Info'!$C49*Y338+('Key project Info'!$G36-'Key project Info'!$C49)/'Key project Info'!$B$6*SUM($B338:Y338),Y432*Y338))</f>
        <v>0</v>
      </c>
      <c r="Z459" s="68">
        <f>IF(Z$441&gt;'Key project Info'!$B$6,0,IF('Key project Info'!$G36&gt;'Key project Info'!$C49,'Key project Info'!$C49*Z338+('Key project Info'!$G36-'Key project Info'!$C49)/'Key project Info'!$B$6*SUM($B338:Z338),Z432*Z338))</f>
        <v>0</v>
      </c>
      <c r="AA459" s="68">
        <f>IF(AA$441&gt;'Key project Info'!$B$6,0,IF('Key project Info'!$G36&gt;'Key project Info'!$C49,'Key project Info'!$C49*AA338+('Key project Info'!$G36-'Key project Info'!$C49)/'Key project Info'!$B$6*SUM($B338:AA338),AA432*AA338))</f>
        <v>0</v>
      </c>
      <c r="AB459" s="68">
        <f>IF(AB$441&gt;'Key project Info'!$B$6,0,IF('Key project Info'!$G36&gt;'Key project Info'!$C49,'Key project Info'!$C49*AB338+('Key project Info'!$G36-'Key project Info'!$C49)/'Key project Info'!$B$6*SUM($B338:AB338),AB432*AB338))</f>
        <v>0</v>
      </c>
      <c r="AC459" s="68">
        <f>IF(AC$441&gt;'Key project Info'!$B$6,0,IF('Key project Info'!$G36&gt;'Key project Info'!$C49,'Key project Info'!$C49*AC338+('Key project Info'!$G36-'Key project Info'!$C49)/'Key project Info'!$B$6*SUM($B338:AC338),AC432*AC338))</f>
        <v>0</v>
      </c>
      <c r="AD459" s="68">
        <f>IF(AD$441&gt;'Key project Info'!$B$6,0,IF('Key project Info'!$G36&gt;'Key project Info'!$C49,'Key project Info'!$C49*AD338+('Key project Info'!$G36-'Key project Info'!$C49)/'Key project Info'!$B$6*SUM($B338:AD338),AD432*AD338))</f>
        <v>0</v>
      </c>
      <c r="AE459" s="68">
        <f>IF(AE$441&gt;'Key project Info'!$B$6,0,IF('Key project Info'!$G36&gt;'Key project Info'!$C49,'Key project Info'!$C49*AE338+('Key project Info'!$G36-'Key project Info'!$C49)/'Key project Info'!$B$6*SUM($B338:AE338),AE432*AE338))</f>
        <v>0</v>
      </c>
      <c r="AF459" s="68"/>
      <c r="AG459" s="68"/>
      <c r="AH459" s="68"/>
    </row>
    <row r="460" spans="1:34" x14ac:dyDescent="0.25">
      <c r="A460" s="68" t="str">
        <f>'Key project Info'!$B50</f>
        <v>Land use r</v>
      </c>
      <c r="B460" s="68">
        <f>IF(B$441&gt;'Key project Info'!$B$6,0,IF('Key project Info'!$G37&gt;'Key project Info'!$C50,'Key project Info'!$C50*B357+('Key project Info'!$G37-'Key project Info'!$C50)/'Key project Info'!$B$6*SUM($B357:B357),B433*B357))</f>
        <v>0</v>
      </c>
      <c r="C460" s="68">
        <f>IF(C$441&gt;'Key project Info'!$B$6,0,IF('Key project Info'!$G37&gt;'Key project Info'!$C50,'Key project Info'!$C50*C357+('Key project Info'!$G37-'Key project Info'!$C50)/'Key project Info'!$B$6*SUM($B357:C357),C433*C357))</f>
        <v>0</v>
      </c>
      <c r="D460" s="68">
        <f>IF(D$441&gt;'Key project Info'!$B$6,0,IF('Key project Info'!$G37&gt;'Key project Info'!$C50,'Key project Info'!$C50*D357+('Key project Info'!$G37-'Key project Info'!$C50)/'Key project Info'!$B$6*SUM($B357:D357),D433*D357))</f>
        <v>0</v>
      </c>
      <c r="E460" s="68">
        <f>IF(E$441&gt;'Key project Info'!$B$6,0,IF('Key project Info'!$G37&gt;'Key project Info'!$C50,'Key project Info'!$C50*E357+('Key project Info'!$G37-'Key project Info'!$C50)/'Key project Info'!$B$6*SUM($B357:E357),E433*E357))</f>
        <v>0</v>
      </c>
      <c r="F460" s="68">
        <f>IF(F$441&gt;'Key project Info'!$B$6,0,IF('Key project Info'!$G37&gt;'Key project Info'!$C50,'Key project Info'!$C50*F357+('Key project Info'!$G37-'Key project Info'!$C50)/'Key project Info'!$B$6*SUM($B357:F357),F433*F357))</f>
        <v>0</v>
      </c>
      <c r="G460" s="68">
        <f>IF(G$441&gt;'Key project Info'!$B$6,0,IF('Key project Info'!$G37&gt;'Key project Info'!$C50,'Key project Info'!$C50*G357+('Key project Info'!$G37-'Key project Info'!$C50)/'Key project Info'!$B$6*SUM($B357:G357),G433*G357))</f>
        <v>0</v>
      </c>
      <c r="H460" s="68">
        <f>IF(H$441&gt;'Key project Info'!$B$6,0,IF('Key project Info'!$G37&gt;'Key project Info'!$C50,'Key project Info'!$C50*H357+('Key project Info'!$G37-'Key project Info'!$C50)/'Key project Info'!$B$6*SUM($B357:H357),H433*H357))</f>
        <v>0</v>
      </c>
      <c r="I460" s="68">
        <f>IF(I$441&gt;'Key project Info'!$B$6,0,IF('Key project Info'!$G37&gt;'Key project Info'!$C50,'Key project Info'!$C50*I357+('Key project Info'!$G37-'Key project Info'!$C50)/'Key project Info'!$B$6*SUM($B357:I357),I433*I357))</f>
        <v>0</v>
      </c>
      <c r="J460" s="68">
        <f>IF(J$441&gt;'Key project Info'!$B$6,0,IF('Key project Info'!$G37&gt;'Key project Info'!$C50,'Key project Info'!$C50*J357+('Key project Info'!$G37-'Key project Info'!$C50)/'Key project Info'!$B$6*SUM($B357:J357),J433*J357))</f>
        <v>0</v>
      </c>
      <c r="K460" s="68">
        <f>IF(K$441&gt;'Key project Info'!$B$6,0,IF('Key project Info'!$G37&gt;'Key project Info'!$C50,'Key project Info'!$C50*K357+('Key project Info'!$G37-'Key project Info'!$C50)/'Key project Info'!$B$6*SUM($B357:K357),K433*K357))</f>
        <v>0</v>
      </c>
      <c r="L460" s="68">
        <f>IF(L$441&gt;'Key project Info'!$B$6,0,IF('Key project Info'!$G37&gt;'Key project Info'!$C50,'Key project Info'!$C50*L357+('Key project Info'!$G37-'Key project Info'!$C50)/'Key project Info'!$B$6*SUM($B357:L357),L433*L357))</f>
        <v>0</v>
      </c>
      <c r="M460" s="68">
        <f>IF(M$441&gt;'Key project Info'!$B$6,0,IF('Key project Info'!$G37&gt;'Key project Info'!$C50,'Key project Info'!$C50*M357+('Key project Info'!$G37-'Key project Info'!$C50)/'Key project Info'!$B$6*SUM($B357:M357),M433*M357))</f>
        <v>0</v>
      </c>
      <c r="N460" s="68">
        <f>IF(N$441&gt;'Key project Info'!$B$6,0,IF('Key project Info'!$G37&gt;'Key project Info'!$C50,'Key project Info'!$C50*N357+('Key project Info'!$G37-'Key project Info'!$C50)/'Key project Info'!$B$6*SUM($B357:N357),N433*N357))</f>
        <v>0</v>
      </c>
      <c r="O460" s="68">
        <f>IF(O$441&gt;'Key project Info'!$B$6,0,IF('Key project Info'!$G37&gt;'Key project Info'!$C50,'Key project Info'!$C50*O357+('Key project Info'!$G37-'Key project Info'!$C50)/'Key project Info'!$B$6*SUM($B357:O357),O433*O357))</f>
        <v>0</v>
      </c>
      <c r="P460" s="68">
        <f>IF(P$441&gt;'Key project Info'!$B$6,0,IF('Key project Info'!$G37&gt;'Key project Info'!$C50,'Key project Info'!$C50*P357+('Key project Info'!$G37-'Key project Info'!$C50)/'Key project Info'!$B$6*SUM($B357:P357),P433*P357))</f>
        <v>0</v>
      </c>
      <c r="Q460" s="68">
        <f>IF(Q$441&gt;'Key project Info'!$B$6,0,IF('Key project Info'!$G37&gt;'Key project Info'!$C50,'Key project Info'!$C50*Q357+('Key project Info'!$G37-'Key project Info'!$C50)/'Key project Info'!$B$6*SUM($B357:Q357),Q433*Q357))</f>
        <v>0</v>
      </c>
      <c r="R460" s="68">
        <f>IF(R$441&gt;'Key project Info'!$B$6,0,IF('Key project Info'!$G37&gt;'Key project Info'!$C50,'Key project Info'!$C50*R357+('Key project Info'!$G37-'Key project Info'!$C50)/'Key project Info'!$B$6*SUM($B357:R357),R433*R357))</f>
        <v>0</v>
      </c>
      <c r="S460" s="68">
        <f>IF(S$441&gt;'Key project Info'!$B$6,0,IF('Key project Info'!$G37&gt;'Key project Info'!$C50,'Key project Info'!$C50*S357+('Key project Info'!$G37-'Key project Info'!$C50)/'Key project Info'!$B$6*SUM($B357:S357),S433*S357))</f>
        <v>0</v>
      </c>
      <c r="T460" s="68">
        <f>IF(T$441&gt;'Key project Info'!$B$6,0,IF('Key project Info'!$G37&gt;'Key project Info'!$C50,'Key project Info'!$C50*T357+('Key project Info'!$G37-'Key project Info'!$C50)/'Key project Info'!$B$6*SUM($B357:T357),T433*T357))</f>
        <v>0</v>
      </c>
      <c r="U460" s="68">
        <f>IF(U$441&gt;'Key project Info'!$B$6,0,IF('Key project Info'!$G37&gt;'Key project Info'!$C50,'Key project Info'!$C50*U357+('Key project Info'!$G37-'Key project Info'!$C50)/'Key project Info'!$B$6*SUM($B357:U357),U433*U357))</f>
        <v>0</v>
      </c>
      <c r="V460" s="68">
        <f>IF(V$441&gt;'Key project Info'!$B$6,0,IF('Key project Info'!$G37&gt;'Key project Info'!$C50,'Key project Info'!$C50*V357+('Key project Info'!$G37-'Key project Info'!$C50)/'Key project Info'!$B$6*SUM($B357:V357),V433*V357))</f>
        <v>0</v>
      </c>
      <c r="W460" s="68">
        <f>IF(W$441&gt;'Key project Info'!$B$6,0,IF('Key project Info'!$G37&gt;'Key project Info'!$C50,'Key project Info'!$C50*W357+('Key project Info'!$G37-'Key project Info'!$C50)/'Key project Info'!$B$6*SUM($B357:W357),W433*W357))</f>
        <v>0</v>
      </c>
      <c r="X460" s="68">
        <f>IF(X$441&gt;'Key project Info'!$B$6,0,IF('Key project Info'!$G37&gt;'Key project Info'!$C50,'Key project Info'!$C50*X357+('Key project Info'!$G37-'Key project Info'!$C50)/'Key project Info'!$B$6*SUM($B357:X357),X433*X357))</f>
        <v>0</v>
      </c>
      <c r="Y460" s="68">
        <f>IF(Y$441&gt;'Key project Info'!$B$6,0,IF('Key project Info'!$G37&gt;'Key project Info'!$C50,'Key project Info'!$C50*Y357+('Key project Info'!$G37-'Key project Info'!$C50)/'Key project Info'!$B$6*SUM($B357:Y357),Y433*Y357))</f>
        <v>0</v>
      </c>
      <c r="Z460" s="68">
        <f>IF(Z$441&gt;'Key project Info'!$B$6,0,IF('Key project Info'!$G37&gt;'Key project Info'!$C50,'Key project Info'!$C50*Z357+('Key project Info'!$G37-'Key project Info'!$C50)/'Key project Info'!$B$6*SUM($B357:Z357),Z433*Z357))</f>
        <v>0</v>
      </c>
      <c r="AA460" s="68">
        <f>IF(AA$441&gt;'Key project Info'!$B$6,0,IF('Key project Info'!$G37&gt;'Key project Info'!$C50,'Key project Info'!$C50*AA357+('Key project Info'!$G37-'Key project Info'!$C50)/'Key project Info'!$B$6*SUM($B357:AA357),AA433*AA357))</f>
        <v>0</v>
      </c>
      <c r="AB460" s="68">
        <f>IF(AB$441&gt;'Key project Info'!$B$6,0,IF('Key project Info'!$G37&gt;'Key project Info'!$C50,'Key project Info'!$C50*AB357+('Key project Info'!$G37-'Key project Info'!$C50)/'Key project Info'!$B$6*SUM($B357:AB357),AB433*AB357))</f>
        <v>0</v>
      </c>
      <c r="AC460" s="68">
        <f>IF(AC$441&gt;'Key project Info'!$B$6,0,IF('Key project Info'!$G37&gt;'Key project Info'!$C50,'Key project Info'!$C50*AC357+('Key project Info'!$G37-'Key project Info'!$C50)/'Key project Info'!$B$6*SUM($B357:AC357),AC433*AC357))</f>
        <v>0</v>
      </c>
      <c r="AD460" s="68">
        <f>IF(AD$441&gt;'Key project Info'!$B$6,0,IF('Key project Info'!$G37&gt;'Key project Info'!$C50,'Key project Info'!$C50*AD357+('Key project Info'!$G37-'Key project Info'!$C50)/'Key project Info'!$B$6*SUM($B357:AD357),AD433*AD357))</f>
        <v>0</v>
      </c>
      <c r="AE460" s="68">
        <f>IF(AE$441&gt;'Key project Info'!$B$6,0,IF('Key project Info'!$G37&gt;'Key project Info'!$C50,'Key project Info'!$C50*AE357+('Key project Info'!$G37-'Key project Info'!$C50)/'Key project Info'!$B$6*SUM($B357:AE357),AE433*AE357))</f>
        <v>0</v>
      </c>
      <c r="AF460" s="68"/>
      <c r="AG460" s="68"/>
      <c r="AH460" s="68"/>
    </row>
    <row r="461" spans="1:34" x14ac:dyDescent="0.25">
      <c r="A461" s="68" t="str">
        <f>'Key project Info'!$B51</f>
        <v>Land use s</v>
      </c>
      <c r="B461" s="68">
        <f>IF(B$441&gt;'Key project Info'!$B$6,0,IF('Key project Info'!$G38&gt;'Key project Info'!$C51,'Key project Info'!$C51*B376+('Key project Info'!$G38-'Key project Info'!$C51)/'Key project Info'!$B$6*SUM($B376:B376),B434*B376))</f>
        <v>0</v>
      </c>
      <c r="C461" s="68">
        <f>IF(C$441&gt;'Key project Info'!$B$6,0,IF('Key project Info'!$G38&gt;'Key project Info'!$C51,'Key project Info'!$C51*C376+('Key project Info'!$G38-'Key project Info'!$C51)/'Key project Info'!$B$6*SUM($B376:C376),C434*C376))</f>
        <v>0</v>
      </c>
      <c r="D461" s="68">
        <f>IF(D$441&gt;'Key project Info'!$B$6,0,IF('Key project Info'!$G38&gt;'Key project Info'!$C51,'Key project Info'!$C51*D376+('Key project Info'!$G38-'Key project Info'!$C51)/'Key project Info'!$B$6*SUM($B376:D376),D434*D376))</f>
        <v>0</v>
      </c>
      <c r="E461" s="68">
        <f>IF(E$441&gt;'Key project Info'!$B$6,0,IF('Key project Info'!$G38&gt;'Key project Info'!$C51,'Key project Info'!$C51*E376+('Key project Info'!$G38-'Key project Info'!$C51)/'Key project Info'!$B$6*SUM($B376:E376),E434*E376))</f>
        <v>0</v>
      </c>
      <c r="F461" s="68">
        <f>IF(F$441&gt;'Key project Info'!$B$6,0,IF('Key project Info'!$G38&gt;'Key project Info'!$C51,'Key project Info'!$C51*F376+('Key project Info'!$G38-'Key project Info'!$C51)/'Key project Info'!$B$6*SUM($B376:F376),F434*F376))</f>
        <v>0</v>
      </c>
      <c r="G461" s="68">
        <f>IF(G$441&gt;'Key project Info'!$B$6,0,IF('Key project Info'!$G38&gt;'Key project Info'!$C51,'Key project Info'!$C51*G376+('Key project Info'!$G38-'Key project Info'!$C51)/'Key project Info'!$B$6*SUM($B376:G376),G434*G376))</f>
        <v>0</v>
      </c>
      <c r="H461" s="68">
        <f>IF(H$441&gt;'Key project Info'!$B$6,0,IF('Key project Info'!$G38&gt;'Key project Info'!$C51,'Key project Info'!$C51*H376+('Key project Info'!$G38-'Key project Info'!$C51)/'Key project Info'!$B$6*SUM($B376:H376),H434*H376))</f>
        <v>0</v>
      </c>
      <c r="I461" s="68">
        <f>IF(I$441&gt;'Key project Info'!$B$6,0,IF('Key project Info'!$G38&gt;'Key project Info'!$C51,'Key project Info'!$C51*I376+('Key project Info'!$G38-'Key project Info'!$C51)/'Key project Info'!$B$6*SUM($B376:I376),I434*I376))</f>
        <v>0</v>
      </c>
      <c r="J461" s="68">
        <f>IF(J$441&gt;'Key project Info'!$B$6,0,IF('Key project Info'!$G38&gt;'Key project Info'!$C51,'Key project Info'!$C51*J376+('Key project Info'!$G38-'Key project Info'!$C51)/'Key project Info'!$B$6*SUM($B376:J376),J434*J376))</f>
        <v>0</v>
      </c>
      <c r="K461" s="68">
        <f>IF(K$441&gt;'Key project Info'!$B$6,0,IF('Key project Info'!$G38&gt;'Key project Info'!$C51,'Key project Info'!$C51*K376+('Key project Info'!$G38-'Key project Info'!$C51)/'Key project Info'!$B$6*SUM($B376:K376),K434*K376))</f>
        <v>0</v>
      </c>
      <c r="L461" s="68">
        <f>IF(L$441&gt;'Key project Info'!$B$6,0,IF('Key project Info'!$G38&gt;'Key project Info'!$C51,'Key project Info'!$C51*L376+('Key project Info'!$G38-'Key project Info'!$C51)/'Key project Info'!$B$6*SUM($B376:L376),L434*L376))</f>
        <v>0</v>
      </c>
      <c r="M461" s="68">
        <f>IF(M$441&gt;'Key project Info'!$B$6,0,IF('Key project Info'!$G38&gt;'Key project Info'!$C51,'Key project Info'!$C51*M376+('Key project Info'!$G38-'Key project Info'!$C51)/'Key project Info'!$B$6*SUM($B376:M376),M434*M376))</f>
        <v>0</v>
      </c>
      <c r="N461" s="68">
        <f>IF(N$441&gt;'Key project Info'!$B$6,0,IF('Key project Info'!$G38&gt;'Key project Info'!$C51,'Key project Info'!$C51*N376+('Key project Info'!$G38-'Key project Info'!$C51)/'Key project Info'!$B$6*SUM($B376:N376),N434*N376))</f>
        <v>0</v>
      </c>
      <c r="O461" s="68">
        <f>IF(O$441&gt;'Key project Info'!$B$6,0,IF('Key project Info'!$G38&gt;'Key project Info'!$C51,'Key project Info'!$C51*O376+('Key project Info'!$G38-'Key project Info'!$C51)/'Key project Info'!$B$6*SUM($B376:O376),O434*O376))</f>
        <v>0</v>
      </c>
      <c r="P461" s="68">
        <f>IF(P$441&gt;'Key project Info'!$B$6,0,IF('Key project Info'!$G38&gt;'Key project Info'!$C51,'Key project Info'!$C51*P376+('Key project Info'!$G38-'Key project Info'!$C51)/'Key project Info'!$B$6*SUM($B376:P376),P434*P376))</f>
        <v>0</v>
      </c>
      <c r="Q461" s="68">
        <f>IF(Q$441&gt;'Key project Info'!$B$6,0,IF('Key project Info'!$G38&gt;'Key project Info'!$C51,'Key project Info'!$C51*Q376+('Key project Info'!$G38-'Key project Info'!$C51)/'Key project Info'!$B$6*SUM($B376:Q376),Q434*Q376))</f>
        <v>0</v>
      </c>
      <c r="R461" s="68">
        <f>IF(R$441&gt;'Key project Info'!$B$6,0,IF('Key project Info'!$G38&gt;'Key project Info'!$C51,'Key project Info'!$C51*R376+('Key project Info'!$G38-'Key project Info'!$C51)/'Key project Info'!$B$6*SUM($B376:R376),R434*R376))</f>
        <v>0</v>
      </c>
      <c r="S461" s="68">
        <f>IF(S$441&gt;'Key project Info'!$B$6,0,IF('Key project Info'!$G38&gt;'Key project Info'!$C51,'Key project Info'!$C51*S376+('Key project Info'!$G38-'Key project Info'!$C51)/'Key project Info'!$B$6*SUM($B376:S376),S434*S376))</f>
        <v>0</v>
      </c>
      <c r="T461" s="68">
        <f>IF(T$441&gt;'Key project Info'!$B$6,0,IF('Key project Info'!$G38&gt;'Key project Info'!$C51,'Key project Info'!$C51*T376+('Key project Info'!$G38-'Key project Info'!$C51)/'Key project Info'!$B$6*SUM($B376:T376),T434*T376))</f>
        <v>0</v>
      </c>
      <c r="U461" s="68">
        <f>IF(U$441&gt;'Key project Info'!$B$6,0,IF('Key project Info'!$G38&gt;'Key project Info'!$C51,'Key project Info'!$C51*U376+('Key project Info'!$G38-'Key project Info'!$C51)/'Key project Info'!$B$6*SUM($B376:U376),U434*U376))</f>
        <v>0</v>
      </c>
      <c r="V461" s="68">
        <f>IF(V$441&gt;'Key project Info'!$B$6,0,IF('Key project Info'!$G38&gt;'Key project Info'!$C51,'Key project Info'!$C51*V376+('Key project Info'!$G38-'Key project Info'!$C51)/'Key project Info'!$B$6*SUM($B376:V376),V434*V376))</f>
        <v>0</v>
      </c>
      <c r="W461" s="68">
        <f>IF(W$441&gt;'Key project Info'!$B$6,0,IF('Key project Info'!$G38&gt;'Key project Info'!$C51,'Key project Info'!$C51*W376+('Key project Info'!$G38-'Key project Info'!$C51)/'Key project Info'!$B$6*SUM($B376:W376),W434*W376))</f>
        <v>0</v>
      </c>
      <c r="X461" s="68">
        <f>IF(X$441&gt;'Key project Info'!$B$6,0,IF('Key project Info'!$G38&gt;'Key project Info'!$C51,'Key project Info'!$C51*X376+('Key project Info'!$G38-'Key project Info'!$C51)/'Key project Info'!$B$6*SUM($B376:X376),X434*X376))</f>
        <v>0</v>
      </c>
      <c r="Y461" s="68">
        <f>IF(Y$441&gt;'Key project Info'!$B$6,0,IF('Key project Info'!$G38&gt;'Key project Info'!$C51,'Key project Info'!$C51*Y376+('Key project Info'!$G38-'Key project Info'!$C51)/'Key project Info'!$B$6*SUM($B376:Y376),Y434*Y376))</f>
        <v>0</v>
      </c>
      <c r="Z461" s="68">
        <f>IF(Z$441&gt;'Key project Info'!$B$6,0,IF('Key project Info'!$G38&gt;'Key project Info'!$C51,'Key project Info'!$C51*Z376+('Key project Info'!$G38-'Key project Info'!$C51)/'Key project Info'!$B$6*SUM($B376:Z376),Z434*Z376))</f>
        <v>0</v>
      </c>
      <c r="AA461" s="68">
        <f>IF(AA$441&gt;'Key project Info'!$B$6,0,IF('Key project Info'!$G38&gt;'Key project Info'!$C51,'Key project Info'!$C51*AA376+('Key project Info'!$G38-'Key project Info'!$C51)/'Key project Info'!$B$6*SUM($B376:AA376),AA434*AA376))</f>
        <v>0</v>
      </c>
      <c r="AB461" s="68">
        <f>IF(AB$441&gt;'Key project Info'!$B$6,0,IF('Key project Info'!$G38&gt;'Key project Info'!$C51,'Key project Info'!$C51*AB376+('Key project Info'!$G38-'Key project Info'!$C51)/'Key project Info'!$B$6*SUM($B376:AB376),AB434*AB376))</f>
        <v>0</v>
      </c>
      <c r="AC461" s="68">
        <f>IF(AC$441&gt;'Key project Info'!$B$6,0,IF('Key project Info'!$G38&gt;'Key project Info'!$C51,'Key project Info'!$C51*AC376+('Key project Info'!$G38-'Key project Info'!$C51)/'Key project Info'!$B$6*SUM($B376:AC376),AC434*AC376))</f>
        <v>0</v>
      </c>
      <c r="AD461" s="68">
        <f>IF(AD$441&gt;'Key project Info'!$B$6,0,IF('Key project Info'!$G38&gt;'Key project Info'!$C51,'Key project Info'!$C51*AD376+('Key project Info'!$G38-'Key project Info'!$C51)/'Key project Info'!$B$6*SUM($B376:AD376),AD434*AD376))</f>
        <v>0</v>
      </c>
      <c r="AE461" s="68">
        <f>IF(AE$441&gt;'Key project Info'!$B$6,0,IF('Key project Info'!$G38&gt;'Key project Info'!$C51,'Key project Info'!$C51*AE376+('Key project Info'!$G38-'Key project Info'!$C51)/'Key project Info'!$B$6*SUM($B376:AE376),AE434*AE376))</f>
        <v>0</v>
      </c>
      <c r="AF461" s="68"/>
      <c r="AG461" s="68"/>
      <c r="AH461" s="68"/>
    </row>
    <row r="462" spans="1:34" x14ac:dyDescent="0.25">
      <c r="A462" s="68" t="str">
        <f>'Key project Info'!$B52</f>
        <v>Land use XXXXXXX</v>
      </c>
      <c r="B462" s="68">
        <f>IF(B$441&gt;'Key project Info'!$B$6,0,IF('Key project Info'!$G39&gt;'Key project Info'!$C52,'Key project Info'!$C52*B395+('Key project Info'!$G39-'Key project Info'!$C52)/'Key project Info'!$B$6*SUM($B395:B395),B435*B395))</f>
        <v>0</v>
      </c>
      <c r="C462" s="68">
        <f>IF(C$441&gt;'Key project Info'!$B$6,0,IF('Key project Info'!$G39&gt;'Key project Info'!$C52,'Key project Info'!$C52*C395+('Key project Info'!$G39-'Key project Info'!$C52)/'Key project Info'!$B$6*SUM($B395:C395),C435*C395))</f>
        <v>0</v>
      </c>
      <c r="D462" s="68">
        <f>IF(D$441&gt;'Key project Info'!$B$6,0,IF('Key project Info'!$G39&gt;'Key project Info'!$C52,'Key project Info'!$C52*D395+('Key project Info'!$G39-'Key project Info'!$C52)/'Key project Info'!$B$6*SUM($B395:D395),D435*D395))</f>
        <v>0</v>
      </c>
      <c r="E462" s="68">
        <f>IF(E$441&gt;'Key project Info'!$B$6,0,IF('Key project Info'!$G39&gt;'Key project Info'!$C52,'Key project Info'!$C52*E395+('Key project Info'!$G39-'Key project Info'!$C52)/'Key project Info'!$B$6*SUM($B395:E395),E435*E395))</f>
        <v>0</v>
      </c>
      <c r="F462" s="68">
        <f>IF(F$441&gt;'Key project Info'!$B$6,0,IF('Key project Info'!$G39&gt;'Key project Info'!$C52,'Key project Info'!$C52*F395+('Key project Info'!$G39-'Key project Info'!$C52)/'Key project Info'!$B$6*SUM($B395:F395),F435*F395))</f>
        <v>0</v>
      </c>
      <c r="G462" s="68">
        <f>IF(G$441&gt;'Key project Info'!$B$6,0,IF('Key project Info'!$G39&gt;'Key project Info'!$C52,'Key project Info'!$C52*G395+('Key project Info'!$G39-'Key project Info'!$C52)/'Key project Info'!$B$6*SUM($B395:G395),G435*G395))</f>
        <v>0</v>
      </c>
      <c r="H462" s="68">
        <f>IF(H$441&gt;'Key project Info'!$B$6,0,IF('Key project Info'!$G39&gt;'Key project Info'!$C52,'Key project Info'!$C52*H395+('Key project Info'!$G39-'Key project Info'!$C52)/'Key project Info'!$B$6*SUM($B395:H395),H435*H395))</f>
        <v>0</v>
      </c>
      <c r="I462" s="68">
        <f>IF(I$441&gt;'Key project Info'!$B$6,0,IF('Key project Info'!$G39&gt;'Key project Info'!$C52,'Key project Info'!$C52*I395+('Key project Info'!$G39-'Key project Info'!$C52)/'Key project Info'!$B$6*SUM($B395:I395),I435*I395))</f>
        <v>0</v>
      </c>
      <c r="J462" s="68">
        <f>IF(J$441&gt;'Key project Info'!$B$6,0,IF('Key project Info'!$G39&gt;'Key project Info'!$C52,'Key project Info'!$C52*J395+('Key project Info'!$G39-'Key project Info'!$C52)/'Key project Info'!$B$6*SUM($B395:J395),J435*J395))</f>
        <v>0</v>
      </c>
      <c r="K462" s="68">
        <f>IF(K$441&gt;'Key project Info'!$B$6,0,IF('Key project Info'!$G39&gt;'Key project Info'!$C52,'Key project Info'!$C52*K395+('Key project Info'!$G39-'Key project Info'!$C52)/'Key project Info'!$B$6*SUM($B395:K395),K435*K395))</f>
        <v>0</v>
      </c>
      <c r="L462" s="68">
        <f>IF(L$441&gt;'Key project Info'!$B$6,0,IF('Key project Info'!$G39&gt;'Key project Info'!$C52,'Key project Info'!$C52*L395+('Key project Info'!$G39-'Key project Info'!$C52)/'Key project Info'!$B$6*SUM($B395:L395),L435*L395))</f>
        <v>0</v>
      </c>
      <c r="M462" s="68">
        <f>IF(M$441&gt;'Key project Info'!$B$6,0,IF('Key project Info'!$G39&gt;'Key project Info'!$C52,'Key project Info'!$C52*M395+('Key project Info'!$G39-'Key project Info'!$C52)/'Key project Info'!$B$6*SUM($B395:M395),M435*M395))</f>
        <v>0</v>
      </c>
      <c r="N462" s="68">
        <f>IF(N$441&gt;'Key project Info'!$B$6,0,IF('Key project Info'!$G39&gt;'Key project Info'!$C52,'Key project Info'!$C52*N395+('Key project Info'!$G39-'Key project Info'!$C52)/'Key project Info'!$B$6*SUM($B395:N395),N435*N395))</f>
        <v>0</v>
      </c>
      <c r="O462" s="68">
        <f>IF(O$441&gt;'Key project Info'!$B$6,0,IF('Key project Info'!$G39&gt;'Key project Info'!$C52,'Key project Info'!$C52*O395+('Key project Info'!$G39-'Key project Info'!$C52)/'Key project Info'!$B$6*SUM($B395:O395),O435*O395))</f>
        <v>0</v>
      </c>
      <c r="P462" s="68">
        <f>IF(P$441&gt;'Key project Info'!$B$6,0,IF('Key project Info'!$G39&gt;'Key project Info'!$C52,'Key project Info'!$C52*P395+('Key project Info'!$G39-'Key project Info'!$C52)/'Key project Info'!$B$6*SUM($B395:P395),P435*P395))</f>
        <v>0</v>
      </c>
      <c r="Q462" s="68">
        <f>IF(Q$441&gt;'Key project Info'!$B$6,0,IF('Key project Info'!$G39&gt;'Key project Info'!$C52,'Key project Info'!$C52*Q395+('Key project Info'!$G39-'Key project Info'!$C52)/'Key project Info'!$B$6*SUM($B395:Q395),Q435*Q395))</f>
        <v>0</v>
      </c>
      <c r="R462" s="68">
        <f>IF(R$441&gt;'Key project Info'!$B$6,0,IF('Key project Info'!$G39&gt;'Key project Info'!$C52,'Key project Info'!$C52*R395+('Key project Info'!$G39-'Key project Info'!$C52)/'Key project Info'!$B$6*SUM($B395:R395),R435*R395))</f>
        <v>0</v>
      </c>
      <c r="S462" s="68">
        <f>IF(S$441&gt;'Key project Info'!$B$6,0,IF('Key project Info'!$G39&gt;'Key project Info'!$C52,'Key project Info'!$C52*S395+('Key project Info'!$G39-'Key project Info'!$C52)/'Key project Info'!$B$6*SUM($B395:S395),S435*S395))</f>
        <v>0</v>
      </c>
      <c r="T462" s="68">
        <f>IF(T$441&gt;'Key project Info'!$B$6,0,IF('Key project Info'!$G39&gt;'Key project Info'!$C52,'Key project Info'!$C52*T395+('Key project Info'!$G39-'Key project Info'!$C52)/'Key project Info'!$B$6*SUM($B395:T395),T435*T395))</f>
        <v>0</v>
      </c>
      <c r="U462" s="68">
        <f>IF(U$441&gt;'Key project Info'!$B$6,0,IF('Key project Info'!$G39&gt;'Key project Info'!$C52,'Key project Info'!$C52*U395+('Key project Info'!$G39-'Key project Info'!$C52)/'Key project Info'!$B$6*SUM($B395:U395),U435*U395))</f>
        <v>0</v>
      </c>
      <c r="V462" s="68">
        <f>IF(V$441&gt;'Key project Info'!$B$6,0,IF('Key project Info'!$G39&gt;'Key project Info'!$C52,'Key project Info'!$C52*V395+('Key project Info'!$G39-'Key project Info'!$C52)/'Key project Info'!$B$6*SUM($B395:V395),V435*V395))</f>
        <v>0</v>
      </c>
      <c r="W462" s="68">
        <f>IF(W$441&gt;'Key project Info'!$B$6,0,IF('Key project Info'!$G39&gt;'Key project Info'!$C52,'Key project Info'!$C52*W395+('Key project Info'!$G39-'Key project Info'!$C52)/'Key project Info'!$B$6*SUM($B395:W395),W435*W395))</f>
        <v>0</v>
      </c>
      <c r="X462" s="68">
        <f>IF(X$441&gt;'Key project Info'!$B$6,0,IF('Key project Info'!$G39&gt;'Key project Info'!$C52,'Key project Info'!$C52*X395+('Key project Info'!$G39-'Key project Info'!$C52)/'Key project Info'!$B$6*SUM($B395:X395),X435*X395))</f>
        <v>0</v>
      </c>
      <c r="Y462" s="68">
        <f>IF(Y$441&gt;'Key project Info'!$B$6,0,IF('Key project Info'!$G39&gt;'Key project Info'!$C52,'Key project Info'!$C52*Y395+('Key project Info'!$G39-'Key project Info'!$C52)/'Key project Info'!$B$6*SUM($B395:Y395),Y435*Y395))</f>
        <v>0</v>
      </c>
      <c r="Z462" s="68">
        <f>IF(Z$441&gt;'Key project Info'!$B$6,0,IF('Key project Info'!$G39&gt;'Key project Info'!$C52,'Key project Info'!$C52*Z395+('Key project Info'!$G39-'Key project Info'!$C52)/'Key project Info'!$B$6*SUM($B395:Z395),Z435*Z395))</f>
        <v>0</v>
      </c>
      <c r="AA462" s="68">
        <f>IF(AA$441&gt;'Key project Info'!$B$6,0,IF('Key project Info'!$G39&gt;'Key project Info'!$C52,'Key project Info'!$C52*AA395+('Key project Info'!$G39-'Key project Info'!$C52)/'Key project Info'!$B$6*SUM($B395:AA395),AA435*AA395))</f>
        <v>0</v>
      </c>
      <c r="AB462" s="68">
        <f>IF(AB$441&gt;'Key project Info'!$B$6,0,IF('Key project Info'!$G39&gt;'Key project Info'!$C52,'Key project Info'!$C52*AB395+('Key project Info'!$G39-'Key project Info'!$C52)/'Key project Info'!$B$6*SUM($B395:AB395),AB435*AB395))</f>
        <v>0</v>
      </c>
      <c r="AC462" s="68">
        <f>IF(AC$441&gt;'Key project Info'!$B$6,0,IF('Key project Info'!$G39&gt;'Key project Info'!$C52,'Key project Info'!$C52*AC395+('Key project Info'!$G39-'Key project Info'!$C52)/'Key project Info'!$B$6*SUM($B395:AC395),AC435*AC395))</f>
        <v>0</v>
      </c>
      <c r="AD462" s="68">
        <f>IF(AD$441&gt;'Key project Info'!$B$6,0,IF('Key project Info'!$G39&gt;'Key project Info'!$C52,'Key project Info'!$C52*AD395+('Key project Info'!$G39-'Key project Info'!$C52)/'Key project Info'!$B$6*SUM($B395:AD395),AD435*AD395))</f>
        <v>0</v>
      </c>
      <c r="AE462" s="68">
        <f>IF(AE$441&gt;'Key project Info'!$B$6,0,IF('Key project Info'!$G39&gt;'Key project Info'!$C52,'Key project Info'!$C52*AE395+('Key project Info'!$G39-'Key project Info'!$C52)/'Key project Info'!$B$6*SUM($B395:AE395),AE435*AE395))</f>
        <v>0</v>
      </c>
      <c r="AF462" s="68"/>
      <c r="AG462" s="68"/>
      <c r="AH462" s="68"/>
    </row>
    <row r="463" spans="1:34" x14ac:dyDescent="0.25">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row>
    <row r="464" spans="1:34" s="301" customFormat="1" ht="15.6" x14ac:dyDescent="0.3">
      <c r="A464" s="299" t="s">
        <v>125</v>
      </c>
      <c r="B464" s="236">
        <f>SUM(B443:B462)</f>
        <v>-24455000</v>
      </c>
      <c r="C464" s="236">
        <f t="shared" ref="C464:AE464" si="0">SUM(C443:C462)</f>
        <v>3000000</v>
      </c>
      <c r="D464" s="236">
        <f t="shared" si="0"/>
        <v>3225000</v>
      </c>
      <c r="E464" s="236">
        <f t="shared" si="0"/>
        <v>3450000</v>
      </c>
      <c r="F464" s="236">
        <f t="shared" si="0"/>
        <v>3125000</v>
      </c>
      <c r="G464" s="236">
        <f t="shared" si="0"/>
        <v>3400000</v>
      </c>
      <c r="H464" s="236">
        <f t="shared" si="0"/>
        <v>3675000</v>
      </c>
      <c r="I464" s="236">
        <f t="shared" si="0"/>
        <v>3950000</v>
      </c>
      <c r="J464" s="236">
        <f t="shared" si="0"/>
        <v>4225000</v>
      </c>
      <c r="K464" s="236">
        <f t="shared" si="0"/>
        <v>4500000</v>
      </c>
      <c r="L464" s="236">
        <f t="shared" si="0"/>
        <v>4775000</v>
      </c>
      <c r="M464" s="236">
        <f t="shared" si="0"/>
        <v>5050000</v>
      </c>
      <c r="N464" s="236">
        <f t="shared" si="0"/>
        <v>5325000</v>
      </c>
      <c r="O464" s="236">
        <f t="shared" si="0"/>
        <v>5600000</v>
      </c>
      <c r="P464" s="236">
        <f t="shared" si="0"/>
        <v>5875000</v>
      </c>
      <c r="Q464" s="236">
        <f t="shared" si="0"/>
        <v>6150000</v>
      </c>
      <c r="R464" s="236">
        <f t="shared" si="0"/>
        <v>6425000</v>
      </c>
      <c r="S464" s="236">
        <f t="shared" si="0"/>
        <v>6700000</v>
      </c>
      <c r="T464" s="236">
        <f t="shared" si="0"/>
        <v>6975000</v>
      </c>
      <c r="U464" s="236">
        <f t="shared" si="0"/>
        <v>7250000</v>
      </c>
      <c r="V464" s="236">
        <f t="shared" si="0"/>
        <v>0</v>
      </c>
      <c r="W464" s="236">
        <f t="shared" si="0"/>
        <v>0</v>
      </c>
      <c r="X464" s="236">
        <f t="shared" si="0"/>
        <v>0</v>
      </c>
      <c r="Y464" s="236">
        <f t="shared" si="0"/>
        <v>0</v>
      </c>
      <c r="Z464" s="236">
        <f t="shared" si="0"/>
        <v>0</v>
      </c>
      <c r="AA464" s="236">
        <f t="shared" si="0"/>
        <v>0</v>
      </c>
      <c r="AB464" s="236">
        <f t="shared" si="0"/>
        <v>0</v>
      </c>
      <c r="AC464" s="236">
        <f t="shared" si="0"/>
        <v>0</v>
      </c>
      <c r="AD464" s="236">
        <f t="shared" si="0"/>
        <v>0</v>
      </c>
      <c r="AE464" s="236">
        <f t="shared" si="0"/>
        <v>0</v>
      </c>
      <c r="AF464" s="300"/>
      <c r="AG464" s="300"/>
      <c r="AH464" s="300"/>
    </row>
    <row r="465" spans="1:34" x14ac:dyDescent="0.25">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row>
    <row r="466" spans="1:34" x14ac:dyDescent="0.25">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68"/>
    </row>
    <row r="467" spans="1:34" x14ac:dyDescent="0.25">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row>
    <row r="468" spans="1:34" x14ac:dyDescent="0.25">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68"/>
    </row>
    <row r="469" spans="1:34" ht="22.8" x14ac:dyDescent="0.3">
      <c r="A469" s="297" t="s">
        <v>119</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298"/>
      <c r="AE469" s="298"/>
      <c r="AF469" s="68"/>
      <c r="AG469" s="68"/>
      <c r="AH469" s="68"/>
    </row>
    <row r="470" spans="1:34" x14ac:dyDescent="0.25">
      <c r="A470" s="287" t="s">
        <v>1</v>
      </c>
      <c r="B470" s="288">
        <v>1</v>
      </c>
      <c r="C470" s="288">
        <v>2</v>
      </c>
      <c r="D470" s="288">
        <v>3</v>
      </c>
      <c r="E470" s="288">
        <v>4</v>
      </c>
      <c r="F470" s="288">
        <v>5</v>
      </c>
      <c r="G470" s="288">
        <v>6</v>
      </c>
      <c r="H470" s="288">
        <v>7</v>
      </c>
      <c r="I470" s="288">
        <v>8</v>
      </c>
      <c r="J470" s="288">
        <v>9</v>
      </c>
      <c r="K470" s="288">
        <v>10</v>
      </c>
      <c r="L470" s="288">
        <v>11</v>
      </c>
      <c r="M470" s="288">
        <v>12</v>
      </c>
      <c r="N470" s="288">
        <v>13</v>
      </c>
      <c r="O470" s="288">
        <v>14</v>
      </c>
      <c r="P470" s="288">
        <v>15</v>
      </c>
      <c r="Q470" s="288">
        <v>16</v>
      </c>
      <c r="R470" s="288">
        <v>17</v>
      </c>
      <c r="S470" s="288">
        <v>18</v>
      </c>
      <c r="T470" s="288">
        <v>19</v>
      </c>
      <c r="U470" s="288">
        <v>20</v>
      </c>
      <c r="V470" s="288">
        <v>21</v>
      </c>
      <c r="W470" s="288">
        <v>22</v>
      </c>
      <c r="X470" s="288">
        <v>23</v>
      </c>
      <c r="Y470" s="288">
        <v>24</v>
      </c>
      <c r="Z470" s="288">
        <v>25</v>
      </c>
      <c r="AA470" s="288">
        <v>26</v>
      </c>
      <c r="AB470" s="288">
        <v>27</v>
      </c>
      <c r="AC470" s="288">
        <v>28</v>
      </c>
      <c r="AD470" s="288">
        <v>29</v>
      </c>
      <c r="AE470" s="288">
        <v>30</v>
      </c>
      <c r="AF470" s="68"/>
      <c r="AG470" s="68"/>
      <c r="AH470" s="68"/>
    </row>
    <row r="471" spans="1:34" ht="17.399999999999999" x14ac:dyDescent="0.3">
      <c r="A471" s="129" t="s">
        <v>64</v>
      </c>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68"/>
    </row>
    <row r="472" spans="1:34" x14ac:dyDescent="0.25">
      <c r="A472" s="68" t="str">
        <f>'Key project Info'!$B33</f>
        <v>Primary natural forest (non-exploited)</v>
      </c>
      <c r="B472" s="68">
        <f>IF(B$470&gt;'Key project Info'!$B$6,0,B443/(1+$B40)^B$470)</f>
        <v>-14900363.636363637</v>
      </c>
      <c r="C472" s="68">
        <f>IF(C$470&gt;'Key project Info'!$B$6,0,C443/(1+$B40)^C$470)</f>
        <v>1734135.5371900827</v>
      </c>
      <c r="D472" s="68">
        <f>IF(D$470&gt;'Key project Info'!$B$6,0,D443/(1+$B40)^D$470)</f>
        <v>1614192.516904583</v>
      </c>
      <c r="E472" s="68">
        <f>IF(E$470&gt;'Key project Info'!$B$6,0,E443/(1+$B40)^E$470)</f>
        <v>1502174.7782255311</v>
      </c>
      <c r="F472" s="68">
        <f>IF(F$470&gt;'Key project Info'!$B$6,0,F443/(1+$B40)^F$470)</f>
        <v>1397574.6002446432</v>
      </c>
      <c r="G472" s="68">
        <f>IF(G$470&gt;'Key project Info'!$B$6,0,G443/(1+$B40)^G$470)</f>
        <v>1299916.0704388504</v>
      </c>
      <c r="H472" s="68">
        <f>IF(H$470&gt;'Key project Info'!$B$6,0,H443/(1+$B40)^H$470)</f>
        <v>1208753.1252392428</v>
      </c>
      <c r="I472" s="68">
        <f>IF(I$470&gt;'Key project Info'!$B$6,0,I443/(1+$B40)^I$470)</f>
        <v>1123667.7097196088</v>
      </c>
      <c r="J472" s="68">
        <f>IF(J$470&gt;'Key project Info'!$B$6,0,J443/(1+$B40)^J$470)</f>
        <v>1044268.0492394216</v>
      </c>
      <c r="K472" s="68">
        <f>IF(K$470&gt;'Key project Info'!$B$6,0,K443/(1+$B40)^K$470)</f>
        <v>970187.02630336175</v>
      </c>
      <c r="L472" s="68">
        <f>IF(L$470&gt;'Key project Info'!$B$6,0,L443/(1+$B40)^L$470)</f>
        <v>901080.65630143252</v>
      </c>
      <c r="M472" s="68">
        <f>IF(M$470&gt;'Key project Info'!$B$6,0,M443/(1+$B40)^M$470)</f>
        <v>836626.6561718689</v>
      </c>
      <c r="N472" s="68">
        <f>IF(N$470&gt;'Key project Info'!$B$6,0,N443/(1+$B40)^N$470)</f>
        <v>776523.10038479907</v>
      </c>
      <c r="O472" s="68">
        <f>IF(O$470&gt;'Key project Info'!$B$6,0,O443/(1+$B40)^O$470)</f>
        <v>720487.15897927829</v>
      </c>
      <c r="P472" s="68">
        <f>IF(P$470&gt;'Key project Info'!$B$6,0,P443/(1+$B40)^P$470)</f>
        <v>668253.91270114866</v>
      </c>
      <c r="Q472" s="68">
        <f>IF(Q$470&gt;'Key project Info'!$B$6,0,Q443/(1+$B40)^Q$470)</f>
        <v>619575.24058532319</v>
      </c>
      <c r="R472" s="68">
        <f>IF(R$470&gt;'Key project Info'!$B$6,0,R443/(1+$B40)^R$470)</f>
        <v>574218.77560467506</v>
      </c>
      <c r="S472" s="68">
        <f>IF(S$470&gt;'Key project Info'!$B$6,0,S443/(1+$B40)^S$470)</f>
        <v>531966.92426976131</v>
      </c>
      <c r="T472" s="68">
        <f>IF(T$470&gt;'Key project Info'!$B$6,0,T443/(1+$B40)^T$470)</f>
        <v>492615.9463100803</v>
      </c>
      <c r="U472" s="68">
        <f>IF(U$470&gt;'Key project Info'!$B$6,0,U443/(1+$B40)^U$470)</f>
        <v>455975.09079941321</v>
      </c>
      <c r="V472" s="68">
        <f>IF(V$470&gt;'Key project Info'!$B$6,0,V443/(1+$B40)^V$470)</f>
        <v>0</v>
      </c>
      <c r="W472" s="68">
        <f>IF(W$470&gt;'Key project Info'!$B$6,0,W443/(1+$B40)^W$470)</f>
        <v>0</v>
      </c>
      <c r="X472" s="68">
        <f>IF(X$470&gt;'Key project Info'!$B$6,0,X443/(1+$B40)^X$470)</f>
        <v>0</v>
      </c>
      <c r="Y472" s="68">
        <f>IF(Y$470&gt;'Key project Info'!$B$6,0,Y443/(1+$B40)^Y$470)</f>
        <v>0</v>
      </c>
      <c r="Z472" s="68">
        <f>IF(Z$470&gt;'Key project Info'!$B$6,0,Z443/(1+$B40)^Z$470)</f>
        <v>0</v>
      </c>
      <c r="AA472" s="68">
        <f>IF(AA$470&gt;'Key project Info'!$B$6,0,AA443/(1+$B40)^AA$470)</f>
        <v>0</v>
      </c>
      <c r="AB472" s="68">
        <f>IF(AB$470&gt;'Key project Info'!$B$6,0,AB443/(1+$B40)^AB$470)</f>
        <v>0</v>
      </c>
      <c r="AC472" s="68">
        <f>IF(AC$470&gt;'Key project Info'!$B$6,0,AC443/(1+$B40)^AC$470)</f>
        <v>0</v>
      </c>
      <c r="AD472" s="68">
        <f>IF(AD$470&gt;'Key project Info'!$B$6,0,AD443/(1+$B40)^AD$470)</f>
        <v>0</v>
      </c>
      <c r="AE472" s="68">
        <f>IF(AE$470&gt;'Key project Info'!$B$6,0,AE443/(1+$B40)^AE$470)</f>
        <v>0</v>
      </c>
      <c r="AF472" s="68"/>
      <c r="AG472" s="68"/>
      <c r="AH472" s="68"/>
    </row>
    <row r="473" spans="1:34" x14ac:dyDescent="0.25">
      <c r="A473" s="68" t="str">
        <f>'Key project Info'!$B34</f>
        <v>Secondary natural forest (exploited)</v>
      </c>
      <c r="B473" s="68">
        <f>IF(B$470&gt;'Key project Info'!$B$6,0,B444/(1+$B59)^B$470)</f>
        <v>-1744363.6363636362</v>
      </c>
      <c r="C473" s="68">
        <f>IF(C$470&gt;'Key project Info'!$B$6,0,C444/(1+$B59)^C$470)</f>
        <v>143021.48760330578</v>
      </c>
      <c r="D473" s="68">
        <f>IF(D$470&gt;'Key project Info'!$B$6,0,D444/(1+$B59)^D$470)</f>
        <v>139445.95041322315</v>
      </c>
      <c r="E473" s="68">
        <f>IF(E$470&gt;'Key project Info'!$B$6,0,E444/(1+$B59)^E$470)</f>
        <v>135834.95335018102</v>
      </c>
      <c r="F473" s="68">
        <f>IF(F$470&gt;'Key project Info'!$B$6,0,F444/(1+$B59)^F$470)</f>
        <v>132203.00272584462</v>
      </c>
      <c r="G473" s="68">
        <f>IF(G$470&gt;'Key project Info'!$B$6,0,G444/(1+$B59)^G$470)</f>
        <v>128563.1278456006</v>
      </c>
      <c r="H473" s="68">
        <f>IF(H$470&gt;'Key project Info'!$B$6,0,H444/(1+$B59)^H$470)</f>
        <v>124926.99897724018</v>
      </c>
      <c r="I473" s="68">
        <f>IF(I$470&gt;'Key project Info'!$B$6,0,I444/(1+$B59)^I$470)</f>
        <v>121305.03684473051</v>
      </c>
      <c r="J473" s="68">
        <f>IF(J$470&gt;'Key project Info'!$B$6,0,J444/(1+$B59)^J$470)</f>
        <v>117706.51422062845</v>
      </c>
      <c r="K473" s="68">
        <f>IF(K$470&gt;'Key project Info'!$B$6,0,K444/(1+$B59)^K$470)</f>
        <v>114139.65015333667</v>
      </c>
      <c r="L473" s="68">
        <f>IF(L$470&gt;'Key project Info'!$B$6,0,L444/(1+$B59)^L$470)</f>
        <v>110611.69733041537</v>
      </c>
      <c r="M473" s="68">
        <f>IF(M$470&gt;'Key project Info'!$B$6,0,M444/(1+$B59)^M$470)</f>
        <v>107129.02304639785</v>
      </c>
      <c r="N473" s="68">
        <f>IF(N$470&gt;'Key project Info'!$B$6,0,N444/(1+$B59)^N$470)</f>
        <v>103697.18421287689</v>
      </c>
      <c r="O473" s="68">
        <f>IF(O$470&gt;'Key project Info'!$B$6,0,O444/(1+$B59)^O$470)</f>
        <v>100320.9968198995</v>
      </c>
      <c r="P473" s="68">
        <f>IF(P$470&gt;'Key project Info'!$B$6,0,P444/(1+$B59)^P$470)</f>
        <v>97004.600230811906</v>
      </c>
      <c r="Q473" s="68">
        <f>IF(Q$470&gt;'Key project Info'!$B$6,0,Q444/(1+$B59)^Q$470)</f>
        <v>93751.516667516</v>
      </c>
      <c r="R473" s="68">
        <f>IF(R$470&gt;'Key project Info'!$B$6,0,R444/(1+$B59)^R$470)</f>
        <v>90564.706219529297</v>
      </c>
      <c r="S473" s="68">
        <f>IF(S$470&gt;'Key project Info'!$B$6,0,S444/(1+$B59)^S$470)</f>
        <v>87446.617688179933</v>
      </c>
      <c r="T473" s="68">
        <f>IF(T$470&gt;'Key project Info'!$B$6,0,T444/(1+$B59)^T$470)</f>
        <v>84399.235556622152</v>
      </c>
      <c r="U473" s="68">
        <f>IF(U$470&gt;'Key project Info'!$B$6,0,U444/(1+$B59)^U$470)</f>
        <v>81424.123357038072</v>
      </c>
      <c r="V473" s="68">
        <f>IF(V$470&gt;'Key project Info'!$B$6,0,V444/(1+$B59)^V$470)</f>
        <v>0</v>
      </c>
      <c r="W473" s="68">
        <f>IF(W$470&gt;'Key project Info'!$B$6,0,W444/(1+$B59)^W$470)</f>
        <v>0</v>
      </c>
      <c r="X473" s="68">
        <f>IF(X$470&gt;'Key project Info'!$B$6,0,X444/(1+$B59)^X$470)</f>
        <v>0</v>
      </c>
      <c r="Y473" s="68">
        <f>IF(Y$470&gt;'Key project Info'!$B$6,0,Y444/(1+$B59)^Y$470)</f>
        <v>0</v>
      </c>
      <c r="Z473" s="68">
        <f>IF(Z$470&gt;'Key project Info'!$B$6,0,Z444/(1+$B59)^Z$470)</f>
        <v>0</v>
      </c>
      <c r="AA473" s="68">
        <f>IF(AA$470&gt;'Key project Info'!$B$6,0,AA444/(1+$B59)^AA$470)</f>
        <v>0</v>
      </c>
      <c r="AB473" s="68">
        <f>IF(AB$470&gt;'Key project Info'!$B$6,0,AB444/(1+$B59)^AB$470)</f>
        <v>0</v>
      </c>
      <c r="AC473" s="68">
        <f>IF(AC$470&gt;'Key project Info'!$B$6,0,AC444/(1+$B59)^AC$470)</f>
        <v>0</v>
      </c>
      <c r="AD473" s="68">
        <f>IF(AD$470&gt;'Key project Info'!$B$6,0,AD444/(1+$B59)^AD$470)</f>
        <v>0</v>
      </c>
      <c r="AE473" s="68">
        <f>IF(AE$470&gt;'Key project Info'!$B$6,0,AE444/(1+$B59)^AE$470)</f>
        <v>0</v>
      </c>
      <c r="AF473" s="68"/>
      <c r="AG473" s="68"/>
      <c r="AH473" s="68"/>
    </row>
    <row r="474" spans="1:34" x14ac:dyDescent="0.25">
      <c r="A474" s="68" t="str">
        <f>'Key project Info'!$B35</f>
        <v>Agriculture after charcoal</v>
      </c>
      <c r="B474" s="68">
        <f>IF(B$470&gt;'Key project Info'!$B$6,0,B445/(1+$B78)^B$470)</f>
        <v>-236363.63636363635</v>
      </c>
      <c r="C474" s="68">
        <f>IF(C$470&gt;'Key project Info'!$B$6,0,C445/(1+$B78)^C$470)</f>
        <v>-134082.64462809917</v>
      </c>
      <c r="D474" s="68">
        <f>IF(D$470&gt;'Key project Info'!$B$6,0,D445/(1+$B78)^D$470)</f>
        <v>-42256.348610067616</v>
      </c>
      <c r="E474" s="68">
        <f>IF(E$470&gt;'Key project Info'!$B$6,0,E445/(1+$B78)^E$470)</f>
        <v>39951.456867700297</v>
      </c>
      <c r="F474" s="68">
        <f>IF(F$470&gt;'Key project Info'!$B$6,0,F445/(1+$B78)^F$470)</f>
        <v>-302178.29194478772</v>
      </c>
      <c r="G474" s="68">
        <f>IF(G$470&gt;'Key project Info'!$B$6,0,G445/(1+$B78)^G$470)</f>
        <v>-178559.89978555639</v>
      </c>
      <c r="H474" s="68">
        <f>IF(H$470&gt;'Key project Info'!$B$6,0,H445/(1+$B78)^H$470)</f>
        <v>-67528.107555264956</v>
      </c>
      <c r="I474" s="68">
        <f>IF(I$470&gt;'Key project Info'!$B$6,0,I445/(1+$B78)^I$470)</f>
        <v>31922.378117034343</v>
      </c>
      <c r="J474" s="68">
        <f>IF(J$470&gt;'Key project Info'!$B$6,0,J445/(1+$B78)^J$470)</f>
        <v>120724.62996987534</v>
      </c>
      <c r="K474" s="68">
        <f>IF(K$470&gt;'Key project Info'!$B$6,0,K445/(1+$B78)^K$470)</f>
        <v>199744.38776833919</v>
      </c>
      <c r="L474" s="68">
        <f>IF(L$470&gt;'Key project Info'!$B$6,0,L445/(1+$B78)^L$470)</f>
        <v>269784.62763515941</v>
      </c>
      <c r="M474" s="68">
        <f>IF(M$470&gt;'Key project Info'!$B$6,0,M445/(1+$B78)^M$470)</f>
        <v>331589.83323885052</v>
      </c>
      <c r="N474" s="68">
        <f>IF(N$470&gt;'Key project Info'!$B$6,0,N445/(1+$B78)^N$470)</f>
        <v>385849.98776884424</v>
      </c>
      <c r="O474" s="68">
        <f>IF(O$470&gt;'Key project Info'!$B$6,0,O445/(1+$B78)^O$470)</f>
        <v>433204.30444956606</v>
      </c>
      <c r="P474" s="68">
        <f>IF(P$470&gt;'Key project Info'!$B$6,0,P445/(1+$B78)^P$470)</f>
        <v>474244.71223952487</v>
      </c>
      <c r="Q474" s="68">
        <f>IF(Q$470&gt;'Key project Info'!$B$6,0,Q445/(1+$B78)^Q$470)</f>
        <v>509519.11232345656</v>
      </c>
      <c r="R474" s="68">
        <f>IF(R$470&gt;'Key project Info'!$B$6,0,R445/(1+$B78)^R$470)</f>
        <v>539534.42003123835</v>
      </c>
      <c r="S474" s="68">
        <f>IF(S$470&gt;'Key project Info'!$B$6,0,S445/(1+$B78)^S$470)</f>
        <v>564759.40590282879</v>
      </c>
      <c r="T474" s="68">
        <f>IF(T$470&gt;'Key project Info'!$B$6,0,T445/(1+$B78)^T$470)</f>
        <v>585627.34876023536</v>
      </c>
      <c r="U474" s="68">
        <f>IF(U$470&gt;'Key project Info'!$B$6,0,U445/(1+$B78)^U$470)</f>
        <v>602538.51284208172</v>
      </c>
      <c r="V474" s="68">
        <f>IF(V$470&gt;'Key project Info'!$B$6,0,V445/(1+$B78)^V$470)</f>
        <v>0</v>
      </c>
      <c r="W474" s="68">
        <f>IF(W$470&gt;'Key project Info'!$B$6,0,W445/(1+$B78)^W$470)</f>
        <v>0</v>
      </c>
      <c r="X474" s="68">
        <f>IF(X$470&gt;'Key project Info'!$B$6,0,X445/(1+$B78)^X$470)</f>
        <v>0</v>
      </c>
      <c r="Y474" s="68">
        <f>IF(Y$470&gt;'Key project Info'!$B$6,0,Y445/(1+$B78)^Y$470)</f>
        <v>0</v>
      </c>
      <c r="Z474" s="68">
        <f>IF(Z$470&gt;'Key project Info'!$B$6,0,Z445/(1+$B78)^Z$470)</f>
        <v>0</v>
      </c>
      <c r="AA474" s="68">
        <f>IF(AA$470&gt;'Key project Info'!$B$6,0,AA445/(1+$B78)^AA$470)</f>
        <v>0</v>
      </c>
      <c r="AB474" s="68">
        <f>IF(AB$470&gt;'Key project Info'!$B$6,0,AB445/(1+$B78)^AB$470)</f>
        <v>0</v>
      </c>
      <c r="AC474" s="68">
        <f>IF(AC$470&gt;'Key project Info'!$B$6,0,AC445/(1+$B78)^AC$470)</f>
        <v>0</v>
      </c>
      <c r="AD474" s="68">
        <f>IF(AD$470&gt;'Key project Info'!$B$6,0,AD445/(1+$B78)^AD$470)</f>
        <v>0</v>
      </c>
      <c r="AE474" s="68">
        <f>IF(AE$470&gt;'Key project Info'!$B$6,0,AE445/(1+$B78)^AE$470)</f>
        <v>0</v>
      </c>
      <c r="AF474" s="68"/>
      <c r="AG474" s="68"/>
      <c r="AH474" s="68"/>
    </row>
    <row r="475" spans="1:34" x14ac:dyDescent="0.25">
      <c r="A475" s="68" t="str">
        <f>'Key project Info'!$B36</f>
        <v xml:space="preserve">Agriculture </v>
      </c>
      <c r="B475" s="68">
        <f>IF(B$470&gt;'Key project Info'!$B$6,0,B446/(1+$B97)^B$470)</f>
        <v>-6240000</v>
      </c>
      <c r="C475" s="68">
        <f>IF(C$470&gt;'Key project Info'!$B$6,0,C446/(1+$B97)^C$470)</f>
        <v>938578.51239669428</v>
      </c>
      <c r="D475" s="68">
        <f>IF(D$470&gt;'Key project Info'!$B$6,0,D446/(1+$B97)^D$470)</f>
        <v>1014152.3666416229</v>
      </c>
      <c r="E475" s="68">
        <f>IF(E$470&gt;'Key project Info'!$B$6,0,E446/(1+$B97)^E$470)</f>
        <v>1078689.335427908</v>
      </c>
      <c r="F475" s="68">
        <f>IF(F$470&gt;'Key project Info'!$B$6,0,F446/(1+$B97)^F$470)</f>
        <v>1133168.5947929539</v>
      </c>
      <c r="G475" s="68">
        <f>IF(G$470&gt;'Key project Info'!$B$6,0,G446/(1+$B97)^G$470)</f>
        <v>1178495.3385846722</v>
      </c>
      <c r="H475" s="68">
        <f>IF(H$470&gt;'Key project Info'!$B$6,0,H446/(1+$B97)^H$470)</f>
        <v>1215505.9359947692</v>
      </c>
      <c r="I475" s="68">
        <f>IF(I$470&gt;'Key project Info'!$B$6,0,I446/(1+$B97)^I$470)</f>
        <v>1244972.7465643394</v>
      </c>
      <c r="J475" s="68">
        <f>IF(J$470&gt;'Key project Info'!$B$6,0,J446/(1+$B97)^J$470)</f>
        <v>1267608.6146836909</v>
      </c>
      <c r="K475" s="68">
        <f>IF(K$470&gt;'Key project Info'!$B$6,0,K446/(1+$B97)^K$470)</f>
        <v>1284071.0642250376</v>
      </c>
      <c r="L475" s="68">
        <f>IF(L$470&gt;'Key project Info'!$B$6,0,L446/(1+$B97)^L$470)</f>
        <v>1294966.2126487652</v>
      </c>
      <c r="M475" s="68">
        <f>IF(M$470&gt;'Key project Info'!$B$6,0,M446/(1+$B97)^M$470)</f>
        <v>1300852.4227062596</v>
      </c>
      <c r="N475" s="68">
        <f>IF(N$470&gt;'Key project Info'!$B$6,0,N446/(1+$B97)^N$470)</f>
        <v>1302243.7087198494</v>
      </c>
      <c r="O475" s="68">
        <f>IF(O$470&gt;'Key project Info'!$B$6,0,O446/(1+$B97)^O$470)</f>
        <v>1299612.9133486981</v>
      </c>
      <c r="P475" s="68">
        <f>IF(P$470&gt;'Key project Info'!$B$6,0,P446/(1+$B97)^P$470)</f>
        <v>1293394.6697441589</v>
      </c>
      <c r="Q475" s="68">
        <f>IF(Q$470&gt;'Key project Info'!$B$6,0,Q446/(1+$B97)^Q$470)</f>
        <v>1283988.1630551105</v>
      </c>
      <c r="R475" s="68">
        <f>IF(R$470&gt;'Key project Info'!$B$6,0,R446/(1+$B97)^R$470)</f>
        <v>1271759.7043593475</v>
      </c>
      <c r="S475" s="68">
        <f>IF(S$470&gt;'Key project Info'!$B$6,0,S446/(1+$B97)^S$470)</f>
        <v>1257045.1292675866</v>
      </c>
      <c r="T475" s="68">
        <f>IF(T$470&gt;'Key project Info'!$B$6,0,T446/(1+$B97)^T$470)</f>
        <v>1240152.0326687337</v>
      </c>
      <c r="U475" s="68">
        <f>IF(U$470&gt;'Key project Info'!$B$6,0,U446/(1+$B97)^U$470)</f>
        <v>1221361.8503555711</v>
      </c>
      <c r="V475" s="68">
        <f>IF(V$470&gt;'Key project Info'!$B$6,0,V446/(1+$B97)^V$470)</f>
        <v>0</v>
      </c>
      <c r="W475" s="68">
        <f>IF(W$470&gt;'Key project Info'!$B$6,0,W446/(1+$B97)^W$470)</f>
        <v>0</v>
      </c>
      <c r="X475" s="68">
        <f>IF(X$470&gt;'Key project Info'!$B$6,0,X446/(1+$B97)^X$470)</f>
        <v>0</v>
      </c>
      <c r="Y475" s="68">
        <f>IF(Y$470&gt;'Key project Info'!$B$6,0,Y446/(1+$B97)^Y$470)</f>
        <v>0</v>
      </c>
      <c r="Z475" s="68">
        <f>IF(Z$470&gt;'Key project Info'!$B$6,0,Z446/(1+$B97)^Z$470)</f>
        <v>0</v>
      </c>
      <c r="AA475" s="68">
        <f>IF(AA$470&gt;'Key project Info'!$B$6,0,AA446/(1+$B97)^AA$470)</f>
        <v>0</v>
      </c>
      <c r="AB475" s="68">
        <f>IF(AB$470&gt;'Key project Info'!$B$6,0,AB446/(1+$B97)^AB$470)</f>
        <v>0</v>
      </c>
      <c r="AC475" s="68">
        <f>IF(AC$470&gt;'Key project Info'!$B$6,0,AC446/(1+$B97)^AC$470)</f>
        <v>0</v>
      </c>
      <c r="AD475" s="68">
        <f>IF(AD$470&gt;'Key project Info'!$B$6,0,AD446/(1+$B97)^AD$470)</f>
        <v>0</v>
      </c>
      <c r="AE475" s="68">
        <f>IF(AE$470&gt;'Key project Info'!$B$6,0,AE446/(1+$B97)^AE$470)</f>
        <v>0</v>
      </c>
      <c r="AF475" s="68"/>
      <c r="AG475" s="68"/>
      <c r="AH475" s="68"/>
    </row>
    <row r="476" spans="1:34" x14ac:dyDescent="0.25">
      <c r="A476" s="68" t="str">
        <f>'Key project Info'!$B37</f>
        <v>Sustainable logging of primary forests</v>
      </c>
      <c r="B476" s="68">
        <f>IF(B$470&gt;'Key project Info'!$B$6,0,B447/(1+$B116)^B$470)</f>
        <v>0</v>
      </c>
      <c r="C476" s="68">
        <f>IF(C$470&gt;'Key project Info'!$B$6,0,C447/(1+$B116)^C$470)</f>
        <v>0</v>
      </c>
      <c r="D476" s="68">
        <f>IF(D$470&gt;'Key project Info'!$B$6,0,D447/(1+$B116)^D$470)</f>
        <v>0</v>
      </c>
      <c r="E476" s="68">
        <f>IF(E$470&gt;'Key project Info'!$B$6,0,E447/(1+$B116)^E$470)</f>
        <v>0</v>
      </c>
      <c r="F476" s="68">
        <f>IF(F$470&gt;'Key project Info'!$B$6,0,F447/(1+$B116)^F$470)</f>
        <v>0</v>
      </c>
      <c r="G476" s="68">
        <f>IF(G$470&gt;'Key project Info'!$B$6,0,G447/(1+$B116)^G$470)</f>
        <v>0</v>
      </c>
      <c r="H476" s="68">
        <f>IF(H$470&gt;'Key project Info'!$B$6,0,H447/(1+$B116)^H$470)</f>
        <v>0</v>
      </c>
      <c r="I476" s="68">
        <f>IF(I$470&gt;'Key project Info'!$B$6,0,I447/(1+$B116)^I$470)</f>
        <v>0</v>
      </c>
      <c r="J476" s="68">
        <f>IF(J$470&gt;'Key project Info'!$B$6,0,J447/(1+$B116)^J$470)</f>
        <v>0</v>
      </c>
      <c r="K476" s="68">
        <f>IF(K$470&gt;'Key project Info'!$B$6,0,K447/(1+$B116)^K$470)</f>
        <v>0</v>
      </c>
      <c r="L476" s="68">
        <f>IF(L$470&gt;'Key project Info'!$B$6,0,L447/(1+$B116)^L$470)</f>
        <v>0</v>
      </c>
      <c r="M476" s="68">
        <f>IF(M$470&gt;'Key project Info'!$B$6,0,M447/(1+$B116)^M$470)</f>
        <v>0</v>
      </c>
      <c r="N476" s="68">
        <f>IF(N$470&gt;'Key project Info'!$B$6,0,N447/(1+$B116)^N$470)</f>
        <v>0</v>
      </c>
      <c r="O476" s="68">
        <f>IF(O$470&gt;'Key project Info'!$B$6,0,O447/(1+$B116)^O$470)</f>
        <v>0</v>
      </c>
      <c r="P476" s="68">
        <f>IF(P$470&gt;'Key project Info'!$B$6,0,P447/(1+$B116)^P$470)</f>
        <v>0</v>
      </c>
      <c r="Q476" s="68">
        <f>IF(Q$470&gt;'Key project Info'!$B$6,0,Q447/(1+$B116)^Q$470)</f>
        <v>0</v>
      </c>
      <c r="R476" s="68">
        <f>IF(R$470&gt;'Key project Info'!$B$6,0,R447/(1+$B116)^R$470)</f>
        <v>0</v>
      </c>
      <c r="S476" s="68">
        <f>IF(S$470&gt;'Key project Info'!$B$6,0,S447/(1+$B116)^S$470)</f>
        <v>0</v>
      </c>
      <c r="T476" s="68">
        <f>IF(T$470&gt;'Key project Info'!$B$6,0,T447/(1+$B116)^T$470)</f>
        <v>0</v>
      </c>
      <c r="U476" s="68">
        <f>IF(U$470&gt;'Key project Info'!$B$6,0,U447/(1+$B116)^U$470)</f>
        <v>0</v>
      </c>
      <c r="V476" s="68">
        <f>IF(V$470&gt;'Key project Info'!$B$6,0,V447/(1+$B116)^V$470)</f>
        <v>0</v>
      </c>
      <c r="W476" s="68">
        <f>IF(W$470&gt;'Key project Info'!$B$6,0,W447/(1+$B116)^W$470)</f>
        <v>0</v>
      </c>
      <c r="X476" s="68">
        <f>IF(X$470&gt;'Key project Info'!$B$6,0,X447/(1+$B116)^X$470)</f>
        <v>0</v>
      </c>
      <c r="Y476" s="68">
        <f>IF(Y$470&gt;'Key project Info'!$B$6,0,Y447/(1+$B116)^Y$470)</f>
        <v>0</v>
      </c>
      <c r="Z476" s="68">
        <f>IF(Z$470&gt;'Key project Info'!$B$6,0,Z447/(1+$B116)^Z$470)</f>
        <v>0</v>
      </c>
      <c r="AA476" s="68">
        <f>IF(AA$470&gt;'Key project Info'!$B$6,0,AA447/(1+$B116)^AA$470)</f>
        <v>0</v>
      </c>
      <c r="AB476" s="68">
        <f>IF(AB$470&gt;'Key project Info'!$B$6,0,AB447/(1+$B116)^AB$470)</f>
        <v>0</v>
      </c>
      <c r="AC476" s="68">
        <f>IF(AC$470&gt;'Key project Info'!$B$6,0,AC447/(1+$B116)^AC$470)</f>
        <v>0</v>
      </c>
      <c r="AD476" s="68">
        <f>IF(AD$470&gt;'Key project Info'!$B$6,0,AD447/(1+$B116)^AD$470)</f>
        <v>0</v>
      </c>
      <c r="AE476" s="68">
        <f>IF(AE$470&gt;'Key project Info'!$B$6,0,AE447/(1+$B116)^AE$470)</f>
        <v>0</v>
      </c>
      <c r="AF476" s="68"/>
      <c r="AG476" s="68"/>
      <c r="AH476" s="68"/>
    </row>
    <row r="477" spans="1:34" x14ac:dyDescent="0.25">
      <c r="A477" s="68" t="str">
        <f>'Key project Info'!$B38</f>
        <v>Land use e</v>
      </c>
      <c r="B477" s="68">
        <f>IF(B$470&gt;'Key project Info'!$B$6,0,B448/(1+$B135)^B$470)</f>
        <v>0</v>
      </c>
      <c r="C477" s="68">
        <f>IF(C$470&gt;'Key project Info'!$B$6,0,C448/(1+$B135)^C$470)</f>
        <v>0</v>
      </c>
      <c r="D477" s="68">
        <f>IF(D$470&gt;'Key project Info'!$B$6,0,D448/(1+$B135)^D$470)</f>
        <v>0</v>
      </c>
      <c r="E477" s="68">
        <f>IF(E$470&gt;'Key project Info'!$B$6,0,E448/(1+$B135)^E$470)</f>
        <v>0</v>
      </c>
      <c r="F477" s="68">
        <f>IF(F$470&gt;'Key project Info'!$B$6,0,F448/(1+$B135)^F$470)</f>
        <v>0</v>
      </c>
      <c r="G477" s="68">
        <f>IF(G$470&gt;'Key project Info'!$B$6,0,G448/(1+$B135)^G$470)</f>
        <v>0</v>
      </c>
      <c r="H477" s="68">
        <f>IF(H$470&gt;'Key project Info'!$B$6,0,H448/(1+$B135)^H$470)</f>
        <v>0</v>
      </c>
      <c r="I477" s="68">
        <f>IF(I$470&gt;'Key project Info'!$B$6,0,I448/(1+$B135)^I$470)</f>
        <v>0</v>
      </c>
      <c r="J477" s="68">
        <f>IF(J$470&gt;'Key project Info'!$B$6,0,J448/(1+$B135)^J$470)</f>
        <v>0</v>
      </c>
      <c r="K477" s="68">
        <f>IF(K$470&gt;'Key project Info'!$B$6,0,K448/(1+$B135)^K$470)</f>
        <v>0</v>
      </c>
      <c r="L477" s="68">
        <f>IF(L$470&gt;'Key project Info'!$B$6,0,L448/(1+$B135)^L$470)</f>
        <v>0</v>
      </c>
      <c r="M477" s="68">
        <f>IF(M$470&gt;'Key project Info'!$B$6,0,M448/(1+$B135)^M$470)</f>
        <v>0</v>
      </c>
      <c r="N477" s="68">
        <f>IF(N$470&gt;'Key project Info'!$B$6,0,N448/(1+$B135)^N$470)</f>
        <v>0</v>
      </c>
      <c r="O477" s="68">
        <f>IF(O$470&gt;'Key project Info'!$B$6,0,O448/(1+$B135)^O$470)</f>
        <v>0</v>
      </c>
      <c r="P477" s="68">
        <f>IF(P$470&gt;'Key project Info'!$B$6,0,P448/(1+$B135)^P$470)</f>
        <v>0</v>
      </c>
      <c r="Q477" s="68">
        <f>IF(Q$470&gt;'Key project Info'!$B$6,0,Q448/(1+$B135)^Q$470)</f>
        <v>0</v>
      </c>
      <c r="R477" s="68">
        <f>IF(R$470&gt;'Key project Info'!$B$6,0,R448/(1+$B135)^R$470)</f>
        <v>0</v>
      </c>
      <c r="S477" s="68">
        <f>IF(S$470&gt;'Key project Info'!$B$6,0,S448/(1+$B135)^S$470)</f>
        <v>0</v>
      </c>
      <c r="T477" s="68">
        <f>IF(T$470&gt;'Key project Info'!$B$6,0,T448/(1+$B135)^T$470)</f>
        <v>0</v>
      </c>
      <c r="U477" s="68">
        <f>IF(U$470&gt;'Key project Info'!$B$6,0,U448/(1+$B135)^U$470)</f>
        <v>0</v>
      </c>
      <c r="V477" s="68">
        <f>IF(V$470&gt;'Key project Info'!$B$6,0,V448/(1+$B135)^V$470)</f>
        <v>0</v>
      </c>
      <c r="W477" s="68">
        <f>IF(W$470&gt;'Key project Info'!$B$6,0,W448/(1+$B135)^W$470)</f>
        <v>0</v>
      </c>
      <c r="X477" s="68">
        <f>IF(X$470&gt;'Key project Info'!$B$6,0,X448/(1+$B135)^X$470)</f>
        <v>0</v>
      </c>
      <c r="Y477" s="68">
        <f>IF(Y$470&gt;'Key project Info'!$B$6,0,Y448/(1+$B135)^Y$470)</f>
        <v>0</v>
      </c>
      <c r="Z477" s="68">
        <f>IF(Z$470&gt;'Key project Info'!$B$6,0,Z448/(1+$B135)^Z$470)</f>
        <v>0</v>
      </c>
      <c r="AA477" s="68">
        <f>IF(AA$470&gt;'Key project Info'!$B$6,0,AA448/(1+$B135)^AA$470)</f>
        <v>0</v>
      </c>
      <c r="AB477" s="68">
        <f>IF(AB$470&gt;'Key project Info'!$B$6,0,AB448/(1+$B135)^AB$470)</f>
        <v>0</v>
      </c>
      <c r="AC477" s="68">
        <f>IF(AC$470&gt;'Key project Info'!$B$6,0,AC448/(1+$B135)^AC$470)</f>
        <v>0</v>
      </c>
      <c r="AD477" s="68">
        <f>IF(AD$470&gt;'Key project Info'!$B$6,0,AD448/(1+$B135)^AD$470)</f>
        <v>0</v>
      </c>
      <c r="AE477" s="68">
        <f>IF(AE$470&gt;'Key project Info'!$B$6,0,AE448/(1+$B135)^AE$470)</f>
        <v>0</v>
      </c>
      <c r="AF477" s="68"/>
      <c r="AG477" s="68"/>
      <c r="AH477" s="68"/>
    </row>
    <row r="478" spans="1:34" x14ac:dyDescent="0.25">
      <c r="A478" s="68" t="str">
        <f>'Key project Info'!$B39</f>
        <v>Land use g</v>
      </c>
      <c r="B478" s="68">
        <f>IF(B$470&gt;'Key project Info'!$B$6,0,B449/(1+$B154)^B$470)</f>
        <v>0</v>
      </c>
      <c r="C478" s="68">
        <f>IF(C$470&gt;'Key project Info'!$B$6,0,C449/(1+$B154)^C$470)</f>
        <v>0</v>
      </c>
      <c r="D478" s="68">
        <f>IF(D$470&gt;'Key project Info'!$B$6,0,D449/(1+$B154)^D$470)</f>
        <v>0</v>
      </c>
      <c r="E478" s="68">
        <f>IF(E$470&gt;'Key project Info'!$B$6,0,E449/(1+$B154)^E$470)</f>
        <v>0</v>
      </c>
      <c r="F478" s="68">
        <f>IF(F$470&gt;'Key project Info'!$B$6,0,F449/(1+$B154)^F$470)</f>
        <v>0</v>
      </c>
      <c r="G478" s="68">
        <f>IF(G$470&gt;'Key project Info'!$B$6,0,G449/(1+$B154)^G$470)</f>
        <v>0</v>
      </c>
      <c r="H478" s="68">
        <f>IF(H$470&gt;'Key project Info'!$B$6,0,H449/(1+$B154)^H$470)</f>
        <v>0</v>
      </c>
      <c r="I478" s="68">
        <f>IF(I$470&gt;'Key project Info'!$B$6,0,I449/(1+$B154)^I$470)</f>
        <v>0</v>
      </c>
      <c r="J478" s="68">
        <f>IF(J$470&gt;'Key project Info'!$B$6,0,J449/(1+$B154)^J$470)</f>
        <v>0</v>
      </c>
      <c r="K478" s="68">
        <f>IF(K$470&gt;'Key project Info'!$B$6,0,K449/(1+$B154)^K$470)</f>
        <v>0</v>
      </c>
      <c r="L478" s="68">
        <f>IF(L$470&gt;'Key project Info'!$B$6,0,L449/(1+$B154)^L$470)</f>
        <v>0</v>
      </c>
      <c r="M478" s="68">
        <f>IF(M$470&gt;'Key project Info'!$B$6,0,M449/(1+$B154)^M$470)</f>
        <v>0</v>
      </c>
      <c r="N478" s="68">
        <f>IF(N$470&gt;'Key project Info'!$B$6,0,N449/(1+$B154)^N$470)</f>
        <v>0</v>
      </c>
      <c r="O478" s="68">
        <f>IF(O$470&gt;'Key project Info'!$B$6,0,O449/(1+$B154)^O$470)</f>
        <v>0</v>
      </c>
      <c r="P478" s="68">
        <f>IF(P$470&gt;'Key project Info'!$B$6,0,P449/(1+$B154)^P$470)</f>
        <v>0</v>
      </c>
      <c r="Q478" s="68">
        <f>IF(Q$470&gt;'Key project Info'!$B$6,0,Q449/(1+$B154)^Q$470)</f>
        <v>0</v>
      </c>
      <c r="R478" s="68">
        <f>IF(R$470&gt;'Key project Info'!$B$6,0,R449/(1+$B154)^R$470)</f>
        <v>0</v>
      </c>
      <c r="S478" s="68">
        <f>IF(S$470&gt;'Key project Info'!$B$6,0,S449/(1+$B154)^S$470)</f>
        <v>0</v>
      </c>
      <c r="T478" s="68">
        <f>IF(T$470&gt;'Key project Info'!$B$6,0,T449/(1+$B154)^T$470)</f>
        <v>0</v>
      </c>
      <c r="U478" s="68">
        <f>IF(U$470&gt;'Key project Info'!$B$6,0,U449/(1+$B154)^U$470)</f>
        <v>0</v>
      </c>
      <c r="V478" s="68">
        <f>IF(V$470&gt;'Key project Info'!$B$6,0,V449/(1+$B154)^V$470)</f>
        <v>0</v>
      </c>
      <c r="W478" s="68">
        <f>IF(W$470&gt;'Key project Info'!$B$6,0,W449/(1+$B154)^W$470)</f>
        <v>0</v>
      </c>
      <c r="X478" s="68">
        <f>IF(X$470&gt;'Key project Info'!$B$6,0,X449/(1+$B154)^X$470)</f>
        <v>0</v>
      </c>
      <c r="Y478" s="68">
        <f>IF(Y$470&gt;'Key project Info'!$B$6,0,Y449/(1+$B154)^Y$470)</f>
        <v>0</v>
      </c>
      <c r="Z478" s="68">
        <f>IF(Z$470&gt;'Key project Info'!$B$6,0,Z449/(1+$B154)^Z$470)</f>
        <v>0</v>
      </c>
      <c r="AA478" s="68">
        <f>IF(AA$470&gt;'Key project Info'!$B$6,0,AA449/(1+$B154)^AA$470)</f>
        <v>0</v>
      </c>
      <c r="AB478" s="68">
        <f>IF(AB$470&gt;'Key project Info'!$B$6,0,AB449/(1+$B154)^AB$470)</f>
        <v>0</v>
      </c>
      <c r="AC478" s="68">
        <f>IF(AC$470&gt;'Key project Info'!$B$6,0,AC449/(1+$B154)^AC$470)</f>
        <v>0</v>
      </c>
      <c r="AD478" s="68">
        <f>IF(AD$470&gt;'Key project Info'!$B$6,0,AD449/(1+$B154)^AD$470)</f>
        <v>0</v>
      </c>
      <c r="AE478" s="68">
        <f>IF(AE$470&gt;'Key project Info'!$B$6,0,AE449/(1+$B154)^AE$470)</f>
        <v>0</v>
      </c>
      <c r="AF478" s="68"/>
      <c r="AG478" s="68"/>
      <c r="AH478" s="68"/>
    </row>
    <row r="479" spans="1:34" x14ac:dyDescent="0.25">
      <c r="A479" s="68" t="str">
        <f>'Key project Info'!$B40</f>
        <v>Land use h</v>
      </c>
      <c r="B479" s="68">
        <f>IF(B$470&gt;'Key project Info'!$B$6,0,B450/(1+$B173)^B$470)</f>
        <v>0</v>
      </c>
      <c r="C479" s="68">
        <f>IF(C$470&gt;'Key project Info'!$B$6,0,C450/(1+$B173)^C$470)</f>
        <v>0</v>
      </c>
      <c r="D479" s="68">
        <f>IF(D$470&gt;'Key project Info'!$B$6,0,D450/(1+$B173)^D$470)</f>
        <v>0</v>
      </c>
      <c r="E479" s="68">
        <f>IF(E$470&gt;'Key project Info'!$B$6,0,E450/(1+$B173)^E$470)</f>
        <v>0</v>
      </c>
      <c r="F479" s="68">
        <f>IF(F$470&gt;'Key project Info'!$B$6,0,F450/(1+$B173)^F$470)</f>
        <v>0</v>
      </c>
      <c r="G479" s="68">
        <f>IF(G$470&gt;'Key project Info'!$B$6,0,G450/(1+$B173)^G$470)</f>
        <v>0</v>
      </c>
      <c r="H479" s="68">
        <f>IF(H$470&gt;'Key project Info'!$B$6,0,H450/(1+$B173)^H$470)</f>
        <v>0</v>
      </c>
      <c r="I479" s="68">
        <f>IF(I$470&gt;'Key project Info'!$B$6,0,I450/(1+$B173)^I$470)</f>
        <v>0</v>
      </c>
      <c r="J479" s="68">
        <f>IF(J$470&gt;'Key project Info'!$B$6,0,J450/(1+$B173)^J$470)</f>
        <v>0</v>
      </c>
      <c r="K479" s="68">
        <f>IF(K$470&gt;'Key project Info'!$B$6,0,K450/(1+$B173)^K$470)</f>
        <v>0</v>
      </c>
      <c r="L479" s="68">
        <f>IF(L$470&gt;'Key project Info'!$B$6,0,L450/(1+$B173)^L$470)</f>
        <v>0</v>
      </c>
      <c r="M479" s="68">
        <f>IF(M$470&gt;'Key project Info'!$B$6,0,M450/(1+$B173)^M$470)</f>
        <v>0</v>
      </c>
      <c r="N479" s="68">
        <f>IF(N$470&gt;'Key project Info'!$B$6,0,N450/(1+$B173)^N$470)</f>
        <v>0</v>
      </c>
      <c r="O479" s="68">
        <f>IF(O$470&gt;'Key project Info'!$B$6,0,O450/(1+$B173)^O$470)</f>
        <v>0</v>
      </c>
      <c r="P479" s="68">
        <f>IF(P$470&gt;'Key project Info'!$B$6,0,P450/(1+$B173)^P$470)</f>
        <v>0</v>
      </c>
      <c r="Q479" s="68">
        <f>IF(Q$470&gt;'Key project Info'!$B$6,0,Q450/(1+$B173)^Q$470)</f>
        <v>0</v>
      </c>
      <c r="R479" s="68">
        <f>IF(R$470&gt;'Key project Info'!$B$6,0,R450/(1+$B173)^R$470)</f>
        <v>0</v>
      </c>
      <c r="S479" s="68">
        <f>IF(S$470&gt;'Key project Info'!$B$6,0,S450/(1+$B173)^S$470)</f>
        <v>0</v>
      </c>
      <c r="T479" s="68">
        <f>IF(T$470&gt;'Key project Info'!$B$6,0,T450/(1+$B173)^T$470)</f>
        <v>0</v>
      </c>
      <c r="U479" s="68">
        <f>IF(U$470&gt;'Key project Info'!$B$6,0,U450/(1+$B173)^U$470)</f>
        <v>0</v>
      </c>
      <c r="V479" s="68">
        <f>IF(V$470&gt;'Key project Info'!$B$6,0,V450/(1+$B173)^V$470)</f>
        <v>0</v>
      </c>
      <c r="W479" s="68">
        <f>IF(W$470&gt;'Key project Info'!$B$6,0,W450/(1+$B173)^W$470)</f>
        <v>0</v>
      </c>
      <c r="X479" s="68">
        <f>IF(X$470&gt;'Key project Info'!$B$6,0,X450/(1+$B173)^X$470)</f>
        <v>0</v>
      </c>
      <c r="Y479" s="68">
        <f>IF(Y$470&gt;'Key project Info'!$B$6,0,Y450/(1+$B173)^Y$470)</f>
        <v>0</v>
      </c>
      <c r="Z479" s="68">
        <f>IF(Z$470&gt;'Key project Info'!$B$6,0,Z450/(1+$B173)^Z$470)</f>
        <v>0</v>
      </c>
      <c r="AA479" s="68">
        <f>IF(AA$470&gt;'Key project Info'!$B$6,0,AA450/(1+$B173)^AA$470)</f>
        <v>0</v>
      </c>
      <c r="AB479" s="68">
        <f>IF(AB$470&gt;'Key project Info'!$B$6,0,AB450/(1+$B173)^AB$470)</f>
        <v>0</v>
      </c>
      <c r="AC479" s="68">
        <f>IF(AC$470&gt;'Key project Info'!$B$6,0,AC450/(1+$B173)^AC$470)</f>
        <v>0</v>
      </c>
      <c r="AD479" s="68">
        <f>IF(AD$470&gt;'Key project Info'!$B$6,0,AD450/(1+$B173)^AD$470)</f>
        <v>0</v>
      </c>
      <c r="AE479" s="68">
        <f>IF(AE$470&gt;'Key project Info'!$B$6,0,AE450/(1+$B173)^AE$470)</f>
        <v>0</v>
      </c>
      <c r="AF479" s="68"/>
      <c r="AG479" s="68"/>
      <c r="AH479" s="68"/>
    </row>
    <row r="480" spans="1:34" x14ac:dyDescent="0.25">
      <c r="A480" s="68" t="str">
        <f>'Key project Info'!$B41</f>
        <v>Land use i</v>
      </c>
      <c r="B480" s="68">
        <f>IF(B$470&gt;'Key project Info'!$B$6,0,B451/(1+$B192)^B$470)</f>
        <v>0</v>
      </c>
      <c r="C480" s="68">
        <f>IF(C$470&gt;'Key project Info'!$B$6,0,C451/(1+$B192)^C$470)</f>
        <v>0</v>
      </c>
      <c r="D480" s="68">
        <f>IF(D$470&gt;'Key project Info'!$B$6,0,D451/(1+$B192)^D$470)</f>
        <v>0</v>
      </c>
      <c r="E480" s="68">
        <f>IF(E$470&gt;'Key project Info'!$B$6,0,E451/(1+$B192)^E$470)</f>
        <v>0</v>
      </c>
      <c r="F480" s="68">
        <f>IF(F$470&gt;'Key project Info'!$B$6,0,F451/(1+$B192)^F$470)</f>
        <v>0</v>
      </c>
      <c r="G480" s="68">
        <f>IF(G$470&gt;'Key project Info'!$B$6,0,G451/(1+$B192)^G$470)</f>
        <v>0</v>
      </c>
      <c r="H480" s="68">
        <f>IF(H$470&gt;'Key project Info'!$B$6,0,H451/(1+$B192)^H$470)</f>
        <v>0</v>
      </c>
      <c r="I480" s="68">
        <f>IF(I$470&gt;'Key project Info'!$B$6,0,I451/(1+$B192)^I$470)</f>
        <v>0</v>
      </c>
      <c r="J480" s="68">
        <f>IF(J$470&gt;'Key project Info'!$B$6,0,J451/(1+$B192)^J$470)</f>
        <v>0</v>
      </c>
      <c r="K480" s="68">
        <f>IF(K$470&gt;'Key project Info'!$B$6,0,K451/(1+$B192)^K$470)</f>
        <v>0</v>
      </c>
      <c r="L480" s="68">
        <f>IF(L$470&gt;'Key project Info'!$B$6,0,L451/(1+$B192)^L$470)</f>
        <v>0</v>
      </c>
      <c r="M480" s="68">
        <f>IF(M$470&gt;'Key project Info'!$B$6,0,M451/(1+$B192)^M$470)</f>
        <v>0</v>
      </c>
      <c r="N480" s="68">
        <f>IF(N$470&gt;'Key project Info'!$B$6,0,N451/(1+$B192)^N$470)</f>
        <v>0</v>
      </c>
      <c r="O480" s="68">
        <f>IF(O$470&gt;'Key project Info'!$B$6,0,O451/(1+$B192)^O$470)</f>
        <v>0</v>
      </c>
      <c r="P480" s="68">
        <f>IF(P$470&gt;'Key project Info'!$B$6,0,P451/(1+$B192)^P$470)</f>
        <v>0</v>
      </c>
      <c r="Q480" s="68">
        <f>IF(Q$470&gt;'Key project Info'!$B$6,0,Q451/(1+$B192)^Q$470)</f>
        <v>0</v>
      </c>
      <c r="R480" s="68">
        <f>IF(R$470&gt;'Key project Info'!$B$6,0,R451/(1+$B192)^R$470)</f>
        <v>0</v>
      </c>
      <c r="S480" s="68">
        <f>IF(S$470&gt;'Key project Info'!$B$6,0,S451/(1+$B192)^S$470)</f>
        <v>0</v>
      </c>
      <c r="T480" s="68">
        <f>IF(T$470&gt;'Key project Info'!$B$6,0,T451/(1+$B192)^T$470)</f>
        <v>0</v>
      </c>
      <c r="U480" s="68">
        <f>IF(U$470&gt;'Key project Info'!$B$6,0,U451/(1+$B192)^U$470)</f>
        <v>0</v>
      </c>
      <c r="V480" s="68">
        <f>IF(V$470&gt;'Key project Info'!$B$6,0,V451/(1+$B192)^V$470)</f>
        <v>0</v>
      </c>
      <c r="W480" s="68">
        <f>IF(W$470&gt;'Key project Info'!$B$6,0,W451/(1+$B192)^W$470)</f>
        <v>0</v>
      </c>
      <c r="X480" s="68">
        <f>IF(X$470&gt;'Key project Info'!$B$6,0,X451/(1+$B192)^X$470)</f>
        <v>0</v>
      </c>
      <c r="Y480" s="68">
        <f>IF(Y$470&gt;'Key project Info'!$B$6,0,Y451/(1+$B192)^Y$470)</f>
        <v>0</v>
      </c>
      <c r="Z480" s="68">
        <f>IF(Z$470&gt;'Key project Info'!$B$6,0,Z451/(1+$B192)^Z$470)</f>
        <v>0</v>
      </c>
      <c r="AA480" s="68">
        <f>IF(AA$470&gt;'Key project Info'!$B$6,0,AA451/(1+$B192)^AA$470)</f>
        <v>0</v>
      </c>
      <c r="AB480" s="68">
        <f>IF(AB$470&gt;'Key project Info'!$B$6,0,AB451/(1+$B192)^AB$470)</f>
        <v>0</v>
      </c>
      <c r="AC480" s="68">
        <f>IF(AC$470&gt;'Key project Info'!$B$6,0,AC451/(1+$B192)^AC$470)</f>
        <v>0</v>
      </c>
      <c r="AD480" s="68">
        <f>IF(AD$470&gt;'Key project Info'!$B$6,0,AD451/(1+$B192)^AD$470)</f>
        <v>0</v>
      </c>
      <c r="AE480" s="68">
        <f>IF(AE$470&gt;'Key project Info'!$B$6,0,AE451/(1+$B192)^AE$470)</f>
        <v>0</v>
      </c>
      <c r="AF480" s="68"/>
      <c r="AG480" s="68"/>
      <c r="AH480" s="68"/>
    </row>
    <row r="481" spans="1:34" x14ac:dyDescent="0.25">
      <c r="A481" s="68" t="str">
        <f>'Key project Info'!$B42</f>
        <v>Land use j</v>
      </c>
      <c r="B481" s="68">
        <f>IF(B$470&gt;'Key project Info'!$B$6,0,B452/(1+$B211)^B$470)</f>
        <v>0</v>
      </c>
      <c r="C481" s="68">
        <f>IF(C$470&gt;'Key project Info'!$B$6,0,C452/(1+$B211)^C$470)</f>
        <v>0</v>
      </c>
      <c r="D481" s="68">
        <f>IF(D$470&gt;'Key project Info'!$B$6,0,D452/(1+$B211)^D$470)</f>
        <v>0</v>
      </c>
      <c r="E481" s="68">
        <f>IF(E$470&gt;'Key project Info'!$B$6,0,E452/(1+$B211)^E$470)</f>
        <v>0</v>
      </c>
      <c r="F481" s="68">
        <f>IF(F$470&gt;'Key project Info'!$B$6,0,F452/(1+$B211)^F$470)</f>
        <v>0</v>
      </c>
      <c r="G481" s="68">
        <f>IF(G$470&gt;'Key project Info'!$B$6,0,G452/(1+$B211)^G$470)</f>
        <v>0</v>
      </c>
      <c r="H481" s="68">
        <f>IF(H$470&gt;'Key project Info'!$B$6,0,H452/(1+$B211)^H$470)</f>
        <v>0</v>
      </c>
      <c r="I481" s="68">
        <f>IF(I$470&gt;'Key project Info'!$B$6,0,I452/(1+$B211)^I$470)</f>
        <v>0</v>
      </c>
      <c r="J481" s="68">
        <f>IF(J$470&gt;'Key project Info'!$B$6,0,J452/(1+$B211)^J$470)</f>
        <v>0</v>
      </c>
      <c r="K481" s="68">
        <f>IF(K$470&gt;'Key project Info'!$B$6,0,K452/(1+$B211)^K$470)</f>
        <v>0</v>
      </c>
      <c r="L481" s="68">
        <f>IF(L$470&gt;'Key project Info'!$B$6,0,L452/(1+$B211)^L$470)</f>
        <v>0</v>
      </c>
      <c r="M481" s="68">
        <f>IF(M$470&gt;'Key project Info'!$B$6,0,M452/(1+$B211)^M$470)</f>
        <v>0</v>
      </c>
      <c r="N481" s="68">
        <f>IF(N$470&gt;'Key project Info'!$B$6,0,N452/(1+$B211)^N$470)</f>
        <v>0</v>
      </c>
      <c r="O481" s="68">
        <f>IF(O$470&gt;'Key project Info'!$B$6,0,O452/(1+$B211)^O$470)</f>
        <v>0</v>
      </c>
      <c r="P481" s="68">
        <f>IF(P$470&gt;'Key project Info'!$B$6,0,P452/(1+$B211)^P$470)</f>
        <v>0</v>
      </c>
      <c r="Q481" s="68">
        <f>IF(Q$470&gt;'Key project Info'!$B$6,0,Q452/(1+$B211)^Q$470)</f>
        <v>0</v>
      </c>
      <c r="R481" s="68">
        <f>IF(R$470&gt;'Key project Info'!$B$6,0,R452/(1+$B211)^R$470)</f>
        <v>0</v>
      </c>
      <c r="S481" s="68">
        <f>IF(S$470&gt;'Key project Info'!$B$6,0,S452/(1+$B211)^S$470)</f>
        <v>0</v>
      </c>
      <c r="T481" s="68">
        <f>IF(T$470&gt;'Key project Info'!$B$6,0,T452/(1+$B211)^T$470)</f>
        <v>0</v>
      </c>
      <c r="U481" s="68">
        <f>IF(U$470&gt;'Key project Info'!$B$6,0,U452/(1+$B211)^U$470)</f>
        <v>0</v>
      </c>
      <c r="V481" s="68">
        <f>IF(V$470&gt;'Key project Info'!$B$6,0,V452/(1+$B211)^V$470)</f>
        <v>0</v>
      </c>
      <c r="W481" s="68">
        <f>IF(W$470&gt;'Key project Info'!$B$6,0,W452/(1+$B211)^W$470)</f>
        <v>0</v>
      </c>
      <c r="X481" s="68">
        <f>IF(X$470&gt;'Key project Info'!$B$6,0,X452/(1+$B211)^X$470)</f>
        <v>0</v>
      </c>
      <c r="Y481" s="68">
        <f>IF(Y$470&gt;'Key project Info'!$B$6,0,Y452/(1+$B211)^Y$470)</f>
        <v>0</v>
      </c>
      <c r="Z481" s="68">
        <f>IF(Z$470&gt;'Key project Info'!$B$6,0,Z452/(1+$B211)^Z$470)</f>
        <v>0</v>
      </c>
      <c r="AA481" s="68">
        <f>IF(AA$470&gt;'Key project Info'!$B$6,0,AA452/(1+$B211)^AA$470)</f>
        <v>0</v>
      </c>
      <c r="AB481" s="68">
        <f>IF(AB$470&gt;'Key project Info'!$B$6,0,AB452/(1+$B211)^AB$470)</f>
        <v>0</v>
      </c>
      <c r="AC481" s="68">
        <f>IF(AC$470&gt;'Key project Info'!$B$6,0,AC452/(1+$B211)^AC$470)</f>
        <v>0</v>
      </c>
      <c r="AD481" s="68">
        <f>IF(AD$470&gt;'Key project Info'!$B$6,0,AD452/(1+$B211)^AD$470)</f>
        <v>0</v>
      </c>
      <c r="AE481" s="68">
        <f>IF(AE$470&gt;'Key project Info'!$B$6,0,AE452/(1+$B211)^AE$470)</f>
        <v>0</v>
      </c>
      <c r="AF481" s="68"/>
      <c r="AG481" s="68"/>
      <c r="AH481" s="68"/>
    </row>
    <row r="482" spans="1:34" x14ac:dyDescent="0.25">
      <c r="A482" s="68" t="str">
        <f>'Key project Info'!$B43</f>
        <v>Land use k</v>
      </c>
      <c r="B482" s="68">
        <f>IF(B$470&gt;'Key project Info'!$B$6,0,B453/(1+$B230)^B$470)</f>
        <v>0</v>
      </c>
      <c r="C482" s="68">
        <f>IF(C$470&gt;'Key project Info'!$B$6,0,C453/(1+$B230)^C$470)</f>
        <v>0</v>
      </c>
      <c r="D482" s="68">
        <f>IF(D$470&gt;'Key project Info'!$B$6,0,D453/(1+$B230)^D$470)</f>
        <v>0</v>
      </c>
      <c r="E482" s="68">
        <f>IF(E$470&gt;'Key project Info'!$B$6,0,E453/(1+$B230)^E$470)</f>
        <v>0</v>
      </c>
      <c r="F482" s="68">
        <f>IF(F$470&gt;'Key project Info'!$B$6,0,F453/(1+$B230)^F$470)</f>
        <v>0</v>
      </c>
      <c r="G482" s="68">
        <f>IF(G$470&gt;'Key project Info'!$B$6,0,G453/(1+$B230)^G$470)</f>
        <v>0</v>
      </c>
      <c r="H482" s="68">
        <f>IF(H$470&gt;'Key project Info'!$B$6,0,H453/(1+$B230)^H$470)</f>
        <v>0</v>
      </c>
      <c r="I482" s="68">
        <f>IF(I$470&gt;'Key project Info'!$B$6,0,I453/(1+$B230)^I$470)</f>
        <v>0</v>
      </c>
      <c r="J482" s="68">
        <f>IF(J$470&gt;'Key project Info'!$B$6,0,J453/(1+$B230)^J$470)</f>
        <v>0</v>
      </c>
      <c r="K482" s="68">
        <f>IF(K$470&gt;'Key project Info'!$B$6,0,K453/(1+$B230)^K$470)</f>
        <v>0</v>
      </c>
      <c r="L482" s="68">
        <f>IF(L$470&gt;'Key project Info'!$B$6,0,L453/(1+$B230)^L$470)</f>
        <v>0</v>
      </c>
      <c r="M482" s="68">
        <f>IF(M$470&gt;'Key project Info'!$B$6,0,M453/(1+$B230)^M$470)</f>
        <v>0</v>
      </c>
      <c r="N482" s="68">
        <f>IF(N$470&gt;'Key project Info'!$B$6,0,N453/(1+$B230)^N$470)</f>
        <v>0</v>
      </c>
      <c r="O482" s="68">
        <f>IF(O$470&gt;'Key project Info'!$B$6,0,O453/(1+$B230)^O$470)</f>
        <v>0</v>
      </c>
      <c r="P482" s="68">
        <f>IF(P$470&gt;'Key project Info'!$B$6,0,P453/(1+$B230)^P$470)</f>
        <v>0</v>
      </c>
      <c r="Q482" s="68">
        <f>IF(Q$470&gt;'Key project Info'!$B$6,0,Q453/(1+$B230)^Q$470)</f>
        <v>0</v>
      </c>
      <c r="R482" s="68">
        <f>IF(R$470&gt;'Key project Info'!$B$6,0,R453/(1+$B230)^R$470)</f>
        <v>0</v>
      </c>
      <c r="S482" s="68">
        <f>IF(S$470&gt;'Key project Info'!$B$6,0,S453/(1+$B230)^S$470)</f>
        <v>0</v>
      </c>
      <c r="T482" s="68">
        <f>IF(T$470&gt;'Key project Info'!$B$6,0,T453/(1+$B230)^T$470)</f>
        <v>0</v>
      </c>
      <c r="U482" s="68">
        <f>IF(U$470&gt;'Key project Info'!$B$6,0,U453/(1+$B230)^U$470)</f>
        <v>0</v>
      </c>
      <c r="V482" s="68">
        <f>IF(V$470&gt;'Key project Info'!$B$6,0,V453/(1+$B230)^V$470)</f>
        <v>0</v>
      </c>
      <c r="W482" s="68">
        <f>IF(W$470&gt;'Key project Info'!$B$6,0,W453/(1+$B230)^W$470)</f>
        <v>0</v>
      </c>
      <c r="X482" s="68">
        <f>IF(X$470&gt;'Key project Info'!$B$6,0,X453/(1+$B230)^X$470)</f>
        <v>0</v>
      </c>
      <c r="Y482" s="68">
        <f>IF(Y$470&gt;'Key project Info'!$B$6,0,Y453/(1+$B230)^Y$470)</f>
        <v>0</v>
      </c>
      <c r="Z482" s="68">
        <f>IF(Z$470&gt;'Key project Info'!$B$6,0,Z453/(1+$B230)^Z$470)</f>
        <v>0</v>
      </c>
      <c r="AA482" s="68">
        <f>IF(AA$470&gt;'Key project Info'!$B$6,0,AA453/(1+$B230)^AA$470)</f>
        <v>0</v>
      </c>
      <c r="AB482" s="68">
        <f>IF(AB$470&gt;'Key project Info'!$B$6,0,AB453/(1+$B230)^AB$470)</f>
        <v>0</v>
      </c>
      <c r="AC482" s="68">
        <f>IF(AC$470&gt;'Key project Info'!$B$6,0,AC453/(1+$B230)^AC$470)</f>
        <v>0</v>
      </c>
      <c r="AD482" s="68">
        <f>IF(AD$470&gt;'Key project Info'!$B$6,0,AD453/(1+$B230)^AD$470)</f>
        <v>0</v>
      </c>
      <c r="AE482" s="68">
        <f>IF(AE$470&gt;'Key project Info'!$B$6,0,AE453/(1+$B230)^AE$470)</f>
        <v>0</v>
      </c>
      <c r="AF482" s="68"/>
      <c r="AG482" s="68"/>
      <c r="AH482" s="68"/>
    </row>
    <row r="483" spans="1:34" x14ac:dyDescent="0.25">
      <c r="A483" s="68" t="str">
        <f>'Key project Info'!$B44</f>
        <v>Land use l</v>
      </c>
      <c r="B483" s="68">
        <f>IF(B$470&gt;'Key project Info'!$B$6,0,B454/(1+$B249)^B$470)</f>
        <v>0</v>
      </c>
      <c r="C483" s="68">
        <f>IF(C$470&gt;'Key project Info'!$B$6,0,C454/(1+$B249)^C$470)</f>
        <v>0</v>
      </c>
      <c r="D483" s="68">
        <f>IF(D$470&gt;'Key project Info'!$B$6,0,D454/(1+$B249)^D$470)</f>
        <v>0</v>
      </c>
      <c r="E483" s="68">
        <f>IF(E$470&gt;'Key project Info'!$B$6,0,E454/(1+$B249)^E$470)</f>
        <v>0</v>
      </c>
      <c r="F483" s="68">
        <f>IF(F$470&gt;'Key project Info'!$B$6,0,F454/(1+$B249)^F$470)</f>
        <v>0</v>
      </c>
      <c r="G483" s="68">
        <f>IF(G$470&gt;'Key project Info'!$B$6,0,G454/(1+$B249)^G$470)</f>
        <v>0</v>
      </c>
      <c r="H483" s="68">
        <f>IF(H$470&gt;'Key project Info'!$B$6,0,H454/(1+$B249)^H$470)</f>
        <v>0</v>
      </c>
      <c r="I483" s="68">
        <f>IF(I$470&gt;'Key project Info'!$B$6,0,I454/(1+$B249)^I$470)</f>
        <v>0</v>
      </c>
      <c r="J483" s="68">
        <f>IF(J$470&gt;'Key project Info'!$B$6,0,J454/(1+$B249)^J$470)</f>
        <v>0</v>
      </c>
      <c r="K483" s="68">
        <f>IF(K$470&gt;'Key project Info'!$B$6,0,K454/(1+$B249)^K$470)</f>
        <v>0</v>
      </c>
      <c r="L483" s="68">
        <f>IF(L$470&gt;'Key project Info'!$B$6,0,L454/(1+$B249)^L$470)</f>
        <v>0</v>
      </c>
      <c r="M483" s="68">
        <f>IF(M$470&gt;'Key project Info'!$B$6,0,M454/(1+$B249)^M$470)</f>
        <v>0</v>
      </c>
      <c r="N483" s="68">
        <f>IF(N$470&gt;'Key project Info'!$B$6,0,N454/(1+$B249)^N$470)</f>
        <v>0</v>
      </c>
      <c r="O483" s="68">
        <f>IF(O$470&gt;'Key project Info'!$B$6,0,O454/(1+$B249)^O$470)</f>
        <v>0</v>
      </c>
      <c r="P483" s="68">
        <f>IF(P$470&gt;'Key project Info'!$B$6,0,P454/(1+$B249)^P$470)</f>
        <v>0</v>
      </c>
      <c r="Q483" s="68">
        <f>IF(Q$470&gt;'Key project Info'!$B$6,0,Q454/(1+$B249)^Q$470)</f>
        <v>0</v>
      </c>
      <c r="R483" s="68">
        <f>IF(R$470&gt;'Key project Info'!$B$6,0,R454/(1+$B249)^R$470)</f>
        <v>0</v>
      </c>
      <c r="S483" s="68">
        <f>IF(S$470&gt;'Key project Info'!$B$6,0,S454/(1+$B249)^S$470)</f>
        <v>0</v>
      </c>
      <c r="T483" s="68">
        <f>IF(T$470&gt;'Key project Info'!$B$6,0,T454/(1+$B249)^T$470)</f>
        <v>0</v>
      </c>
      <c r="U483" s="68">
        <f>IF(U$470&gt;'Key project Info'!$B$6,0,U454/(1+$B249)^U$470)</f>
        <v>0</v>
      </c>
      <c r="V483" s="68">
        <f>IF(V$470&gt;'Key project Info'!$B$6,0,V454/(1+$B249)^V$470)</f>
        <v>0</v>
      </c>
      <c r="W483" s="68">
        <f>IF(W$470&gt;'Key project Info'!$B$6,0,W454/(1+$B249)^W$470)</f>
        <v>0</v>
      </c>
      <c r="X483" s="68">
        <f>IF(X$470&gt;'Key project Info'!$B$6,0,X454/(1+$B249)^X$470)</f>
        <v>0</v>
      </c>
      <c r="Y483" s="68">
        <f>IF(Y$470&gt;'Key project Info'!$B$6,0,Y454/(1+$B249)^Y$470)</f>
        <v>0</v>
      </c>
      <c r="Z483" s="68">
        <f>IF(Z$470&gt;'Key project Info'!$B$6,0,Z454/(1+$B249)^Z$470)</f>
        <v>0</v>
      </c>
      <c r="AA483" s="68">
        <f>IF(AA$470&gt;'Key project Info'!$B$6,0,AA454/(1+$B249)^AA$470)</f>
        <v>0</v>
      </c>
      <c r="AB483" s="68">
        <f>IF(AB$470&gt;'Key project Info'!$B$6,0,AB454/(1+$B249)^AB$470)</f>
        <v>0</v>
      </c>
      <c r="AC483" s="68">
        <f>IF(AC$470&gt;'Key project Info'!$B$6,0,AC454/(1+$B249)^AC$470)</f>
        <v>0</v>
      </c>
      <c r="AD483" s="68">
        <f>IF(AD$470&gt;'Key project Info'!$B$6,0,AD454/(1+$B249)^AD$470)</f>
        <v>0</v>
      </c>
      <c r="AE483" s="68">
        <f>IF(AE$470&gt;'Key project Info'!$B$6,0,AE454/(1+$B249)^AE$470)</f>
        <v>0</v>
      </c>
      <c r="AF483" s="68"/>
      <c r="AG483" s="68"/>
      <c r="AH483" s="68"/>
    </row>
    <row r="484" spans="1:34" x14ac:dyDescent="0.25">
      <c r="A484" s="68" t="str">
        <f>'Key project Info'!$B45</f>
        <v>Land use m</v>
      </c>
      <c r="B484" s="68">
        <f>IF(B$470&gt;'Key project Info'!$B$6,0,B455/(1+$B268)^B$470)</f>
        <v>0</v>
      </c>
      <c r="C484" s="68">
        <f>IF(C$470&gt;'Key project Info'!$B$6,0,C455/(1+$B268)^C$470)</f>
        <v>0</v>
      </c>
      <c r="D484" s="68">
        <f>IF(D$470&gt;'Key project Info'!$B$6,0,D455/(1+$B268)^D$470)</f>
        <v>0</v>
      </c>
      <c r="E484" s="68">
        <f>IF(E$470&gt;'Key project Info'!$B$6,0,E455/(1+$B268)^E$470)</f>
        <v>0</v>
      </c>
      <c r="F484" s="68">
        <f>IF(F$470&gt;'Key project Info'!$B$6,0,F455/(1+$B268)^F$470)</f>
        <v>0</v>
      </c>
      <c r="G484" s="68">
        <f>IF(G$470&gt;'Key project Info'!$B$6,0,G455/(1+$B268)^G$470)</f>
        <v>0</v>
      </c>
      <c r="H484" s="68">
        <f>IF(H$470&gt;'Key project Info'!$B$6,0,H455/(1+$B268)^H$470)</f>
        <v>0</v>
      </c>
      <c r="I484" s="68">
        <f>IF(I$470&gt;'Key project Info'!$B$6,0,I455/(1+$B268)^I$470)</f>
        <v>0</v>
      </c>
      <c r="J484" s="68">
        <f>IF(J$470&gt;'Key project Info'!$B$6,0,J455/(1+$B268)^J$470)</f>
        <v>0</v>
      </c>
      <c r="K484" s="68">
        <f>IF(K$470&gt;'Key project Info'!$B$6,0,K455/(1+$B268)^K$470)</f>
        <v>0</v>
      </c>
      <c r="L484" s="68">
        <f>IF(L$470&gt;'Key project Info'!$B$6,0,L455/(1+$B268)^L$470)</f>
        <v>0</v>
      </c>
      <c r="M484" s="68">
        <f>IF(M$470&gt;'Key project Info'!$B$6,0,M455/(1+$B268)^M$470)</f>
        <v>0</v>
      </c>
      <c r="N484" s="68">
        <f>IF(N$470&gt;'Key project Info'!$B$6,0,N455/(1+$B268)^N$470)</f>
        <v>0</v>
      </c>
      <c r="O484" s="68">
        <f>IF(O$470&gt;'Key project Info'!$B$6,0,O455/(1+$B268)^O$470)</f>
        <v>0</v>
      </c>
      <c r="P484" s="68">
        <f>IF(P$470&gt;'Key project Info'!$B$6,0,P455/(1+$B268)^P$470)</f>
        <v>0</v>
      </c>
      <c r="Q484" s="68">
        <f>IF(Q$470&gt;'Key project Info'!$B$6,0,Q455/(1+$B268)^Q$470)</f>
        <v>0</v>
      </c>
      <c r="R484" s="68">
        <f>IF(R$470&gt;'Key project Info'!$B$6,0,R455/(1+$B268)^R$470)</f>
        <v>0</v>
      </c>
      <c r="S484" s="68">
        <f>IF(S$470&gt;'Key project Info'!$B$6,0,S455/(1+$B268)^S$470)</f>
        <v>0</v>
      </c>
      <c r="T484" s="68">
        <f>IF(T$470&gt;'Key project Info'!$B$6,0,T455/(1+$B268)^T$470)</f>
        <v>0</v>
      </c>
      <c r="U484" s="68">
        <f>IF(U$470&gt;'Key project Info'!$B$6,0,U455/(1+$B268)^U$470)</f>
        <v>0</v>
      </c>
      <c r="V484" s="68">
        <f>IF(V$470&gt;'Key project Info'!$B$6,0,V455/(1+$B268)^V$470)</f>
        <v>0</v>
      </c>
      <c r="W484" s="68">
        <f>IF(W$470&gt;'Key project Info'!$B$6,0,W455/(1+$B268)^W$470)</f>
        <v>0</v>
      </c>
      <c r="X484" s="68">
        <f>IF(X$470&gt;'Key project Info'!$B$6,0,X455/(1+$B268)^X$470)</f>
        <v>0</v>
      </c>
      <c r="Y484" s="68">
        <f>IF(Y$470&gt;'Key project Info'!$B$6,0,Y455/(1+$B268)^Y$470)</f>
        <v>0</v>
      </c>
      <c r="Z484" s="68">
        <f>IF(Z$470&gt;'Key project Info'!$B$6,0,Z455/(1+$B268)^Z$470)</f>
        <v>0</v>
      </c>
      <c r="AA484" s="68">
        <f>IF(AA$470&gt;'Key project Info'!$B$6,0,AA455/(1+$B268)^AA$470)</f>
        <v>0</v>
      </c>
      <c r="AB484" s="68">
        <f>IF(AB$470&gt;'Key project Info'!$B$6,0,AB455/(1+$B268)^AB$470)</f>
        <v>0</v>
      </c>
      <c r="AC484" s="68">
        <f>IF(AC$470&gt;'Key project Info'!$B$6,0,AC455/(1+$B268)^AC$470)</f>
        <v>0</v>
      </c>
      <c r="AD484" s="68">
        <f>IF(AD$470&gt;'Key project Info'!$B$6,0,AD455/(1+$B268)^AD$470)</f>
        <v>0</v>
      </c>
      <c r="AE484" s="68">
        <f>IF(AE$470&gt;'Key project Info'!$B$6,0,AE455/(1+$B268)^AE$470)</f>
        <v>0</v>
      </c>
      <c r="AF484" s="68"/>
      <c r="AG484" s="68"/>
      <c r="AH484" s="68"/>
    </row>
    <row r="485" spans="1:34" x14ac:dyDescent="0.25">
      <c r="A485" s="68" t="str">
        <f>'Key project Info'!$B46</f>
        <v>Land use n</v>
      </c>
      <c r="B485" s="68">
        <f>IF(B$470&gt;'Key project Info'!$B$6,0,B456/(1+$B287)^B$470)</f>
        <v>0</v>
      </c>
      <c r="C485" s="68">
        <f>IF(C$470&gt;'Key project Info'!$B$6,0,C456/(1+$B287)^C$470)</f>
        <v>0</v>
      </c>
      <c r="D485" s="68">
        <f>IF(D$470&gt;'Key project Info'!$B$6,0,D456/(1+$B287)^D$470)</f>
        <v>0</v>
      </c>
      <c r="E485" s="68">
        <f>IF(E$470&gt;'Key project Info'!$B$6,0,E456/(1+$B287)^E$470)</f>
        <v>0</v>
      </c>
      <c r="F485" s="68">
        <f>IF(F$470&gt;'Key project Info'!$B$6,0,F456/(1+$B287)^F$470)</f>
        <v>0</v>
      </c>
      <c r="G485" s="68">
        <f>IF(G$470&gt;'Key project Info'!$B$6,0,G456/(1+$B287)^G$470)</f>
        <v>0</v>
      </c>
      <c r="H485" s="68">
        <f>IF(H$470&gt;'Key project Info'!$B$6,0,H456/(1+$B287)^H$470)</f>
        <v>0</v>
      </c>
      <c r="I485" s="68">
        <f>IF(I$470&gt;'Key project Info'!$B$6,0,I456/(1+$B287)^I$470)</f>
        <v>0</v>
      </c>
      <c r="J485" s="68">
        <f>IF(J$470&gt;'Key project Info'!$B$6,0,J456/(1+$B287)^J$470)</f>
        <v>0</v>
      </c>
      <c r="K485" s="68">
        <f>IF(K$470&gt;'Key project Info'!$B$6,0,K456/(1+$B287)^K$470)</f>
        <v>0</v>
      </c>
      <c r="L485" s="68">
        <f>IF(L$470&gt;'Key project Info'!$B$6,0,L456/(1+$B287)^L$470)</f>
        <v>0</v>
      </c>
      <c r="M485" s="68">
        <f>IF(M$470&gt;'Key project Info'!$B$6,0,M456/(1+$B287)^M$470)</f>
        <v>0</v>
      </c>
      <c r="N485" s="68">
        <f>IF(N$470&gt;'Key project Info'!$B$6,0,N456/(1+$B287)^N$470)</f>
        <v>0</v>
      </c>
      <c r="O485" s="68">
        <f>IF(O$470&gt;'Key project Info'!$B$6,0,O456/(1+$B287)^O$470)</f>
        <v>0</v>
      </c>
      <c r="P485" s="68">
        <f>IF(P$470&gt;'Key project Info'!$B$6,0,P456/(1+$B287)^P$470)</f>
        <v>0</v>
      </c>
      <c r="Q485" s="68">
        <f>IF(Q$470&gt;'Key project Info'!$B$6,0,Q456/(1+$B287)^Q$470)</f>
        <v>0</v>
      </c>
      <c r="R485" s="68">
        <f>IF(R$470&gt;'Key project Info'!$B$6,0,R456/(1+$B287)^R$470)</f>
        <v>0</v>
      </c>
      <c r="S485" s="68">
        <f>IF(S$470&gt;'Key project Info'!$B$6,0,S456/(1+$B287)^S$470)</f>
        <v>0</v>
      </c>
      <c r="T485" s="68">
        <f>IF(T$470&gt;'Key project Info'!$B$6,0,T456/(1+$B287)^T$470)</f>
        <v>0</v>
      </c>
      <c r="U485" s="68">
        <f>IF(U$470&gt;'Key project Info'!$B$6,0,U456/(1+$B287)^U$470)</f>
        <v>0</v>
      </c>
      <c r="V485" s="68">
        <f>IF(V$470&gt;'Key project Info'!$B$6,0,V456/(1+$B287)^V$470)</f>
        <v>0</v>
      </c>
      <c r="W485" s="68">
        <f>IF(W$470&gt;'Key project Info'!$B$6,0,W456/(1+$B287)^W$470)</f>
        <v>0</v>
      </c>
      <c r="X485" s="68">
        <f>IF(X$470&gt;'Key project Info'!$B$6,0,X456/(1+$B287)^X$470)</f>
        <v>0</v>
      </c>
      <c r="Y485" s="68">
        <f>IF(Y$470&gt;'Key project Info'!$B$6,0,Y456/(1+$B287)^Y$470)</f>
        <v>0</v>
      </c>
      <c r="Z485" s="68">
        <f>IF(Z$470&gt;'Key project Info'!$B$6,0,Z456/(1+$B287)^Z$470)</f>
        <v>0</v>
      </c>
      <c r="AA485" s="68">
        <f>IF(AA$470&gt;'Key project Info'!$B$6,0,AA456/(1+$B287)^AA$470)</f>
        <v>0</v>
      </c>
      <c r="AB485" s="68">
        <f>IF(AB$470&gt;'Key project Info'!$B$6,0,AB456/(1+$B287)^AB$470)</f>
        <v>0</v>
      </c>
      <c r="AC485" s="68">
        <f>IF(AC$470&gt;'Key project Info'!$B$6,0,AC456/(1+$B287)^AC$470)</f>
        <v>0</v>
      </c>
      <c r="AD485" s="68">
        <f>IF(AD$470&gt;'Key project Info'!$B$6,0,AD456/(1+$B287)^AD$470)</f>
        <v>0</v>
      </c>
      <c r="AE485" s="68">
        <f>IF(AE$470&gt;'Key project Info'!$B$6,0,AE456/(1+$B287)^AE$470)</f>
        <v>0</v>
      </c>
      <c r="AF485" s="68"/>
      <c r="AG485" s="68"/>
      <c r="AH485" s="68"/>
    </row>
    <row r="486" spans="1:34" x14ac:dyDescent="0.25">
      <c r="A486" s="68" t="str">
        <f>'Key project Info'!$B47</f>
        <v>Land use o</v>
      </c>
      <c r="B486" s="68">
        <f>IF(B$470&gt;'Key project Info'!$B$6,0,B457/(1+$B306)^B$470)</f>
        <v>0</v>
      </c>
      <c r="C486" s="68">
        <f>IF(C$470&gt;'Key project Info'!$B$6,0,C457/(1+$B306)^C$470)</f>
        <v>0</v>
      </c>
      <c r="D486" s="68">
        <f>IF(D$470&gt;'Key project Info'!$B$6,0,D457/(1+$B306)^D$470)</f>
        <v>0</v>
      </c>
      <c r="E486" s="68">
        <f>IF(E$470&gt;'Key project Info'!$B$6,0,E457/(1+$B306)^E$470)</f>
        <v>0</v>
      </c>
      <c r="F486" s="68">
        <f>IF(F$470&gt;'Key project Info'!$B$6,0,F457/(1+$B306)^F$470)</f>
        <v>0</v>
      </c>
      <c r="G486" s="68">
        <f>IF(G$470&gt;'Key project Info'!$B$6,0,G457/(1+$B306)^G$470)</f>
        <v>0</v>
      </c>
      <c r="H486" s="68">
        <f>IF(H$470&gt;'Key project Info'!$B$6,0,H457/(1+$B306)^H$470)</f>
        <v>0</v>
      </c>
      <c r="I486" s="68">
        <f>IF(I$470&gt;'Key project Info'!$B$6,0,I457/(1+$B306)^I$470)</f>
        <v>0</v>
      </c>
      <c r="J486" s="68">
        <f>IF(J$470&gt;'Key project Info'!$B$6,0,J457/(1+$B306)^J$470)</f>
        <v>0</v>
      </c>
      <c r="K486" s="68">
        <f>IF(K$470&gt;'Key project Info'!$B$6,0,K457/(1+$B306)^K$470)</f>
        <v>0</v>
      </c>
      <c r="L486" s="68">
        <f>IF(L$470&gt;'Key project Info'!$B$6,0,L457/(1+$B306)^L$470)</f>
        <v>0</v>
      </c>
      <c r="M486" s="68">
        <f>IF(M$470&gt;'Key project Info'!$B$6,0,M457/(1+$B306)^M$470)</f>
        <v>0</v>
      </c>
      <c r="N486" s="68">
        <f>IF(N$470&gt;'Key project Info'!$B$6,0,N457/(1+$B306)^N$470)</f>
        <v>0</v>
      </c>
      <c r="O486" s="68">
        <f>IF(O$470&gt;'Key project Info'!$B$6,0,O457/(1+$B306)^O$470)</f>
        <v>0</v>
      </c>
      <c r="P486" s="68">
        <f>IF(P$470&gt;'Key project Info'!$B$6,0,P457/(1+$B306)^P$470)</f>
        <v>0</v>
      </c>
      <c r="Q486" s="68">
        <f>IF(Q$470&gt;'Key project Info'!$B$6,0,Q457/(1+$B306)^Q$470)</f>
        <v>0</v>
      </c>
      <c r="R486" s="68">
        <f>IF(R$470&gt;'Key project Info'!$B$6,0,R457/(1+$B306)^R$470)</f>
        <v>0</v>
      </c>
      <c r="S486" s="68">
        <f>IF(S$470&gt;'Key project Info'!$B$6,0,S457/(1+$B306)^S$470)</f>
        <v>0</v>
      </c>
      <c r="T486" s="68">
        <f>IF(T$470&gt;'Key project Info'!$B$6,0,T457/(1+$B306)^T$470)</f>
        <v>0</v>
      </c>
      <c r="U486" s="68">
        <f>IF(U$470&gt;'Key project Info'!$B$6,0,U457/(1+$B306)^U$470)</f>
        <v>0</v>
      </c>
      <c r="V486" s="68">
        <f>IF(V$470&gt;'Key project Info'!$B$6,0,V457/(1+$B306)^V$470)</f>
        <v>0</v>
      </c>
      <c r="W486" s="68">
        <f>IF(W$470&gt;'Key project Info'!$B$6,0,W457/(1+$B306)^W$470)</f>
        <v>0</v>
      </c>
      <c r="X486" s="68">
        <f>IF(X$470&gt;'Key project Info'!$B$6,0,X457/(1+$B306)^X$470)</f>
        <v>0</v>
      </c>
      <c r="Y486" s="68">
        <f>IF(Y$470&gt;'Key project Info'!$B$6,0,Y457/(1+$B306)^Y$470)</f>
        <v>0</v>
      </c>
      <c r="Z486" s="68">
        <f>IF(Z$470&gt;'Key project Info'!$B$6,0,Z457/(1+$B306)^Z$470)</f>
        <v>0</v>
      </c>
      <c r="AA486" s="68">
        <f>IF(AA$470&gt;'Key project Info'!$B$6,0,AA457/(1+$B306)^AA$470)</f>
        <v>0</v>
      </c>
      <c r="AB486" s="68">
        <f>IF(AB$470&gt;'Key project Info'!$B$6,0,AB457/(1+$B306)^AB$470)</f>
        <v>0</v>
      </c>
      <c r="AC486" s="68">
        <f>IF(AC$470&gt;'Key project Info'!$B$6,0,AC457/(1+$B306)^AC$470)</f>
        <v>0</v>
      </c>
      <c r="AD486" s="68">
        <f>IF(AD$470&gt;'Key project Info'!$B$6,0,AD457/(1+$B306)^AD$470)</f>
        <v>0</v>
      </c>
      <c r="AE486" s="68">
        <f>IF(AE$470&gt;'Key project Info'!$B$6,0,AE457/(1+$B306)^AE$470)</f>
        <v>0</v>
      </c>
      <c r="AF486" s="68"/>
      <c r="AG486" s="68"/>
      <c r="AH486" s="68"/>
    </row>
    <row r="487" spans="1:34" x14ac:dyDescent="0.25">
      <c r="A487" s="68" t="str">
        <f>'Key project Info'!$B48</f>
        <v>Land use p</v>
      </c>
      <c r="B487" s="68">
        <f>IF(B$470&gt;'Key project Info'!$B$6,0,B458/(1+$B325)^B$470)</f>
        <v>0</v>
      </c>
      <c r="C487" s="68">
        <f>IF(C$470&gt;'Key project Info'!$B$6,0,C458/(1+$B325)^C$470)</f>
        <v>0</v>
      </c>
      <c r="D487" s="68">
        <f>IF(D$470&gt;'Key project Info'!$B$6,0,D458/(1+$B325)^D$470)</f>
        <v>0</v>
      </c>
      <c r="E487" s="68">
        <f>IF(E$470&gt;'Key project Info'!$B$6,0,E458/(1+$B325)^E$470)</f>
        <v>0</v>
      </c>
      <c r="F487" s="68">
        <f>IF(F$470&gt;'Key project Info'!$B$6,0,F458/(1+$B325)^F$470)</f>
        <v>0</v>
      </c>
      <c r="G487" s="68">
        <f>IF(G$470&gt;'Key project Info'!$B$6,0,G458/(1+$B325)^G$470)</f>
        <v>0</v>
      </c>
      <c r="H487" s="68">
        <f>IF(H$470&gt;'Key project Info'!$B$6,0,H458/(1+$B325)^H$470)</f>
        <v>0</v>
      </c>
      <c r="I487" s="68">
        <f>IF(I$470&gt;'Key project Info'!$B$6,0,I458/(1+$B325)^I$470)</f>
        <v>0</v>
      </c>
      <c r="J487" s="68">
        <f>IF(J$470&gt;'Key project Info'!$B$6,0,J458/(1+$B325)^J$470)</f>
        <v>0</v>
      </c>
      <c r="K487" s="68">
        <f>IF(K$470&gt;'Key project Info'!$B$6,0,K458/(1+$B325)^K$470)</f>
        <v>0</v>
      </c>
      <c r="L487" s="68">
        <f>IF(L$470&gt;'Key project Info'!$B$6,0,L458/(1+$B325)^L$470)</f>
        <v>0</v>
      </c>
      <c r="M487" s="68">
        <f>IF(M$470&gt;'Key project Info'!$B$6,0,M458/(1+$B325)^M$470)</f>
        <v>0</v>
      </c>
      <c r="N487" s="68">
        <f>IF(N$470&gt;'Key project Info'!$B$6,0,N458/(1+$B325)^N$470)</f>
        <v>0</v>
      </c>
      <c r="O487" s="68">
        <f>IF(O$470&gt;'Key project Info'!$B$6,0,O458/(1+$B325)^O$470)</f>
        <v>0</v>
      </c>
      <c r="P487" s="68">
        <f>IF(P$470&gt;'Key project Info'!$B$6,0,P458/(1+$B325)^P$470)</f>
        <v>0</v>
      </c>
      <c r="Q487" s="68">
        <f>IF(Q$470&gt;'Key project Info'!$B$6,0,Q458/(1+$B325)^Q$470)</f>
        <v>0</v>
      </c>
      <c r="R487" s="68">
        <f>IF(R$470&gt;'Key project Info'!$B$6,0,R458/(1+$B325)^R$470)</f>
        <v>0</v>
      </c>
      <c r="S487" s="68">
        <f>IF(S$470&gt;'Key project Info'!$B$6,0,S458/(1+$B325)^S$470)</f>
        <v>0</v>
      </c>
      <c r="T487" s="68">
        <f>IF(T$470&gt;'Key project Info'!$B$6,0,T458/(1+$B325)^T$470)</f>
        <v>0</v>
      </c>
      <c r="U487" s="68">
        <f>IF(U$470&gt;'Key project Info'!$B$6,0,U458/(1+$B325)^U$470)</f>
        <v>0</v>
      </c>
      <c r="V487" s="68">
        <f>IF(V$470&gt;'Key project Info'!$B$6,0,V458/(1+$B325)^V$470)</f>
        <v>0</v>
      </c>
      <c r="W487" s="68">
        <f>IF(W$470&gt;'Key project Info'!$B$6,0,W458/(1+$B325)^W$470)</f>
        <v>0</v>
      </c>
      <c r="X487" s="68">
        <f>IF(X$470&gt;'Key project Info'!$B$6,0,X458/(1+$B325)^X$470)</f>
        <v>0</v>
      </c>
      <c r="Y487" s="68">
        <f>IF(Y$470&gt;'Key project Info'!$B$6,0,Y458/(1+$B325)^Y$470)</f>
        <v>0</v>
      </c>
      <c r="Z487" s="68">
        <f>IF(Z$470&gt;'Key project Info'!$B$6,0,Z458/(1+$B325)^Z$470)</f>
        <v>0</v>
      </c>
      <c r="AA487" s="68">
        <f>IF(AA$470&gt;'Key project Info'!$B$6,0,AA458/(1+$B325)^AA$470)</f>
        <v>0</v>
      </c>
      <c r="AB487" s="68">
        <f>IF(AB$470&gt;'Key project Info'!$B$6,0,AB458/(1+$B325)^AB$470)</f>
        <v>0</v>
      </c>
      <c r="AC487" s="68">
        <f>IF(AC$470&gt;'Key project Info'!$B$6,0,AC458/(1+$B325)^AC$470)</f>
        <v>0</v>
      </c>
      <c r="AD487" s="68">
        <f>IF(AD$470&gt;'Key project Info'!$B$6,0,AD458/(1+$B325)^AD$470)</f>
        <v>0</v>
      </c>
      <c r="AE487" s="68">
        <f>IF(AE$470&gt;'Key project Info'!$B$6,0,AE458/(1+$B325)^AE$470)</f>
        <v>0</v>
      </c>
      <c r="AF487" s="68"/>
      <c r="AG487" s="68"/>
      <c r="AH487" s="68"/>
    </row>
    <row r="488" spans="1:34" x14ac:dyDescent="0.25">
      <c r="A488" s="68" t="str">
        <f>'Key project Info'!$B49</f>
        <v>Land use q</v>
      </c>
      <c r="B488" s="68">
        <f>IF(B$470&gt;'Key project Info'!$B$6,0,B459/(1+$B344)^B$470)</f>
        <v>0</v>
      </c>
      <c r="C488" s="68">
        <f>IF(C$470&gt;'Key project Info'!$B$6,0,C459/(1+$B344)^C$470)</f>
        <v>0</v>
      </c>
      <c r="D488" s="68">
        <f>IF(D$470&gt;'Key project Info'!$B$6,0,D459/(1+$B344)^D$470)</f>
        <v>0</v>
      </c>
      <c r="E488" s="68">
        <f>IF(E$470&gt;'Key project Info'!$B$6,0,E459/(1+$B344)^E$470)</f>
        <v>0</v>
      </c>
      <c r="F488" s="68">
        <f>IF(F$470&gt;'Key project Info'!$B$6,0,F459/(1+$B344)^F$470)</f>
        <v>0</v>
      </c>
      <c r="G488" s="68">
        <f>IF(G$470&gt;'Key project Info'!$B$6,0,G459/(1+$B344)^G$470)</f>
        <v>0</v>
      </c>
      <c r="H488" s="68">
        <f>IF(H$470&gt;'Key project Info'!$B$6,0,H459/(1+$B344)^H$470)</f>
        <v>0</v>
      </c>
      <c r="I488" s="68">
        <f>IF(I$470&gt;'Key project Info'!$B$6,0,I459/(1+$B344)^I$470)</f>
        <v>0</v>
      </c>
      <c r="J488" s="68">
        <f>IF(J$470&gt;'Key project Info'!$B$6,0,J459/(1+$B344)^J$470)</f>
        <v>0</v>
      </c>
      <c r="K488" s="68">
        <f>IF(K$470&gt;'Key project Info'!$B$6,0,K459/(1+$B344)^K$470)</f>
        <v>0</v>
      </c>
      <c r="L488" s="68">
        <f>IF(L$470&gt;'Key project Info'!$B$6,0,L459/(1+$B344)^L$470)</f>
        <v>0</v>
      </c>
      <c r="M488" s="68">
        <f>IF(M$470&gt;'Key project Info'!$B$6,0,M459/(1+$B344)^M$470)</f>
        <v>0</v>
      </c>
      <c r="N488" s="68">
        <f>IF(N$470&gt;'Key project Info'!$B$6,0,N459/(1+$B344)^N$470)</f>
        <v>0</v>
      </c>
      <c r="O488" s="68">
        <f>IF(O$470&gt;'Key project Info'!$B$6,0,O459/(1+$B344)^O$470)</f>
        <v>0</v>
      </c>
      <c r="P488" s="68">
        <f>IF(P$470&gt;'Key project Info'!$B$6,0,P459/(1+$B344)^P$470)</f>
        <v>0</v>
      </c>
      <c r="Q488" s="68">
        <f>IF(Q$470&gt;'Key project Info'!$B$6,0,Q459/(1+$B344)^Q$470)</f>
        <v>0</v>
      </c>
      <c r="R488" s="68">
        <f>IF(R$470&gt;'Key project Info'!$B$6,0,R459/(1+$B344)^R$470)</f>
        <v>0</v>
      </c>
      <c r="S488" s="68">
        <f>IF(S$470&gt;'Key project Info'!$B$6,0,S459/(1+$B344)^S$470)</f>
        <v>0</v>
      </c>
      <c r="T488" s="68">
        <f>IF(T$470&gt;'Key project Info'!$B$6,0,T459/(1+$B344)^T$470)</f>
        <v>0</v>
      </c>
      <c r="U488" s="68">
        <f>IF(U$470&gt;'Key project Info'!$B$6,0,U459/(1+$B344)^U$470)</f>
        <v>0</v>
      </c>
      <c r="V488" s="68">
        <f>IF(V$470&gt;'Key project Info'!$B$6,0,V459/(1+$B344)^V$470)</f>
        <v>0</v>
      </c>
      <c r="W488" s="68">
        <f>IF(W$470&gt;'Key project Info'!$B$6,0,W459/(1+$B344)^W$470)</f>
        <v>0</v>
      </c>
      <c r="X488" s="68">
        <f>IF(X$470&gt;'Key project Info'!$B$6,0,X459/(1+$B344)^X$470)</f>
        <v>0</v>
      </c>
      <c r="Y488" s="68">
        <f>IF(Y$470&gt;'Key project Info'!$B$6,0,Y459/(1+$B344)^Y$470)</f>
        <v>0</v>
      </c>
      <c r="Z488" s="68">
        <f>IF(Z$470&gt;'Key project Info'!$B$6,0,Z459/(1+$B344)^Z$470)</f>
        <v>0</v>
      </c>
      <c r="AA488" s="68">
        <f>IF(AA$470&gt;'Key project Info'!$B$6,0,AA459/(1+$B344)^AA$470)</f>
        <v>0</v>
      </c>
      <c r="AB488" s="68">
        <f>IF(AB$470&gt;'Key project Info'!$B$6,0,AB459/(1+$B344)^AB$470)</f>
        <v>0</v>
      </c>
      <c r="AC488" s="68">
        <f>IF(AC$470&gt;'Key project Info'!$B$6,0,AC459/(1+$B344)^AC$470)</f>
        <v>0</v>
      </c>
      <c r="AD488" s="68">
        <f>IF(AD$470&gt;'Key project Info'!$B$6,0,AD459/(1+$B344)^AD$470)</f>
        <v>0</v>
      </c>
      <c r="AE488" s="68">
        <f>IF(AE$470&gt;'Key project Info'!$B$6,0,AE459/(1+$B344)^AE$470)</f>
        <v>0</v>
      </c>
      <c r="AF488" s="68"/>
      <c r="AG488" s="68"/>
      <c r="AH488" s="68"/>
    </row>
    <row r="489" spans="1:34" x14ac:dyDescent="0.25">
      <c r="A489" s="68" t="str">
        <f>'Key project Info'!$B50</f>
        <v>Land use r</v>
      </c>
      <c r="B489" s="68">
        <f>IF(B$470&gt;'Key project Info'!$B$6,0,B460/(1+$B363)^B$470)</f>
        <v>0</v>
      </c>
      <c r="C489" s="68">
        <f>IF(C$470&gt;'Key project Info'!$B$6,0,C460/(1+$B363)^C$470)</f>
        <v>0</v>
      </c>
      <c r="D489" s="68">
        <f>IF(D$470&gt;'Key project Info'!$B$6,0,D460/(1+$B363)^D$470)</f>
        <v>0</v>
      </c>
      <c r="E489" s="68">
        <f>IF(E$470&gt;'Key project Info'!$B$6,0,E460/(1+$B363)^E$470)</f>
        <v>0</v>
      </c>
      <c r="F489" s="68">
        <f>IF(F$470&gt;'Key project Info'!$B$6,0,F460/(1+$B363)^F$470)</f>
        <v>0</v>
      </c>
      <c r="G489" s="68">
        <f>IF(G$470&gt;'Key project Info'!$B$6,0,G460/(1+$B363)^G$470)</f>
        <v>0</v>
      </c>
      <c r="H489" s="68">
        <f>IF(H$470&gt;'Key project Info'!$B$6,0,H460/(1+$B363)^H$470)</f>
        <v>0</v>
      </c>
      <c r="I489" s="68">
        <f>IF(I$470&gt;'Key project Info'!$B$6,0,I460/(1+$B363)^I$470)</f>
        <v>0</v>
      </c>
      <c r="J489" s="68">
        <f>IF(J$470&gt;'Key project Info'!$B$6,0,J460/(1+$B363)^J$470)</f>
        <v>0</v>
      </c>
      <c r="K489" s="68">
        <f>IF(K$470&gt;'Key project Info'!$B$6,0,K460/(1+$B363)^K$470)</f>
        <v>0</v>
      </c>
      <c r="L489" s="68">
        <f>IF(L$470&gt;'Key project Info'!$B$6,0,L460/(1+$B363)^L$470)</f>
        <v>0</v>
      </c>
      <c r="M489" s="68">
        <f>IF(M$470&gt;'Key project Info'!$B$6,0,M460/(1+$B363)^M$470)</f>
        <v>0</v>
      </c>
      <c r="N489" s="68">
        <f>IF(N$470&gt;'Key project Info'!$B$6,0,N460/(1+$B363)^N$470)</f>
        <v>0</v>
      </c>
      <c r="O489" s="68">
        <f>IF(O$470&gt;'Key project Info'!$B$6,0,O460/(1+$B363)^O$470)</f>
        <v>0</v>
      </c>
      <c r="P489" s="68">
        <f>IF(P$470&gt;'Key project Info'!$B$6,0,P460/(1+$B363)^P$470)</f>
        <v>0</v>
      </c>
      <c r="Q489" s="68">
        <f>IF(Q$470&gt;'Key project Info'!$B$6,0,Q460/(1+$B363)^Q$470)</f>
        <v>0</v>
      </c>
      <c r="R489" s="68">
        <f>IF(R$470&gt;'Key project Info'!$B$6,0,R460/(1+$B363)^R$470)</f>
        <v>0</v>
      </c>
      <c r="S489" s="68">
        <f>IF(S$470&gt;'Key project Info'!$B$6,0,S460/(1+$B363)^S$470)</f>
        <v>0</v>
      </c>
      <c r="T489" s="68">
        <f>IF(T$470&gt;'Key project Info'!$B$6,0,T460/(1+$B363)^T$470)</f>
        <v>0</v>
      </c>
      <c r="U489" s="68">
        <f>IF(U$470&gt;'Key project Info'!$B$6,0,U460/(1+$B363)^U$470)</f>
        <v>0</v>
      </c>
      <c r="V489" s="68">
        <f>IF(V$470&gt;'Key project Info'!$B$6,0,V460/(1+$B363)^V$470)</f>
        <v>0</v>
      </c>
      <c r="W489" s="68">
        <f>IF(W$470&gt;'Key project Info'!$B$6,0,W460/(1+$B363)^W$470)</f>
        <v>0</v>
      </c>
      <c r="X489" s="68">
        <f>IF(X$470&gt;'Key project Info'!$B$6,0,X460/(1+$B363)^X$470)</f>
        <v>0</v>
      </c>
      <c r="Y489" s="68">
        <f>IF(Y$470&gt;'Key project Info'!$B$6,0,Y460/(1+$B363)^Y$470)</f>
        <v>0</v>
      </c>
      <c r="Z489" s="68">
        <f>IF(Z$470&gt;'Key project Info'!$B$6,0,Z460/(1+$B363)^Z$470)</f>
        <v>0</v>
      </c>
      <c r="AA489" s="68">
        <f>IF(AA$470&gt;'Key project Info'!$B$6,0,AA460/(1+$B363)^AA$470)</f>
        <v>0</v>
      </c>
      <c r="AB489" s="68">
        <f>IF(AB$470&gt;'Key project Info'!$B$6,0,AB460/(1+$B363)^AB$470)</f>
        <v>0</v>
      </c>
      <c r="AC489" s="68">
        <f>IF(AC$470&gt;'Key project Info'!$B$6,0,AC460/(1+$B363)^AC$470)</f>
        <v>0</v>
      </c>
      <c r="AD489" s="68">
        <f>IF(AD$470&gt;'Key project Info'!$B$6,0,AD460/(1+$B363)^AD$470)</f>
        <v>0</v>
      </c>
      <c r="AE489" s="68">
        <f>IF(AE$470&gt;'Key project Info'!$B$6,0,AE460/(1+$B363)^AE$470)</f>
        <v>0</v>
      </c>
      <c r="AF489" s="68"/>
      <c r="AG489" s="68"/>
      <c r="AH489" s="68"/>
    </row>
    <row r="490" spans="1:34" x14ac:dyDescent="0.25">
      <c r="A490" s="68" t="str">
        <f>'Key project Info'!$B51</f>
        <v>Land use s</v>
      </c>
      <c r="B490" s="68">
        <f>IF(B$470&gt;'Key project Info'!$B$6,0,B461/(1+$B382)^B$470)</f>
        <v>0</v>
      </c>
      <c r="C490" s="68">
        <f>IF(C$470&gt;'Key project Info'!$B$6,0,C461/(1+$B382)^C$470)</f>
        <v>0</v>
      </c>
      <c r="D490" s="68">
        <f>IF(D$470&gt;'Key project Info'!$B$6,0,D461/(1+$B382)^D$470)</f>
        <v>0</v>
      </c>
      <c r="E490" s="68">
        <f>IF(E$470&gt;'Key project Info'!$B$6,0,E461/(1+$B382)^E$470)</f>
        <v>0</v>
      </c>
      <c r="F490" s="68">
        <f>IF(F$470&gt;'Key project Info'!$B$6,0,F461/(1+$B382)^F$470)</f>
        <v>0</v>
      </c>
      <c r="G490" s="68">
        <f>IF(G$470&gt;'Key project Info'!$B$6,0,G461/(1+$B382)^G$470)</f>
        <v>0</v>
      </c>
      <c r="H490" s="68">
        <f>IF(H$470&gt;'Key project Info'!$B$6,0,H461/(1+$B382)^H$470)</f>
        <v>0</v>
      </c>
      <c r="I490" s="68">
        <f>IF(I$470&gt;'Key project Info'!$B$6,0,I461/(1+$B382)^I$470)</f>
        <v>0</v>
      </c>
      <c r="J490" s="68">
        <f>IF(J$470&gt;'Key project Info'!$B$6,0,J461/(1+$B382)^J$470)</f>
        <v>0</v>
      </c>
      <c r="K490" s="68">
        <f>IF(K$470&gt;'Key project Info'!$B$6,0,K461/(1+$B382)^K$470)</f>
        <v>0</v>
      </c>
      <c r="L490" s="68">
        <f>IF(L$470&gt;'Key project Info'!$B$6,0,L461/(1+$B382)^L$470)</f>
        <v>0</v>
      </c>
      <c r="M490" s="68">
        <f>IF(M$470&gt;'Key project Info'!$B$6,0,M461/(1+$B382)^M$470)</f>
        <v>0</v>
      </c>
      <c r="N490" s="68">
        <f>IF(N$470&gt;'Key project Info'!$B$6,0,N461/(1+$B382)^N$470)</f>
        <v>0</v>
      </c>
      <c r="O490" s="68">
        <f>IF(O$470&gt;'Key project Info'!$B$6,0,O461/(1+$B382)^O$470)</f>
        <v>0</v>
      </c>
      <c r="P490" s="68">
        <f>IF(P$470&gt;'Key project Info'!$B$6,0,P461/(1+$B382)^P$470)</f>
        <v>0</v>
      </c>
      <c r="Q490" s="68">
        <f>IF(Q$470&gt;'Key project Info'!$B$6,0,Q461/(1+$B382)^Q$470)</f>
        <v>0</v>
      </c>
      <c r="R490" s="68">
        <f>IF(R$470&gt;'Key project Info'!$B$6,0,R461/(1+$B382)^R$470)</f>
        <v>0</v>
      </c>
      <c r="S490" s="68">
        <f>IF(S$470&gt;'Key project Info'!$B$6,0,S461/(1+$B382)^S$470)</f>
        <v>0</v>
      </c>
      <c r="T490" s="68">
        <f>IF(T$470&gt;'Key project Info'!$B$6,0,T461/(1+$B382)^T$470)</f>
        <v>0</v>
      </c>
      <c r="U490" s="68">
        <f>IF(U$470&gt;'Key project Info'!$B$6,0,U461/(1+$B382)^U$470)</f>
        <v>0</v>
      </c>
      <c r="V490" s="68">
        <f>IF(V$470&gt;'Key project Info'!$B$6,0,V461/(1+$B382)^V$470)</f>
        <v>0</v>
      </c>
      <c r="W490" s="68">
        <f>IF(W$470&gt;'Key project Info'!$B$6,0,W461/(1+$B382)^W$470)</f>
        <v>0</v>
      </c>
      <c r="X490" s="68">
        <f>IF(X$470&gt;'Key project Info'!$B$6,0,X461/(1+$B382)^X$470)</f>
        <v>0</v>
      </c>
      <c r="Y490" s="68">
        <f>IF(Y$470&gt;'Key project Info'!$B$6,0,Y461/(1+$B382)^Y$470)</f>
        <v>0</v>
      </c>
      <c r="Z490" s="68">
        <f>IF(Z$470&gt;'Key project Info'!$B$6,0,Z461/(1+$B382)^Z$470)</f>
        <v>0</v>
      </c>
      <c r="AA490" s="68">
        <f>IF(AA$470&gt;'Key project Info'!$B$6,0,AA461/(1+$B382)^AA$470)</f>
        <v>0</v>
      </c>
      <c r="AB490" s="68">
        <f>IF(AB$470&gt;'Key project Info'!$B$6,0,AB461/(1+$B382)^AB$470)</f>
        <v>0</v>
      </c>
      <c r="AC490" s="68">
        <f>IF(AC$470&gt;'Key project Info'!$B$6,0,AC461/(1+$B382)^AC$470)</f>
        <v>0</v>
      </c>
      <c r="AD490" s="68">
        <f>IF(AD$470&gt;'Key project Info'!$B$6,0,AD461/(1+$B382)^AD$470)</f>
        <v>0</v>
      </c>
      <c r="AE490" s="68">
        <f>IF(AE$470&gt;'Key project Info'!$B$6,0,AE461/(1+$B382)^AE$470)</f>
        <v>0</v>
      </c>
      <c r="AF490" s="68"/>
      <c r="AG490" s="68"/>
      <c r="AH490" s="68"/>
    </row>
    <row r="491" spans="1:34" x14ac:dyDescent="0.25">
      <c r="A491" s="68" t="str">
        <f>'Key project Info'!$B52</f>
        <v>Land use XXXXXXX</v>
      </c>
      <c r="B491" s="68">
        <f>IF(B$470&gt;'Key project Info'!$B$6,0,B462/(1+$B401)^B$470)</f>
        <v>0</v>
      </c>
      <c r="C491" s="68">
        <f>IF(C$470&gt;'Key project Info'!$B$6,0,C462/(1+$B401)^C$470)</f>
        <v>0</v>
      </c>
      <c r="D491" s="68">
        <f>IF(D$470&gt;'Key project Info'!$B$6,0,D462/(1+$B401)^D$470)</f>
        <v>0</v>
      </c>
      <c r="E491" s="68">
        <f>IF(E$470&gt;'Key project Info'!$B$6,0,E462/(1+$B401)^E$470)</f>
        <v>0</v>
      </c>
      <c r="F491" s="68">
        <f>IF(F$470&gt;'Key project Info'!$B$6,0,F462/(1+$B401)^F$470)</f>
        <v>0</v>
      </c>
      <c r="G491" s="68">
        <f>IF(G$470&gt;'Key project Info'!$B$6,0,G462/(1+$B401)^G$470)</f>
        <v>0</v>
      </c>
      <c r="H491" s="68">
        <f>IF(H$470&gt;'Key project Info'!$B$6,0,H462/(1+$B401)^H$470)</f>
        <v>0</v>
      </c>
      <c r="I491" s="68">
        <f>IF(I$470&gt;'Key project Info'!$B$6,0,I462/(1+$B401)^I$470)</f>
        <v>0</v>
      </c>
      <c r="J491" s="68">
        <f>IF(J$470&gt;'Key project Info'!$B$6,0,J462/(1+$B401)^J$470)</f>
        <v>0</v>
      </c>
      <c r="K491" s="68">
        <f>IF(K$470&gt;'Key project Info'!$B$6,0,K462/(1+$B401)^K$470)</f>
        <v>0</v>
      </c>
      <c r="L491" s="68">
        <f>IF(L$470&gt;'Key project Info'!$B$6,0,L462/(1+$B401)^L$470)</f>
        <v>0</v>
      </c>
      <c r="M491" s="68">
        <f>IF(M$470&gt;'Key project Info'!$B$6,0,M462/(1+$B401)^M$470)</f>
        <v>0</v>
      </c>
      <c r="N491" s="68">
        <f>IF(N$470&gt;'Key project Info'!$B$6,0,N462/(1+$B401)^N$470)</f>
        <v>0</v>
      </c>
      <c r="O491" s="68">
        <f>IF(O$470&gt;'Key project Info'!$B$6,0,O462/(1+$B401)^O$470)</f>
        <v>0</v>
      </c>
      <c r="P491" s="68">
        <f>IF(P$470&gt;'Key project Info'!$B$6,0,P462/(1+$B401)^P$470)</f>
        <v>0</v>
      </c>
      <c r="Q491" s="68">
        <f>IF(Q$470&gt;'Key project Info'!$B$6,0,Q462/(1+$B401)^Q$470)</f>
        <v>0</v>
      </c>
      <c r="R491" s="68">
        <f>IF(R$470&gt;'Key project Info'!$B$6,0,R462/(1+$B401)^R$470)</f>
        <v>0</v>
      </c>
      <c r="S491" s="68">
        <f>IF(S$470&gt;'Key project Info'!$B$6,0,S462/(1+$B401)^S$470)</f>
        <v>0</v>
      </c>
      <c r="T491" s="68">
        <f>IF(T$470&gt;'Key project Info'!$B$6,0,T462/(1+$B401)^T$470)</f>
        <v>0</v>
      </c>
      <c r="U491" s="68">
        <f>IF(U$470&gt;'Key project Info'!$B$6,0,U462/(1+$B401)^U$470)</f>
        <v>0</v>
      </c>
      <c r="V491" s="68">
        <f>IF(V$470&gt;'Key project Info'!$B$6,0,V462/(1+$B401)^V$470)</f>
        <v>0</v>
      </c>
      <c r="W491" s="68">
        <f>IF(W$470&gt;'Key project Info'!$B$6,0,W462/(1+$B401)^W$470)</f>
        <v>0</v>
      </c>
      <c r="X491" s="68">
        <f>IF(X$470&gt;'Key project Info'!$B$6,0,X462/(1+$B401)^X$470)</f>
        <v>0</v>
      </c>
      <c r="Y491" s="68">
        <f>IF(Y$470&gt;'Key project Info'!$B$6,0,Y462/(1+$B401)^Y$470)</f>
        <v>0</v>
      </c>
      <c r="Z491" s="68">
        <f>IF(Z$470&gt;'Key project Info'!$B$6,0,Z462/(1+$B401)^Z$470)</f>
        <v>0</v>
      </c>
      <c r="AA491" s="68">
        <f>IF(AA$470&gt;'Key project Info'!$B$6,0,AA462/(1+$B401)^AA$470)</f>
        <v>0</v>
      </c>
      <c r="AB491" s="68">
        <f>IF(AB$470&gt;'Key project Info'!$B$6,0,AB462/(1+$B401)^AB$470)</f>
        <v>0</v>
      </c>
      <c r="AC491" s="68">
        <f>IF(AC$470&gt;'Key project Info'!$B$6,0,AC462/(1+$B401)^AC$470)</f>
        <v>0</v>
      </c>
      <c r="AD491" s="68">
        <f>IF(AD$470&gt;'Key project Info'!$B$6,0,AD462/(1+$B401)^AD$470)</f>
        <v>0</v>
      </c>
      <c r="AE491" s="68">
        <f>IF(AE$470&gt;'Key project Info'!$B$6,0,AE462/(1+$B401)^AE$470)</f>
        <v>0</v>
      </c>
      <c r="AF491" s="68"/>
      <c r="AG491" s="68"/>
      <c r="AH491" s="68"/>
    </row>
    <row r="492" spans="1:34" x14ac:dyDescent="0.25">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68"/>
    </row>
    <row r="493" spans="1:34" s="301" customFormat="1" ht="15.6" x14ac:dyDescent="0.3">
      <c r="A493" s="299" t="s">
        <v>126</v>
      </c>
      <c r="B493" s="236">
        <f>SUM(B472:B491)</f>
        <v>-23121090.90909091</v>
      </c>
      <c r="C493" s="236">
        <f t="shared" ref="C493:AE493" si="1">SUM(C472:C491)</f>
        <v>2681652.8925619838</v>
      </c>
      <c r="D493" s="236">
        <f t="shared" si="1"/>
        <v>2725534.4853493613</v>
      </c>
      <c r="E493" s="236">
        <f t="shared" si="1"/>
        <v>2756650.5238713203</v>
      </c>
      <c r="F493" s="236">
        <f t="shared" si="1"/>
        <v>2360767.9058186542</v>
      </c>
      <c r="G493" s="236">
        <f t="shared" si="1"/>
        <v>2428414.6370835667</v>
      </c>
      <c r="H493" s="236">
        <f t="shared" si="1"/>
        <v>2481657.9526559869</v>
      </c>
      <c r="I493" s="236">
        <f t="shared" si="1"/>
        <v>2521867.871245713</v>
      </c>
      <c r="J493" s="236">
        <f t="shared" si="1"/>
        <v>2550307.8081136164</v>
      </c>
      <c r="K493" s="236">
        <f t="shared" si="1"/>
        <v>2568142.1284500752</v>
      </c>
      <c r="L493" s="236">
        <f t="shared" si="1"/>
        <v>2576443.1939157723</v>
      </c>
      <c r="M493" s="236">
        <f t="shared" si="1"/>
        <v>2576197.9351633769</v>
      </c>
      <c r="N493" s="236">
        <f t="shared" si="1"/>
        <v>2568313.9810863696</v>
      </c>
      <c r="O493" s="236">
        <f t="shared" si="1"/>
        <v>2553625.3735974422</v>
      </c>
      <c r="P493" s="236">
        <f t="shared" si="1"/>
        <v>2532897.8949156441</v>
      </c>
      <c r="Q493" s="236">
        <f t="shared" si="1"/>
        <v>2506834.0326314066</v>
      </c>
      <c r="R493" s="236">
        <f t="shared" si="1"/>
        <v>2476077.6062147901</v>
      </c>
      <c r="S493" s="236">
        <f t="shared" si="1"/>
        <v>2441218.0771283563</v>
      </c>
      <c r="T493" s="236">
        <f t="shared" si="1"/>
        <v>2402794.5632956717</v>
      </c>
      <c r="U493" s="236">
        <f t="shared" si="1"/>
        <v>2361299.5773541043</v>
      </c>
      <c r="V493" s="236">
        <f t="shared" si="1"/>
        <v>0</v>
      </c>
      <c r="W493" s="236">
        <f t="shared" si="1"/>
        <v>0</v>
      </c>
      <c r="X493" s="236">
        <f t="shared" si="1"/>
        <v>0</v>
      </c>
      <c r="Y493" s="236">
        <f t="shared" si="1"/>
        <v>0</v>
      </c>
      <c r="Z493" s="236">
        <f t="shared" si="1"/>
        <v>0</v>
      </c>
      <c r="AA493" s="236">
        <f t="shared" si="1"/>
        <v>0</v>
      </c>
      <c r="AB493" s="236">
        <f t="shared" si="1"/>
        <v>0</v>
      </c>
      <c r="AC493" s="236">
        <f t="shared" si="1"/>
        <v>0</v>
      </c>
      <c r="AD493" s="236">
        <f t="shared" si="1"/>
        <v>0</v>
      </c>
      <c r="AE493" s="236">
        <f t="shared" si="1"/>
        <v>0</v>
      </c>
      <c r="AF493" s="300"/>
      <c r="AG493" s="300"/>
      <c r="AH493" s="300"/>
    </row>
    <row r="494" spans="1:34" x14ac:dyDescent="0.25">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68"/>
    </row>
    <row r="495" spans="1:34" x14ac:dyDescent="0.25">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68"/>
    </row>
    <row r="496" spans="1:34" x14ac:dyDescent="0.25">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68"/>
    </row>
  </sheetData>
  <conditionalFormatting sqref="B6:B25">
    <cfRule type="dataBar" priority="24">
      <dataBar>
        <cfvo type="min"/>
        <cfvo type="max"/>
        <color rgb="FF638EC6"/>
      </dataBar>
      <extLst>
        <ext xmlns:x14="http://schemas.microsoft.com/office/spreadsheetml/2009/9/main" uri="{B025F937-C7B1-47D3-B67F-A62EFF666E3E}">
          <x14:id>{76CDB2C6-D741-4C5B-A4E8-736A4AC3F023}</x14:id>
        </ext>
      </extLst>
    </cfRule>
  </conditionalFormatting>
  <conditionalFormatting sqref="C6:C25">
    <cfRule type="dataBar" priority="23">
      <dataBar>
        <cfvo type="min"/>
        <cfvo type="max"/>
        <color rgb="FF63C384"/>
      </dataBar>
      <extLst>
        <ext xmlns:x14="http://schemas.microsoft.com/office/spreadsheetml/2009/9/main" uri="{B025F937-C7B1-47D3-B67F-A62EFF666E3E}">
          <x14:id>{4F45CA38-7125-4206-8053-57FEB9BF9995}</x14:id>
        </ext>
      </extLst>
    </cfRule>
  </conditionalFormatting>
  <conditionalFormatting sqref="B31:AE33">
    <cfRule type="expression" dxfId="57" priority="20">
      <formula>B$30&lt;=Duration</formula>
    </cfRule>
  </conditionalFormatting>
  <conditionalFormatting sqref="B50:AE52">
    <cfRule type="expression" dxfId="56" priority="19">
      <formula>B$49&lt;=Duration</formula>
    </cfRule>
  </conditionalFormatting>
  <conditionalFormatting sqref="B69:AE71">
    <cfRule type="expression" dxfId="55" priority="18">
      <formula>B$68&lt;=Duration</formula>
    </cfRule>
  </conditionalFormatting>
  <conditionalFormatting sqref="B88:AE90">
    <cfRule type="expression" dxfId="54" priority="17">
      <formula>B$87&lt;=Duration</formula>
    </cfRule>
  </conditionalFormatting>
  <conditionalFormatting sqref="B107:AE109">
    <cfRule type="expression" dxfId="53" priority="16">
      <formula>B$106&lt;=Duration</formula>
    </cfRule>
  </conditionalFormatting>
  <conditionalFormatting sqref="B126:AE128">
    <cfRule type="expression" dxfId="52" priority="15">
      <formula>B$125&lt;=Duration</formula>
    </cfRule>
  </conditionalFormatting>
  <conditionalFormatting sqref="B145:AE147">
    <cfRule type="expression" dxfId="51" priority="14">
      <formula>B$144&lt;=Duration</formula>
    </cfRule>
  </conditionalFormatting>
  <conditionalFormatting sqref="B164:AE166">
    <cfRule type="expression" dxfId="50" priority="13">
      <formula>B$163&lt;=Duration</formula>
    </cfRule>
  </conditionalFormatting>
  <conditionalFormatting sqref="B183:AE185">
    <cfRule type="expression" dxfId="49" priority="12">
      <formula>B$182&lt;=Duration</formula>
    </cfRule>
  </conditionalFormatting>
  <conditionalFormatting sqref="B202:AE204">
    <cfRule type="expression" dxfId="48" priority="11">
      <formula>B$201&lt;=Duration</formula>
    </cfRule>
  </conditionalFormatting>
  <conditionalFormatting sqref="B221:AE223">
    <cfRule type="expression" dxfId="47" priority="10">
      <formula>B$220&lt;=Duration</formula>
    </cfRule>
  </conditionalFormatting>
  <conditionalFormatting sqref="B240:AE242">
    <cfRule type="expression" dxfId="46" priority="9">
      <formula>B$239&lt;=Duration</formula>
    </cfRule>
  </conditionalFormatting>
  <conditionalFormatting sqref="B259:AE261">
    <cfRule type="expression" dxfId="45" priority="8">
      <formula>B$258&lt;=Duration</formula>
    </cfRule>
  </conditionalFormatting>
  <conditionalFormatting sqref="B278:AE280">
    <cfRule type="expression" dxfId="44" priority="7">
      <formula>B$277&lt;=Duration</formula>
    </cfRule>
  </conditionalFormatting>
  <conditionalFormatting sqref="B297:AE299">
    <cfRule type="expression" dxfId="43" priority="6">
      <formula>B$296&lt;=Duration</formula>
    </cfRule>
  </conditionalFormatting>
  <conditionalFormatting sqref="B316:AE318">
    <cfRule type="expression" dxfId="42" priority="5">
      <formula>B$315&lt;=Duration</formula>
    </cfRule>
  </conditionalFormatting>
  <conditionalFormatting sqref="B335:AE337">
    <cfRule type="expression" dxfId="41" priority="4">
      <formula>B$334&lt;=Duration</formula>
    </cfRule>
  </conditionalFormatting>
  <conditionalFormatting sqref="B354:AE356">
    <cfRule type="expression" dxfId="40" priority="3">
      <formula>B$353&lt;=Duration</formula>
    </cfRule>
  </conditionalFormatting>
  <conditionalFormatting sqref="B373:AE375">
    <cfRule type="expression" dxfId="39" priority="2">
      <formula>B$372&lt;=Duration</formula>
    </cfRule>
  </conditionalFormatting>
  <conditionalFormatting sqref="B392:AE394">
    <cfRule type="expression" dxfId="38" priority="1">
      <formula>B$391&lt;=Duration</formula>
    </cfRule>
  </conditionalFormatting>
  <pageMargins left="0.7" right="0.7" top="0.78740157499999996" bottom="0.78740157499999996" header="0.3" footer="0.3"/>
  <pageSetup paperSize="9" orientation="portrait" r:id="rId1"/>
  <ignoredErrors>
    <ignoredError sqref="D35:AE35 C499:AH499 D237:AH471 D492:AH498 AF472:AH491 D217:AH235 D198:AH215 D179:AH196 D160:AH177 D141:AH158 D84:AH139 D65:AH82 D54:AH63" unlockedFormula="1"/>
    <ignoredError sqref="A6:C30 A46:C49 A43 C43 A36:C42 B35 A454:B463 A54:B61 A237:A240 A492:B492 A472:A491 A465:B471 B464 A494:B498 B493 A414:A453 A217:A221 A198:A202 A179:A183 A160:A164 A141:A145 A84:A88 A65:A69 A62:A63 A44:B44 A33:C33 B32:C32 A52:C52 B51:C51 A71 A90 A109 A128 A147 A166 A185 A204 A223 A242 A261 A280 A299 A318 A337 A356 A375 A394 B34:C34 B53:C53 A73:A82 A92:A107 A111:A126 A130:A139 A149:A158 A168:A177 A187:A196 A206:A215 A225:A235 A244:A259 A263:A278 A282:A297 A301:A316 A320:A335 A339:A354 A358:A373 A377:A392 A396:A412 A31 A50 C50" evalError="1"/>
    <ignoredError sqref="C237:C471 C35 B43 B237:B415 C492:C498 B417:B442 B444:B453 B217:C235 B198:C215 B179:C196 B160:C177 B141:C158 B84:C139 B65:C82 C54:C63 B62:B63"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dataBar" id="{76CDB2C6-D741-4C5B-A4E8-736A4AC3F023}">
            <x14:dataBar minLength="0" maxLength="100" gradient="0">
              <x14:cfvo type="autoMin"/>
              <x14:cfvo type="autoMax"/>
              <x14:negativeFillColor rgb="FFFF0000"/>
              <x14:axisColor rgb="FF000000"/>
            </x14:dataBar>
          </x14:cfRule>
          <xm:sqref>B6:B25</xm:sqref>
        </x14:conditionalFormatting>
        <x14:conditionalFormatting xmlns:xm="http://schemas.microsoft.com/office/excel/2006/main">
          <x14:cfRule type="dataBar" id="{4F45CA38-7125-4206-8053-57FEB9BF9995}">
            <x14:dataBar minLength="0" maxLength="100" gradient="0">
              <x14:cfvo type="autoMin"/>
              <x14:cfvo type="autoMax"/>
              <x14:negativeFillColor rgb="FFFF0000"/>
              <x14:axisColor rgb="FF000000"/>
            </x14:dataBar>
          </x14:cfRule>
          <xm:sqref>C6:C25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591"/>
  <sheetViews>
    <sheetView showGridLines="0" zoomScale="70" zoomScaleNormal="70" workbookViewId="0">
      <selection activeCell="B456" sqref="B456"/>
    </sheetView>
  </sheetViews>
  <sheetFormatPr defaultColWidth="11.44140625" defaultRowHeight="13.8" x14ac:dyDescent="0.25"/>
  <cols>
    <col min="1" max="1" width="69.6640625" style="271" customWidth="1"/>
    <col min="2" max="31" width="16.44140625" style="271" customWidth="1"/>
    <col min="32" max="16384" width="11.44140625" style="271"/>
  </cols>
  <sheetData>
    <row r="1" spans="1:34" x14ac:dyDescent="0.25">
      <c r="A1" s="270"/>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row>
    <row r="2" spans="1:34" ht="24.6" x14ac:dyDescent="0.4">
      <c r="A2" s="401" t="s">
        <v>160</v>
      </c>
      <c r="B2" s="402"/>
      <c r="C2" s="401"/>
      <c r="D2" s="401"/>
      <c r="E2" s="401"/>
      <c r="F2" s="401"/>
      <c r="G2" s="402"/>
      <c r="H2" s="402"/>
      <c r="I2" s="402"/>
      <c r="J2" s="401" t="str">
        <f>Intro!$B$2</f>
        <v>Version 1.2.: 12.12.2014</v>
      </c>
      <c r="K2" s="402"/>
      <c r="L2" s="402"/>
      <c r="M2" s="402"/>
      <c r="N2" s="402"/>
      <c r="O2" s="402"/>
      <c r="P2" s="402"/>
      <c r="Q2" s="402"/>
      <c r="R2" s="402"/>
      <c r="S2" s="402"/>
      <c r="T2" s="402"/>
      <c r="U2" s="402"/>
      <c r="V2" s="402"/>
      <c r="W2" s="402"/>
      <c r="X2" s="402"/>
      <c r="Y2" s="402"/>
      <c r="Z2" s="402"/>
      <c r="AA2" s="402"/>
      <c r="AB2" s="402"/>
      <c r="AC2" s="402"/>
      <c r="AD2" s="402"/>
      <c r="AE2" s="402"/>
      <c r="AF2" s="68"/>
    </row>
    <row r="3" spans="1:34" s="275" customFormat="1" ht="25.2" thickBot="1" x14ac:dyDescent="0.45">
      <c r="A3" s="272" t="s">
        <v>50</v>
      </c>
      <c r="B3" s="272"/>
      <c r="C3" s="272"/>
      <c r="D3" s="272"/>
      <c r="E3" s="272"/>
      <c r="F3" s="272"/>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4"/>
      <c r="AG3" s="274"/>
      <c r="AH3" s="274"/>
    </row>
    <row r="4" spans="1:34" ht="17.399999999999999" x14ac:dyDescent="0.3">
      <c r="A4" s="276" t="s">
        <v>127</v>
      </c>
      <c r="B4" s="277"/>
      <c r="C4" s="12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row>
    <row r="5" spans="1:34" ht="17.399999999999999" x14ac:dyDescent="0.3">
      <c r="A5" s="278" t="s">
        <v>64</v>
      </c>
      <c r="B5" s="279" t="s">
        <v>36</v>
      </c>
      <c r="C5" s="280" t="s">
        <v>37</v>
      </c>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row>
    <row r="6" spans="1:34" x14ac:dyDescent="0.25">
      <c r="A6" s="281" t="str">
        <f>'Key project Info'!$B33</f>
        <v>Primary natural forest (non-exploited)</v>
      </c>
      <c r="B6" s="108">
        <f ca="1">$B$45</f>
        <v>120.30400349036182</v>
      </c>
      <c r="C6" s="304">
        <f ca="1">$B$46</f>
        <v>0.1930042882621017</v>
      </c>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row>
    <row r="7" spans="1:34" x14ac:dyDescent="0.25">
      <c r="A7" s="281" t="str">
        <f>'Key project Info'!$B34</f>
        <v>Secondary natural forest (exploited)</v>
      </c>
      <c r="B7" s="108">
        <f ca="1">$B$66</f>
        <v>116.87927447245363</v>
      </c>
      <c r="C7" s="304" t="e">
        <f ca="1">$B$67</f>
        <v>#NUM!</v>
      </c>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row>
    <row r="8" spans="1:34" x14ac:dyDescent="0.25">
      <c r="A8" s="281" t="str">
        <f>'Key project Info'!$B35</f>
        <v>Agriculture after charcoal</v>
      </c>
      <c r="B8" s="108">
        <f ca="1">$B$87</f>
        <v>1589.6756812680073</v>
      </c>
      <c r="C8" s="304">
        <f ca="1">$B$88</f>
        <v>0.24847072649761226</v>
      </c>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row>
    <row r="9" spans="1:34" x14ac:dyDescent="0.25">
      <c r="A9" s="281" t="str">
        <f>'Key project Info'!$B36</f>
        <v xml:space="preserve">Agriculture </v>
      </c>
      <c r="B9" s="108">
        <f ca="1">$B$108</f>
        <v>2088.1964159917907</v>
      </c>
      <c r="C9" s="304">
        <f ca="1">$B$109</f>
        <v>0.24618147648090627</v>
      </c>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row>
    <row r="10" spans="1:34" x14ac:dyDescent="0.25">
      <c r="A10" s="281" t="str">
        <f>'Key project Info'!$B37</f>
        <v>Sustainable logging of primary forests</v>
      </c>
      <c r="B10" s="108">
        <f ca="1">$B$129</f>
        <v>1203.0400349036183</v>
      </c>
      <c r="C10" s="304">
        <f ca="1">$B$130</f>
        <v>0.1930042882621017</v>
      </c>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row>
    <row r="11" spans="1:34" x14ac:dyDescent="0.25">
      <c r="A11" s="281" t="str">
        <f>'Key project Info'!$B38</f>
        <v>Land use e</v>
      </c>
      <c r="B11" s="108">
        <f ca="1">$B$150</f>
        <v>0</v>
      </c>
      <c r="C11" s="304" t="e">
        <f ca="1">$B$151</f>
        <v>#NUM!</v>
      </c>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row>
    <row r="12" spans="1:34" hidden="1" x14ac:dyDescent="0.25">
      <c r="A12" s="281" t="str">
        <f>'Key project Info'!$B39</f>
        <v>Land use g</v>
      </c>
      <c r="B12" s="108">
        <f ca="1">$B$171</f>
        <v>0</v>
      </c>
      <c r="C12" s="304" t="e">
        <f ca="1">$B$172</f>
        <v>#NUM!</v>
      </c>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row>
    <row r="13" spans="1:34" hidden="1" x14ac:dyDescent="0.25">
      <c r="A13" s="281" t="str">
        <f>'Key project Info'!$B40</f>
        <v>Land use h</v>
      </c>
      <c r="B13" s="108">
        <f ca="1">$B$192</f>
        <v>0</v>
      </c>
      <c r="C13" s="304" t="e">
        <f ca="1">$B$193</f>
        <v>#NUM!</v>
      </c>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row>
    <row r="14" spans="1:34" hidden="1" x14ac:dyDescent="0.25">
      <c r="A14" s="281" t="str">
        <f>'Key project Info'!$B41</f>
        <v>Land use i</v>
      </c>
      <c r="B14" s="108">
        <f ca="1">$B$213</f>
        <v>0</v>
      </c>
      <c r="C14" s="304" t="e">
        <f ca="1">$B$214</f>
        <v>#NUM!</v>
      </c>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row>
    <row r="15" spans="1:34" hidden="1" x14ac:dyDescent="0.25">
      <c r="A15" s="281" t="str">
        <f>'Key project Info'!$B42</f>
        <v>Land use j</v>
      </c>
      <c r="B15" s="108">
        <f ca="1">$B$234</f>
        <v>0</v>
      </c>
      <c r="C15" s="304" t="e">
        <f ca="1">$B$235</f>
        <v>#NUM!</v>
      </c>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row>
    <row r="16" spans="1:34" hidden="1" x14ac:dyDescent="0.25">
      <c r="A16" s="281" t="str">
        <f>'Key project Info'!$B43</f>
        <v>Land use k</v>
      </c>
      <c r="B16" s="108">
        <f ca="1">$B$255</f>
        <v>0</v>
      </c>
      <c r="C16" s="304" t="e">
        <f ca="1">$B$256</f>
        <v>#NUM!</v>
      </c>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row>
    <row r="17" spans="1:34" hidden="1" x14ac:dyDescent="0.25">
      <c r="A17" s="281" t="str">
        <f>'Key project Info'!$B44</f>
        <v>Land use l</v>
      </c>
      <c r="B17" s="108">
        <f ca="1">$B$276</f>
        <v>0</v>
      </c>
      <c r="C17" s="304" t="e">
        <f ca="1">$B$277</f>
        <v>#NUM!</v>
      </c>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row>
    <row r="18" spans="1:34" hidden="1" x14ac:dyDescent="0.25">
      <c r="A18" s="281" t="str">
        <f>'Key project Info'!$B45</f>
        <v>Land use m</v>
      </c>
      <c r="B18" s="108">
        <f ca="1">$B$297</f>
        <v>0</v>
      </c>
      <c r="C18" s="304" t="e">
        <f ca="1">$B$298</f>
        <v>#NUM!</v>
      </c>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row>
    <row r="19" spans="1:34" hidden="1" x14ac:dyDescent="0.25">
      <c r="A19" s="281" t="str">
        <f>'Key project Info'!$B46</f>
        <v>Land use n</v>
      </c>
      <c r="B19" s="108">
        <f ca="1">$B$318</f>
        <v>0</v>
      </c>
      <c r="C19" s="304" t="e">
        <f ca="1">$B$319</f>
        <v>#NUM!</v>
      </c>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row>
    <row r="20" spans="1:34" hidden="1" x14ac:dyDescent="0.25">
      <c r="A20" s="281" t="str">
        <f>'Key project Info'!$B47</f>
        <v>Land use o</v>
      </c>
      <c r="B20" s="108">
        <f ca="1">$B$339</f>
        <v>0</v>
      </c>
      <c r="C20" s="304" t="e">
        <f ca="1">$B$340</f>
        <v>#NUM!</v>
      </c>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row>
    <row r="21" spans="1:34" hidden="1" x14ac:dyDescent="0.25">
      <c r="A21" s="281" t="str">
        <f>'Key project Info'!$B48</f>
        <v>Land use p</v>
      </c>
      <c r="B21" s="108">
        <f ca="1">$B$360</f>
        <v>0</v>
      </c>
      <c r="C21" s="304" t="e">
        <f ca="1">$B$361</f>
        <v>#NUM!</v>
      </c>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row>
    <row r="22" spans="1:34" hidden="1" x14ac:dyDescent="0.25">
      <c r="A22" s="281" t="str">
        <f>'Key project Info'!$B49</f>
        <v>Land use q</v>
      </c>
      <c r="B22" s="108">
        <f ca="1">$B$381</f>
        <v>0</v>
      </c>
      <c r="C22" s="304" t="e">
        <f ca="1">$B$382</f>
        <v>#NUM!</v>
      </c>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row>
    <row r="23" spans="1:34" hidden="1" x14ac:dyDescent="0.25">
      <c r="A23" s="281" t="str">
        <f>'Key project Info'!$B50</f>
        <v>Land use r</v>
      </c>
      <c r="B23" s="108">
        <f ca="1">$B$402</f>
        <v>0</v>
      </c>
      <c r="C23" s="304" t="e">
        <f ca="1">$B$403</f>
        <v>#NUM!</v>
      </c>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row>
    <row r="24" spans="1:34" hidden="1" x14ac:dyDescent="0.25">
      <c r="A24" s="281" t="str">
        <f>'Key project Info'!$B51</f>
        <v>Land use s</v>
      </c>
      <c r="B24" s="108">
        <f ca="1">$B$423</f>
        <v>0</v>
      </c>
      <c r="C24" s="304" t="e">
        <f ca="1">$B$424</f>
        <v>#NUM!</v>
      </c>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row>
    <row r="25" spans="1:34" ht="14.4" hidden="1" thickBot="1" x14ac:dyDescent="0.3">
      <c r="A25" s="282" t="str">
        <f>'Key project Info'!$B52</f>
        <v>Land use XXXXXXX</v>
      </c>
      <c r="B25" s="109">
        <f ca="1">$B$444</f>
        <v>0</v>
      </c>
      <c r="C25" s="305" t="e">
        <f ca="1">$B$445</f>
        <v>#NUM!</v>
      </c>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row>
    <row r="26" spans="1:34" x14ac:dyDescent="0.25">
      <c r="A26" s="68"/>
      <c r="B26" s="65"/>
      <c r="C26" s="68"/>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row>
    <row r="27" spans="1:34" x14ac:dyDescent="0.25">
      <c r="A27" s="68"/>
      <c r="B27" s="65"/>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row>
    <row r="28" spans="1:34" s="285" customFormat="1" ht="22.8" x14ac:dyDescent="0.4">
      <c r="A28" s="283" t="s">
        <v>91</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129"/>
      <c r="AG28" s="129"/>
      <c r="AH28" s="129"/>
    </row>
    <row r="29" spans="1:34" ht="17.399999999999999" x14ac:dyDescent="0.3">
      <c r="A29" s="286" t="str">
        <f>'Key project Info'!$B$33</f>
        <v>Primary natural forest (non-exploited)</v>
      </c>
      <c r="B29" s="286"/>
      <c r="C29" s="286"/>
      <c r="D29" s="286"/>
      <c r="E29" s="286"/>
      <c r="F29" s="286"/>
      <c r="G29" s="286"/>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68"/>
      <c r="AG29" s="68"/>
      <c r="AH29" s="68"/>
    </row>
    <row r="30" spans="1:34" s="289" customFormat="1" x14ac:dyDescent="0.25">
      <c r="A30" s="287" t="s">
        <v>1</v>
      </c>
      <c r="B30" s="288">
        <v>1</v>
      </c>
      <c r="C30" s="288">
        <v>2</v>
      </c>
      <c r="D30" s="288">
        <v>3</v>
      </c>
      <c r="E30" s="288">
        <v>4</v>
      </c>
      <c r="F30" s="288">
        <v>5</v>
      </c>
      <c r="G30" s="288">
        <v>6</v>
      </c>
      <c r="H30" s="288">
        <v>7</v>
      </c>
      <c r="I30" s="288">
        <v>8</v>
      </c>
      <c r="J30" s="288">
        <v>9</v>
      </c>
      <c r="K30" s="288">
        <v>10</v>
      </c>
      <c r="L30" s="288">
        <v>11</v>
      </c>
      <c r="M30" s="288">
        <v>12</v>
      </c>
      <c r="N30" s="288">
        <v>13</v>
      </c>
      <c r="O30" s="288">
        <v>14</v>
      </c>
      <c r="P30" s="288">
        <v>15</v>
      </c>
      <c r="Q30" s="288">
        <v>16</v>
      </c>
      <c r="R30" s="288">
        <v>17</v>
      </c>
      <c r="S30" s="288">
        <v>18</v>
      </c>
      <c r="T30" s="288">
        <v>19</v>
      </c>
      <c r="U30" s="288">
        <v>20</v>
      </c>
      <c r="V30" s="288">
        <v>21</v>
      </c>
      <c r="W30" s="288">
        <v>22</v>
      </c>
      <c r="X30" s="288">
        <v>23</v>
      </c>
      <c r="Y30" s="288">
        <v>24</v>
      </c>
      <c r="Z30" s="288">
        <v>25</v>
      </c>
      <c r="AA30" s="288">
        <v>26</v>
      </c>
      <c r="AB30" s="288">
        <v>27</v>
      </c>
      <c r="AC30" s="288">
        <v>28</v>
      </c>
      <c r="AD30" s="288">
        <v>29</v>
      </c>
      <c r="AE30" s="288">
        <v>30</v>
      </c>
      <c r="AF30" s="288"/>
      <c r="AG30" s="65"/>
      <c r="AH30" s="65"/>
    </row>
    <row r="31" spans="1:34" s="235" customFormat="1" x14ac:dyDescent="0.25">
      <c r="A31" s="235" t="s">
        <v>8</v>
      </c>
      <c r="B31" s="235">
        <v>120</v>
      </c>
      <c r="C31" s="235">
        <v>0</v>
      </c>
      <c r="D31" s="235">
        <v>0</v>
      </c>
    </row>
    <row r="32" spans="1:34" s="290" customFormat="1" ht="16.5" customHeight="1" x14ac:dyDescent="0.3">
      <c r="A32" s="235" t="s">
        <v>29</v>
      </c>
      <c r="B32" s="235">
        <v>100</v>
      </c>
      <c r="C32" s="235">
        <v>100</v>
      </c>
      <c r="D32" s="235">
        <v>100</v>
      </c>
      <c r="E32" s="235">
        <v>100</v>
      </c>
      <c r="F32" s="235">
        <v>100</v>
      </c>
      <c r="G32" s="235">
        <v>100</v>
      </c>
      <c r="H32" s="235">
        <v>100</v>
      </c>
      <c r="I32" s="235">
        <v>100</v>
      </c>
      <c r="J32" s="235">
        <v>100</v>
      </c>
      <c r="K32" s="235">
        <v>100</v>
      </c>
      <c r="L32" s="235">
        <v>100</v>
      </c>
      <c r="M32" s="235">
        <v>100</v>
      </c>
      <c r="N32" s="235">
        <v>100</v>
      </c>
      <c r="O32" s="235">
        <v>100</v>
      </c>
      <c r="P32" s="235">
        <v>100</v>
      </c>
      <c r="Q32" s="235">
        <v>100</v>
      </c>
      <c r="R32" s="235">
        <v>100</v>
      </c>
      <c r="S32" s="235">
        <v>100</v>
      </c>
      <c r="T32" s="235">
        <v>100</v>
      </c>
      <c r="U32" s="235">
        <v>100</v>
      </c>
      <c r="V32" s="235"/>
      <c r="W32" s="235"/>
      <c r="X32" s="235"/>
      <c r="Y32" s="235"/>
      <c r="Z32" s="235"/>
      <c r="AA32" s="235"/>
      <c r="AB32" s="235"/>
      <c r="AC32" s="235"/>
      <c r="AD32" s="235"/>
      <c r="AE32" s="235"/>
    </row>
    <row r="33" spans="1:34" s="235" customFormat="1" x14ac:dyDescent="0.25">
      <c r="A33" s="237" t="s">
        <v>30</v>
      </c>
      <c r="B33" s="237">
        <v>120</v>
      </c>
      <c r="C33" s="237">
        <v>120</v>
      </c>
      <c r="D33" s="237">
        <v>120</v>
      </c>
      <c r="E33" s="237">
        <v>120</v>
      </c>
      <c r="F33" s="237">
        <v>120</v>
      </c>
      <c r="G33" s="237">
        <v>120</v>
      </c>
      <c r="H33" s="237">
        <v>120</v>
      </c>
      <c r="I33" s="237">
        <v>120</v>
      </c>
      <c r="J33" s="237">
        <v>120</v>
      </c>
      <c r="K33" s="237">
        <v>120</v>
      </c>
      <c r="L33" s="237">
        <v>120</v>
      </c>
      <c r="M33" s="237">
        <v>120</v>
      </c>
      <c r="N33" s="237">
        <v>120</v>
      </c>
      <c r="O33" s="237">
        <v>120</v>
      </c>
      <c r="P33" s="237">
        <v>120</v>
      </c>
      <c r="Q33" s="237">
        <v>120</v>
      </c>
      <c r="R33" s="237">
        <v>120</v>
      </c>
      <c r="S33" s="237">
        <v>120</v>
      </c>
      <c r="T33" s="237">
        <v>120</v>
      </c>
      <c r="U33" s="237">
        <v>120</v>
      </c>
      <c r="V33" s="237"/>
      <c r="W33" s="237"/>
      <c r="X33" s="237"/>
      <c r="Y33" s="237"/>
      <c r="Z33" s="237"/>
      <c r="AA33" s="237"/>
      <c r="AB33" s="237"/>
      <c r="AC33" s="237"/>
      <c r="AD33" s="237"/>
      <c r="AE33" s="237"/>
    </row>
    <row r="34" spans="1:34" x14ac:dyDescent="0.25">
      <c r="A34" s="88" t="s">
        <v>122</v>
      </c>
      <c r="B34" s="68">
        <f>IF(B30&gt;'Key project Info'!$B$6,"",B33-(B31+B32))</f>
        <v>-100</v>
      </c>
      <c r="C34" s="68">
        <f>IF(C30&gt;'Key project Info'!$B$6,"",C33-(C31+C32))</f>
        <v>20</v>
      </c>
      <c r="D34" s="68">
        <f>IF(D30&gt;'Key project Info'!$B$6,"",D33-(D31+D32))</f>
        <v>20</v>
      </c>
      <c r="E34" s="68">
        <f>IF(E30&gt;'Key project Info'!$B$6,"",E33-(E31+E32))</f>
        <v>20</v>
      </c>
      <c r="F34" s="68">
        <f>IF(F30&gt;'Key project Info'!$B$6,"",F33-(F31+F32))</f>
        <v>20</v>
      </c>
      <c r="G34" s="68">
        <f>IF(G30&gt;'Key project Info'!$B$6,"",G33-(G31+G32))</f>
        <v>20</v>
      </c>
      <c r="H34" s="68">
        <f>IF(H30&gt;'Key project Info'!$B$6,"",H33-(H31+H32))</f>
        <v>20</v>
      </c>
      <c r="I34" s="68">
        <f>IF(I30&gt;'Key project Info'!$B$6,"",I33-(I31+I32))</f>
        <v>20</v>
      </c>
      <c r="J34" s="68">
        <f>IF(J30&gt;'Key project Info'!$B$6,"",J33-(J31+J32))</f>
        <v>20</v>
      </c>
      <c r="K34" s="68">
        <f>IF(K30&gt;'Key project Info'!$B$6,"",K33-(K31+K32))</f>
        <v>20</v>
      </c>
      <c r="L34" s="68">
        <f>IF(L30&gt;'Key project Info'!$B$6,"",L33-(L31+L32))</f>
        <v>20</v>
      </c>
      <c r="M34" s="68">
        <f>IF(M30&gt;'Key project Info'!$B$6,"",M33-(M31+M32))</f>
        <v>20</v>
      </c>
      <c r="N34" s="68">
        <f>IF(N30&gt;'Key project Info'!$B$6,"",N33-(N31+N32))</f>
        <v>20</v>
      </c>
      <c r="O34" s="68">
        <f>IF(O30&gt;'Key project Info'!$B$6,"",O33-(O31+O32))</f>
        <v>20</v>
      </c>
      <c r="P34" s="68">
        <f>IF(P30&gt;'Key project Info'!$B$6,"",P33-(P31+P32))</f>
        <v>20</v>
      </c>
      <c r="Q34" s="68">
        <f>IF(Q30&gt;'Key project Info'!$B$6,"",Q33-(Q31+Q32))</f>
        <v>20</v>
      </c>
      <c r="R34" s="68">
        <f>IF(R30&gt;'Key project Info'!$B$6,"",R33-(R31+R32))</f>
        <v>20</v>
      </c>
      <c r="S34" s="68">
        <f>IF(S30&gt;'Key project Info'!$B$6,"",S33-(S31+S32))</f>
        <v>20</v>
      </c>
      <c r="T34" s="68">
        <f>IF(T30&gt;'Key project Info'!$B$6,"",T33-(T31+T32))</f>
        <v>20</v>
      </c>
      <c r="U34" s="68">
        <f>IF(U30&gt;'Key project Info'!$B$6,"",U33-(U31+U32))</f>
        <v>20</v>
      </c>
      <c r="V34" s="68" t="str">
        <f>IF(V30&gt;'Key project Info'!$B$6,"",V33-(V31+V32))</f>
        <v/>
      </c>
      <c r="W34" s="68" t="str">
        <f>IF(W30&gt;'Key project Info'!$B$6,"",W33-(W31+W32))</f>
        <v/>
      </c>
      <c r="X34" s="68" t="str">
        <f>IF(X30&gt;'Key project Info'!$B$6,"",X33-(X31+X32))</f>
        <v/>
      </c>
      <c r="Y34" s="68" t="str">
        <f>IF(Y30&gt;'Key project Info'!$B$6,"",Y33-(Y31+Y32))</f>
        <v/>
      </c>
      <c r="Z34" s="68" t="str">
        <f>IF(Z30&gt;'Key project Info'!$B$6,"",Z33-(Z31+Z32))</f>
        <v/>
      </c>
      <c r="AA34" s="68" t="str">
        <f>IF(AA30&gt;'Key project Info'!$B$6,"",AA33-(AA31+AA32))</f>
        <v/>
      </c>
      <c r="AB34" s="68" t="str">
        <f>IF(AB30&gt;'Key project Info'!$B$6,"",AB33-(AB31+AB32))</f>
        <v/>
      </c>
      <c r="AC34" s="68" t="str">
        <f>IF(AC30&gt;'Key project Info'!$B$6,"",AC33-(AC31+AC32))</f>
        <v/>
      </c>
      <c r="AD34" s="68" t="str">
        <f>IF(AD30&gt;'Key project Info'!$B$6,"",AD33-(AD31+AD32))</f>
        <v/>
      </c>
      <c r="AE34" s="68" t="str">
        <f>IF(AE30&gt;'Key project Info'!$B$6,"",AE33-(AE31+AE32))</f>
        <v/>
      </c>
      <c r="AF34" s="68"/>
      <c r="AG34" s="68"/>
      <c r="AH34" s="68"/>
    </row>
    <row r="35" spans="1:34" x14ac:dyDescent="0.25">
      <c r="A35" s="78" t="s">
        <v>123</v>
      </c>
      <c r="B35" s="68">
        <f>IF(B30&gt;'Key project Info'!$B$6,"",IF(B30=1,B34,A35+B34))</f>
        <v>-100</v>
      </c>
      <c r="C35" s="68">
        <f>IF(C30&gt;'Key project Info'!$B$6,"",IF(C30=1,C34,B35+C34))</f>
        <v>-80</v>
      </c>
      <c r="D35" s="68">
        <f>IF(D30&gt;'Key project Info'!$B$6,"",IF(D30=1,D34,C35+D34))</f>
        <v>-60</v>
      </c>
      <c r="E35" s="68">
        <f>IF(E30&gt;'Key project Info'!$B$6,"",IF(E30=1,E34,D35+E34))</f>
        <v>-40</v>
      </c>
      <c r="F35" s="68">
        <f>IF(F30&gt;'Key project Info'!$B$6,"",IF(F30=1,F34,E35+F34))</f>
        <v>-20</v>
      </c>
      <c r="G35" s="68">
        <f>IF(G30&gt;'Key project Info'!$B$6,"",IF(G30=1,G34,F35+G34))</f>
        <v>0</v>
      </c>
      <c r="H35" s="68">
        <f>IF(H30&gt;'Key project Info'!$B$6,"",IF(H30=1,H34,G35+H34))</f>
        <v>20</v>
      </c>
      <c r="I35" s="68">
        <f>IF(I30&gt;'Key project Info'!$B$6,"",IF(I30=1,I34,H35+I34))</f>
        <v>40</v>
      </c>
      <c r="J35" s="68">
        <f>IF(J30&gt;'Key project Info'!$B$6,"",IF(J30=1,J34,I35+J34))</f>
        <v>60</v>
      </c>
      <c r="K35" s="68">
        <f>IF(K30&gt;'Key project Info'!$B$6,"",IF(K30=1,K34,J35+K34))</f>
        <v>80</v>
      </c>
      <c r="L35" s="68">
        <f>IF(L30&gt;'Key project Info'!$B$6,"",IF(L30=1,L34,K35+L34))</f>
        <v>100</v>
      </c>
      <c r="M35" s="68">
        <f>IF(M30&gt;'Key project Info'!$B$6,"",IF(M30=1,M34,L35+M34))</f>
        <v>120</v>
      </c>
      <c r="N35" s="68">
        <f>IF(N30&gt;'Key project Info'!$B$6,"",IF(N30=1,N34,M35+N34))</f>
        <v>140</v>
      </c>
      <c r="O35" s="68">
        <f>IF(O30&gt;'Key project Info'!$B$6,"",IF(O30=1,O34,N35+O34))</f>
        <v>160</v>
      </c>
      <c r="P35" s="68">
        <f>IF(P30&gt;'Key project Info'!$B$6,"",IF(P30=1,P34,O35+P34))</f>
        <v>180</v>
      </c>
      <c r="Q35" s="68">
        <f>IF(Q30&gt;'Key project Info'!$B$6,"",IF(Q30=1,Q34,P35+Q34))</f>
        <v>200</v>
      </c>
      <c r="R35" s="68">
        <f>IF(R30&gt;'Key project Info'!$B$6,"",IF(R30=1,R34,Q35+R34))</f>
        <v>220</v>
      </c>
      <c r="S35" s="68">
        <f>IF(S30&gt;'Key project Info'!$B$6,"",IF(S30=1,S34,R35+S34))</f>
        <v>240</v>
      </c>
      <c r="T35" s="68">
        <f>IF(T30&gt;'Key project Info'!$B$6,"",IF(T30=1,T34,S35+T34))</f>
        <v>260</v>
      </c>
      <c r="U35" s="68">
        <f>IF(U30&gt;'Key project Info'!$B$6,"",IF(U30=1,U34,T35+U34))</f>
        <v>280</v>
      </c>
      <c r="V35" s="68" t="str">
        <f>IF(V30&gt;'Key project Info'!$B$6,"",IF(V30=1,V34,U35+V34))</f>
        <v/>
      </c>
      <c r="W35" s="68" t="str">
        <f>IF(W30&gt;'Key project Info'!$B$6,"",IF(W30=1,W34,V35+W34))</f>
        <v/>
      </c>
      <c r="X35" s="68" t="str">
        <f>IF(X30&gt;'Key project Info'!$B$6,"",IF(X30=1,X34,W35+X34))</f>
        <v/>
      </c>
      <c r="Y35" s="68" t="str">
        <f>IF(Y30&gt;'Key project Info'!$B$6,"",IF(Y30=1,Y34,X35+Y34))</f>
        <v/>
      </c>
      <c r="Z35" s="68" t="str">
        <f>IF(Z30&gt;'Key project Info'!$B$6,"",IF(Z30=1,Z34,Y35+Z34))</f>
        <v/>
      </c>
      <c r="AA35" s="68" t="str">
        <f>IF(AA30&gt;'Key project Info'!$B$6,"",IF(AA30=1,AA34,Z35+AA34))</f>
        <v/>
      </c>
      <c r="AB35" s="68" t="str">
        <f>IF(AB30&gt;'Key project Info'!$B$6,"",IF(AB30=1,AB34,AA35+AB34))</f>
        <v/>
      </c>
      <c r="AC35" s="68" t="str">
        <f>IF(AC30&gt;'Key project Info'!$B$6,"",IF(AC30=1,AC34,AB35+AC34))</f>
        <v/>
      </c>
      <c r="AD35" s="68" t="str">
        <f>IF(AD30&gt;'Key project Info'!$B$6,"",IF(AD30=1,AD34,AC35+AD34))</f>
        <v/>
      </c>
      <c r="AE35" s="68" t="str">
        <f>IF(AE30&gt;'Key project Info'!$B$6,"",IF(AE30=1,AE34,AD35+AE34))</f>
        <v/>
      </c>
      <c r="AF35" s="68"/>
      <c r="AG35" s="68"/>
      <c r="AH35" s="68"/>
    </row>
    <row r="36" spans="1:34" x14ac:dyDescent="0.25">
      <c r="A36" s="78" t="s">
        <v>135</v>
      </c>
      <c r="B36" s="68">
        <f>IF(B30&gt;'Key project Info'!$B$6,"",B34-Economics_Reference!B34)</f>
        <v>60</v>
      </c>
      <c r="C36" s="68">
        <f>IF(C30&gt;'Key project Info'!$B$6,"",C34-Economics_Reference!C34)</f>
        <v>0</v>
      </c>
      <c r="D36" s="68">
        <f>IF(D30&gt;'Key project Info'!$B$6,"",D34-Economics_Reference!D34)</f>
        <v>0</v>
      </c>
      <c r="E36" s="68">
        <f>IF(E30&gt;'Key project Info'!$B$6,"",E34-Economics_Reference!E34)</f>
        <v>0</v>
      </c>
      <c r="F36" s="68">
        <f>IF(F30&gt;'Key project Info'!$B$6,"",F34-Economics_Reference!F34)</f>
        <v>0</v>
      </c>
      <c r="G36" s="68">
        <f>IF(G30&gt;'Key project Info'!$B$6,"",G34-Economics_Reference!G34)</f>
        <v>0</v>
      </c>
      <c r="H36" s="68">
        <f>IF(H30&gt;'Key project Info'!$B$6,"",H34-Economics_Reference!H34)</f>
        <v>0</v>
      </c>
      <c r="I36" s="68">
        <f>IF(I30&gt;'Key project Info'!$B$6,"",I34-Economics_Reference!I34)</f>
        <v>0</v>
      </c>
      <c r="J36" s="68">
        <f>IF(J30&gt;'Key project Info'!$B$6,"",J34-Economics_Reference!J34)</f>
        <v>0</v>
      </c>
      <c r="K36" s="68">
        <f>IF(K30&gt;'Key project Info'!$B$6,"",K34-Economics_Reference!K34)</f>
        <v>0</v>
      </c>
      <c r="L36" s="68">
        <f>IF(L30&gt;'Key project Info'!$B$6,"",L34-Economics_Reference!L34)</f>
        <v>0</v>
      </c>
      <c r="M36" s="68">
        <f>IF(M30&gt;'Key project Info'!$B$6,"",M34-Economics_Reference!M34)</f>
        <v>0</v>
      </c>
      <c r="N36" s="68">
        <f>IF(N30&gt;'Key project Info'!$B$6,"",N34-Economics_Reference!N34)</f>
        <v>0</v>
      </c>
      <c r="O36" s="68">
        <f>IF(O30&gt;'Key project Info'!$B$6,"",O34-Economics_Reference!O34)</f>
        <v>0</v>
      </c>
      <c r="P36" s="68">
        <f>IF(P30&gt;'Key project Info'!$B$6,"",P34-Economics_Reference!P34)</f>
        <v>0</v>
      </c>
      <c r="Q36" s="68">
        <f>IF(Q30&gt;'Key project Info'!$B$6,"",Q34-Economics_Reference!Q34)</f>
        <v>0</v>
      </c>
      <c r="R36" s="68">
        <f>IF(R30&gt;'Key project Info'!$B$6,"",R34-Economics_Reference!R34)</f>
        <v>0</v>
      </c>
      <c r="S36" s="68">
        <f>IF(S30&gt;'Key project Info'!$B$6,"",S34-Economics_Reference!S34)</f>
        <v>0</v>
      </c>
      <c r="T36" s="68">
        <f>IF(T30&gt;'Key project Info'!$B$6,"",T34-Economics_Reference!T34)</f>
        <v>0</v>
      </c>
      <c r="U36" s="68">
        <f>IF(U30&gt;'Key project Info'!$B$6,"",U34-Economics_Reference!U34)</f>
        <v>0</v>
      </c>
      <c r="V36" s="68" t="str">
        <f>IF(V30&gt;'Key project Info'!$B$6,"",V34-Economics_Reference!V34)</f>
        <v/>
      </c>
      <c r="W36" s="68" t="str">
        <f>IF(W30&gt;'Key project Info'!$B$6,"",W34-Economics_Reference!W34)</f>
        <v/>
      </c>
      <c r="X36" s="68" t="str">
        <f>IF(X30&gt;'Key project Info'!$B$6,"",X34-Economics_Reference!X34)</f>
        <v/>
      </c>
      <c r="Y36" s="68" t="str">
        <f>IF(Y30&gt;'Key project Info'!$B$6,"",Y34-Economics_Reference!Y34)</f>
        <v/>
      </c>
      <c r="Z36" s="68" t="str">
        <f>IF(Z30&gt;'Key project Info'!$B$6,"",Z34-Economics_Reference!Z34)</f>
        <v/>
      </c>
      <c r="AA36" s="68" t="str">
        <f>IF(AA30&gt;'Key project Info'!$B$6,"",AA34-Economics_Reference!AA34)</f>
        <v/>
      </c>
      <c r="AB36" s="68" t="str">
        <f>IF(AB30&gt;'Key project Info'!$B$6,"",AB34-Economics_Reference!AB34)</f>
        <v/>
      </c>
      <c r="AC36" s="68" t="str">
        <f>IF(AC30&gt;'Key project Info'!$B$6,"",AC34-Economics_Reference!AC34)</f>
        <v/>
      </c>
      <c r="AD36" s="68" t="str">
        <f>IF(AD30&gt;'Key project Info'!$B$6,"",AD34-Economics_Reference!AD34)</f>
        <v/>
      </c>
      <c r="AE36" s="68" t="str">
        <f>IF(AE30&gt;'Key project Info'!$B$6,"",AE34-Economics_Reference!AE34)</f>
        <v/>
      </c>
      <c r="AF36" s="68"/>
      <c r="AG36" s="68"/>
      <c r="AH36" s="68"/>
    </row>
    <row r="37" spans="1:34" x14ac:dyDescent="0.25">
      <c r="A37" s="78"/>
      <c r="B37" s="6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68"/>
      <c r="AG37" s="68"/>
      <c r="AH37" s="68"/>
    </row>
    <row r="38" spans="1:34" x14ac:dyDescent="0.25">
      <c r="A38" s="88" t="s">
        <v>120</v>
      </c>
      <c r="B38" s="68">
        <f>IF(B30&gt;'Key project Info'!$B$6,"",B34/(1+$B42)^B30)</f>
        <v>-94.545454545454547</v>
      </c>
      <c r="C38" s="68">
        <f>IF(C30&gt;'Key project Info'!$B$6,"",C34/(1+$B42)^C30)</f>
        <v>17.877685950413223</v>
      </c>
      <c r="D38" s="68">
        <f>IF(D30&gt;'Key project Info'!$B$6,"",D34/(1+$B42)^D30)</f>
        <v>16.902539444027049</v>
      </c>
      <c r="E38" s="68">
        <f>IF(E30&gt;'Key project Info'!$B$6,"",E34/(1+$B42)^E30)</f>
        <v>15.980582747080119</v>
      </c>
      <c r="F38" s="68">
        <f>IF(F30&gt;'Key project Info'!$B$6,"",F34/(1+$B42)^F30)</f>
        <v>15.108914597239385</v>
      </c>
      <c r="G38" s="68">
        <f>IF(G30&gt;'Key project Info'!$B$6,"",G34/(1+$B42)^G30)</f>
        <v>14.28479198284451</v>
      </c>
      <c r="H38" s="68">
        <f>IF(H30&gt;'Key project Info'!$B$6,"",H34/(1+$B42)^H30)</f>
        <v>13.505621511052992</v>
      </c>
      <c r="I38" s="68">
        <f>IF(I30&gt;'Key project Info'!$B$6,"",I34/(1+$B42)^I30)</f>
        <v>12.768951246813737</v>
      </c>
      <c r="J38" s="68">
        <f>IF(J30&gt;'Key project Info'!$B$6,"",J34/(1+$B42)^J30)</f>
        <v>12.072462996987534</v>
      </c>
      <c r="K38" s="68">
        <f>IF(K30&gt;'Key project Info'!$B$6,"",K34/(1+$B42)^K30)</f>
        <v>11.413965015333668</v>
      </c>
      <c r="L38" s="68">
        <f>IF(L30&gt;'Key project Info'!$B$6,"",L34/(1+$B42)^L30)</f>
        <v>10.791385105406377</v>
      </c>
      <c r="M38" s="68">
        <f>IF(M30&gt;'Key project Info'!$B$6,"",M34/(1+$B42)^M30)</f>
        <v>10.202764099656939</v>
      </c>
      <c r="N38" s="68">
        <f>IF(N30&gt;'Key project Info'!$B$6,"",N34/(1+$B42)^N30)</f>
        <v>9.6462496942211065</v>
      </c>
      <c r="O38" s="68">
        <f>IF(O30&gt;'Key project Info'!$B$6,"",O34/(1+$B42)^O30)</f>
        <v>9.1200906199908633</v>
      </c>
      <c r="P38" s="68">
        <f>IF(P30&gt;'Key project Info'!$B$6,"",P34/(1+$B42)^P30)</f>
        <v>8.6226311316277258</v>
      </c>
      <c r="Q38" s="68">
        <f>IF(Q30&gt;'Key project Info'!$B$6,"",Q34/(1+$B42)^Q30)</f>
        <v>8.1523057971753055</v>
      </c>
      <c r="R38" s="68">
        <f>IF(R30&gt;'Key project Info'!$B$6,"",R34/(1+$B42)^R30)</f>
        <v>7.7076345718748334</v>
      </c>
      <c r="S38" s="68">
        <f>IF(S30&gt;'Key project Info'!$B$6,"",S34/(1+$B42)^S30)</f>
        <v>7.2872181406816612</v>
      </c>
      <c r="T38" s="68">
        <f>IF(T30&gt;'Key project Info'!$B$6,"",T34/(1+$B42)^T30)</f>
        <v>6.8897335148262977</v>
      </c>
      <c r="U38" s="68">
        <f>IF(U30&gt;'Key project Info'!$B$6,"",U34/(1+$B42)^U30)</f>
        <v>6.5139298685630456</v>
      </c>
      <c r="V38" s="68" t="str">
        <f>IF(V30&gt;'Key project Info'!$B$6,"",V34/(1+$B42)^V30)</f>
        <v/>
      </c>
      <c r="W38" s="68" t="str">
        <f>IF(W30&gt;'Key project Info'!$B$6,"",W34/(1+$B42)^W30)</f>
        <v/>
      </c>
      <c r="X38" s="68" t="str">
        <f>IF(X30&gt;'Key project Info'!$B$6,"",X34/(1+$B42)^X30)</f>
        <v/>
      </c>
      <c r="Y38" s="68" t="str">
        <f>IF(Y30&gt;'Key project Info'!$B$6,"",Y34/(1+$B42)^Y30)</f>
        <v/>
      </c>
      <c r="Z38" s="68" t="str">
        <f>IF(Z30&gt;'Key project Info'!$B$6,"",Z34/(1+$B42)^Z30)</f>
        <v/>
      </c>
      <c r="AA38" s="68" t="str">
        <f>IF(AA30&gt;'Key project Info'!$B$6,"",AA34/(1+$B42)^AA30)</f>
        <v/>
      </c>
      <c r="AB38" s="68" t="str">
        <f>IF(AB30&gt;'Key project Info'!$B$6,"",AB34/(1+$B42)^AB30)</f>
        <v/>
      </c>
      <c r="AC38" s="68" t="str">
        <f>IF(AC30&gt;'Key project Info'!$B$6,"",AC34/(1+$B42)^AC30)</f>
        <v/>
      </c>
      <c r="AD38" s="68" t="str">
        <f>IF(AD30&gt;'Key project Info'!$B$6,"",AD34/(1+$B42)^AD30)</f>
        <v/>
      </c>
      <c r="AE38" s="68" t="str">
        <f>IF(AE30&gt;'Key project Info'!$B$6,"",AE34/(1+$B42)^AE30)</f>
        <v/>
      </c>
      <c r="AF38" s="68"/>
      <c r="AG38" s="68"/>
      <c r="AH38" s="68"/>
    </row>
    <row r="39" spans="1:34" x14ac:dyDescent="0.25">
      <c r="A39" s="78" t="s">
        <v>121</v>
      </c>
      <c r="B39" s="68">
        <f>IF(B30&gt;'Key project Info'!$B$6,"",B35/(1+$B42)^B30)</f>
        <v>-94.545454545454547</v>
      </c>
      <c r="C39" s="68">
        <f>IF(C30&gt;'Key project Info'!$B$6,"",C35/(1+$B42)^C30)</f>
        <v>-71.510743801652893</v>
      </c>
      <c r="D39" s="68">
        <f>IF(D30&gt;'Key project Info'!$B$6,"",D35/(1+$B42)^D30)</f>
        <v>-50.70761833208114</v>
      </c>
      <c r="E39" s="68">
        <f>IF(E30&gt;'Key project Info'!$B$6,"",E35/(1+$B42)^E30)</f>
        <v>-31.961165494160237</v>
      </c>
      <c r="F39" s="68">
        <f>IF(F30&gt;'Key project Info'!$B$6,"",F35/(1+$B42)^F30)</f>
        <v>-15.108914597239385</v>
      </c>
      <c r="G39" s="68">
        <f>IF(G30&gt;'Key project Info'!$B$6,"",G35/(1+$B42)^G30)</f>
        <v>0</v>
      </c>
      <c r="H39" s="68">
        <f>IF(H30&gt;'Key project Info'!$B$6,"",H35/(1+$B42)^H30)</f>
        <v>13.505621511052992</v>
      </c>
      <c r="I39" s="68">
        <f>IF(I30&gt;'Key project Info'!$B$6,"",I35/(1+$B42)^I30)</f>
        <v>25.537902493627474</v>
      </c>
      <c r="J39" s="68">
        <f>IF(J30&gt;'Key project Info'!$B$6,"",J35/(1+$B42)^J30)</f>
        <v>36.217388990962604</v>
      </c>
      <c r="K39" s="68">
        <f>IF(K30&gt;'Key project Info'!$B$6,"",K35/(1+$B42)^K30)</f>
        <v>45.655860061334671</v>
      </c>
      <c r="L39" s="68">
        <f>IF(L30&gt;'Key project Info'!$B$6,"",L35/(1+$B42)^L30)</f>
        <v>53.956925527031885</v>
      </c>
      <c r="M39" s="68">
        <f>IF(M30&gt;'Key project Info'!$B$6,"",M35/(1+$B42)^M30)</f>
        <v>61.216584597941633</v>
      </c>
      <c r="N39" s="68">
        <f>IF(N30&gt;'Key project Info'!$B$6,"",N35/(1+$B42)^N30)</f>
        <v>67.52374785954774</v>
      </c>
      <c r="O39" s="68">
        <f>IF(O30&gt;'Key project Info'!$B$6,"",O35/(1+$B42)^O30)</f>
        <v>72.960724959926907</v>
      </c>
      <c r="P39" s="68">
        <f>IF(P30&gt;'Key project Info'!$B$6,"",P35/(1+$B42)^P30)</f>
        <v>77.603680184649534</v>
      </c>
      <c r="Q39" s="68">
        <f>IF(Q30&gt;'Key project Info'!$B$6,"",Q35/(1+$B42)^Q30)</f>
        <v>81.523057971753047</v>
      </c>
      <c r="R39" s="68">
        <f>IF(R30&gt;'Key project Info'!$B$6,"",R35/(1+$B42)^R30)</f>
        <v>84.783980290623163</v>
      </c>
      <c r="S39" s="68">
        <f>IF(S30&gt;'Key project Info'!$B$6,"",S35/(1+$B42)^S30)</f>
        <v>87.446617688179941</v>
      </c>
      <c r="T39" s="68">
        <f>IF(T30&gt;'Key project Info'!$B$6,"",T35/(1+$B42)^T30)</f>
        <v>89.56653569274188</v>
      </c>
      <c r="U39" s="68">
        <f>IF(U30&gt;'Key project Info'!$B$6,"",U35/(1+$B42)^U30)</f>
        <v>91.195018159882636</v>
      </c>
      <c r="V39" s="68" t="str">
        <f>IF(V30&gt;'Key project Info'!$B$6,"",V35/(1+$B42)^V30)</f>
        <v/>
      </c>
      <c r="W39" s="68" t="str">
        <f>IF(W30&gt;'Key project Info'!$B$6,"",W35/(1+$B42)^W30)</f>
        <v/>
      </c>
      <c r="X39" s="68" t="str">
        <f>IF(X30&gt;'Key project Info'!$B$6,"",X35/(1+$B42)^X30)</f>
        <v/>
      </c>
      <c r="Y39" s="68" t="str">
        <f>IF(Y30&gt;'Key project Info'!$B$6,"",Y35/(1+$B42)^Y30)</f>
        <v/>
      </c>
      <c r="Z39" s="68" t="str">
        <f>IF(Z30&gt;'Key project Info'!$B$6,"",Z35/(1+$B42)^Z30)</f>
        <v/>
      </c>
      <c r="AA39" s="68" t="str">
        <f>IF(AA30&gt;'Key project Info'!$B$6,"",AA35/(1+$B42)^AA30)</f>
        <v/>
      </c>
      <c r="AB39" s="68" t="str">
        <f>IF(AB30&gt;'Key project Info'!$B$6,"",AB35/(1+$B42)^AB30)</f>
        <v/>
      </c>
      <c r="AC39" s="68" t="str">
        <f>IF(AC30&gt;'Key project Info'!$B$6,"",AC35/(1+$B42)^AC30)</f>
        <v/>
      </c>
      <c r="AD39" s="68" t="str">
        <f>IF(AD30&gt;'Key project Info'!$B$6,"",AD35/(1+$B42)^AD30)</f>
        <v/>
      </c>
      <c r="AE39" s="68" t="str">
        <f>IF(AE30&gt;'Key project Info'!$B$6,"",AE35/(1+$B42)^AE30)</f>
        <v/>
      </c>
      <c r="AF39" s="68"/>
      <c r="AG39" s="68"/>
      <c r="AH39" s="68"/>
    </row>
    <row r="40" spans="1:34" s="292" customFormat="1" ht="14.4" thickBot="1" x14ac:dyDescent="0.3">
      <c r="A40" s="291" t="s">
        <v>136</v>
      </c>
      <c r="B40" s="176">
        <f>IF(B30&gt;'Key project Info'!$B$6,"",B38-Economics_Reference!B37)</f>
        <v>56.727272727272734</v>
      </c>
      <c r="C40" s="176">
        <f>IF(C30&gt;'Key project Info'!$B$6,"",C38-Economics_Reference!C37)</f>
        <v>0</v>
      </c>
      <c r="D40" s="176">
        <f>IF(D30&gt;'Key project Info'!$B$6,"",D38-Economics_Reference!D37)</f>
        <v>0</v>
      </c>
      <c r="E40" s="176">
        <f>IF(E30&gt;'Key project Info'!$B$6,"",E38-Economics_Reference!E37)</f>
        <v>0</v>
      </c>
      <c r="F40" s="176">
        <f>IF(F30&gt;'Key project Info'!$B$6,"",F38-Economics_Reference!F37)</f>
        <v>0</v>
      </c>
      <c r="G40" s="176">
        <f>IF(G30&gt;'Key project Info'!$B$6,"",G38-Economics_Reference!G37)</f>
        <v>0</v>
      </c>
      <c r="H40" s="176">
        <f>IF(H30&gt;'Key project Info'!$B$6,"",H38-Economics_Reference!H37)</f>
        <v>0</v>
      </c>
      <c r="I40" s="176">
        <f>IF(I30&gt;'Key project Info'!$B$6,"",I38-Economics_Reference!I37)</f>
        <v>0</v>
      </c>
      <c r="J40" s="176">
        <f>IF(J30&gt;'Key project Info'!$B$6,"",J38-Economics_Reference!J37)</f>
        <v>0</v>
      </c>
      <c r="K40" s="176">
        <f>IF(K30&gt;'Key project Info'!$B$6,"",K38-Economics_Reference!K37)</f>
        <v>0</v>
      </c>
      <c r="L40" s="176">
        <f>IF(L30&gt;'Key project Info'!$B$6,"",L38-Economics_Reference!L37)</f>
        <v>0</v>
      </c>
      <c r="M40" s="176">
        <f>IF(M30&gt;'Key project Info'!$B$6,"",M38-Economics_Reference!M37)</f>
        <v>0</v>
      </c>
      <c r="N40" s="176">
        <f>IF(N30&gt;'Key project Info'!$B$6,"",N38-Economics_Reference!N37)</f>
        <v>0</v>
      </c>
      <c r="O40" s="176">
        <f>IF(O30&gt;'Key project Info'!$B$6,"",O38-Economics_Reference!O37)</f>
        <v>0</v>
      </c>
      <c r="P40" s="176">
        <f>IF(P30&gt;'Key project Info'!$B$6,"",P38-Economics_Reference!P37)</f>
        <v>0</v>
      </c>
      <c r="Q40" s="176">
        <f>IF(Q30&gt;'Key project Info'!$B$6,"",Q38-Economics_Reference!Q37)</f>
        <v>0</v>
      </c>
      <c r="R40" s="176">
        <f>IF(R30&gt;'Key project Info'!$B$6,"",R38-Economics_Reference!R37)</f>
        <v>0</v>
      </c>
      <c r="S40" s="176">
        <f>IF(S30&gt;'Key project Info'!$B$6,"",S38-Economics_Reference!S37)</f>
        <v>0</v>
      </c>
      <c r="T40" s="176">
        <f>IF(T30&gt;'Key project Info'!$B$6,"",T38-Economics_Reference!T37)</f>
        <v>0</v>
      </c>
      <c r="U40" s="176">
        <f>IF(U30&gt;'Key project Info'!$B$6,"",U38-Economics_Reference!U37)</f>
        <v>0</v>
      </c>
      <c r="V40" s="176" t="str">
        <f>IF(V30&gt;'Key project Info'!$B$6,"",V38-Economics_Reference!V37)</f>
        <v/>
      </c>
      <c r="W40" s="176" t="str">
        <f>IF(W30&gt;'Key project Info'!$B$6,"",W38-Economics_Reference!W37)</f>
        <v/>
      </c>
      <c r="X40" s="176" t="str">
        <f>IF(X30&gt;'Key project Info'!$B$6,"",X38-Economics_Reference!X37)</f>
        <v/>
      </c>
      <c r="Y40" s="176" t="str">
        <f>IF(Y30&gt;'Key project Info'!$B$6,"",Y38-Economics_Reference!Y37)</f>
        <v/>
      </c>
      <c r="Z40" s="176" t="str">
        <f>IF(Z30&gt;'Key project Info'!$B$6,"",Z38-Economics_Reference!Z37)</f>
        <v/>
      </c>
      <c r="AA40" s="176" t="str">
        <f>IF(AA30&gt;'Key project Info'!$B$6,"",AA38-Economics_Reference!AA37)</f>
        <v/>
      </c>
      <c r="AB40" s="176" t="str">
        <f>IF(AB30&gt;'Key project Info'!$B$6,"",AB38-Economics_Reference!AB37)</f>
        <v/>
      </c>
      <c r="AC40" s="176" t="str">
        <f>IF(AC30&gt;'Key project Info'!$B$6,"",AC38-Economics_Reference!AC37)</f>
        <v/>
      </c>
      <c r="AD40" s="176" t="str">
        <f>IF(AD30&gt;'Key project Info'!$B$6,"",AD38-Economics_Reference!AD37)</f>
        <v/>
      </c>
      <c r="AE40" s="176" t="str">
        <f>IF(AE30&gt;'Key project Info'!$B$6,"",AE38-Economics_Reference!AE37)</f>
        <v/>
      </c>
      <c r="AF40" s="176"/>
      <c r="AG40" s="176"/>
      <c r="AH40" s="176"/>
    </row>
    <row r="41" spans="1:34" x14ac:dyDescent="0.25">
      <c r="A41" s="78"/>
      <c r="B41" s="68"/>
      <c r="C41" s="78"/>
      <c r="D41" s="78"/>
      <c r="E41" s="68"/>
      <c r="F41" s="68"/>
      <c r="G41" s="7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row>
    <row r="42" spans="1:34" x14ac:dyDescent="0.25">
      <c r="A42" s="78" t="s">
        <v>98</v>
      </c>
      <c r="B42" s="90">
        <f>(1+B43)/(1+B44)-1</f>
        <v>5.7692307692307709E-2</v>
      </c>
      <c r="C42" s="78"/>
      <c r="D42" s="78"/>
      <c r="E42" s="68"/>
      <c r="F42" s="68"/>
      <c r="G42" s="7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row>
    <row r="43" spans="1:34" x14ac:dyDescent="0.25">
      <c r="A43" s="78" t="s">
        <v>96</v>
      </c>
      <c r="B43" s="302">
        <v>0.1</v>
      </c>
      <c r="C43" s="78"/>
      <c r="D43" s="78"/>
      <c r="E43" s="68"/>
      <c r="F43" s="68"/>
      <c r="G43" s="7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row>
    <row r="44" spans="1:34" x14ac:dyDescent="0.25">
      <c r="A44" s="271" t="s">
        <v>97</v>
      </c>
      <c r="B44" s="302">
        <v>0.04</v>
      </c>
      <c r="C44" s="78"/>
      <c r="D44" s="78"/>
      <c r="E44" s="68"/>
      <c r="F44" s="68"/>
      <c r="G44" s="7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row>
    <row r="45" spans="1:34" x14ac:dyDescent="0.25">
      <c r="A45" s="88" t="s">
        <v>31</v>
      </c>
      <c r="B45" s="88">
        <f ca="1">IF(AND('Key project Info'!$B$6&gt;0,'Key project Info'!$B$6&lt;=30),SUM(B38:OFFSET(B38,0,'Key project Info'!$B$6-1)),"Assessment period wrong")</f>
        <v>120.30400349036182</v>
      </c>
      <c r="C45" s="78"/>
      <c r="D45" s="78"/>
      <c r="E45" s="68"/>
      <c r="F45" s="68"/>
      <c r="G45" s="7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row>
    <row r="46" spans="1:34" x14ac:dyDescent="0.25">
      <c r="A46" s="65" t="s">
        <v>100</v>
      </c>
      <c r="B46" s="303">
        <f ca="1">IF(AND('Key project Info'!$B$6&gt;0,'Key project Info'!$B$6&lt;=30),IRR(B34:OFFSET(B34,0,'Key project Info'!$B$6-1)),"Assessment period wrong")</f>
        <v>0.1930042882621017</v>
      </c>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row>
    <row r="47" spans="1:34" x14ac:dyDescent="0.25">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row>
    <row r="48" spans="1:34" x14ac:dyDescent="0.25">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row>
    <row r="49" spans="1:34" x14ac:dyDescent="0.25">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row>
    <row r="50" spans="1:34" ht="17.399999999999999" x14ac:dyDescent="0.3">
      <c r="A50" s="286" t="str">
        <f>'Key project Info'!$B$34</f>
        <v>Secondary natural forest (exploited)</v>
      </c>
      <c r="B50" s="286"/>
      <c r="C50" s="286"/>
      <c r="D50" s="286"/>
      <c r="E50" s="286"/>
      <c r="F50" s="286"/>
      <c r="G50" s="286"/>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65"/>
      <c r="AG50" s="68"/>
      <c r="AH50" s="68"/>
    </row>
    <row r="51" spans="1:34" x14ac:dyDescent="0.25">
      <c r="A51" s="287" t="s">
        <v>1</v>
      </c>
      <c r="B51" s="288">
        <v>1</v>
      </c>
      <c r="C51" s="288">
        <v>2</v>
      </c>
      <c r="D51" s="288">
        <v>3</v>
      </c>
      <c r="E51" s="288">
        <v>4</v>
      </c>
      <c r="F51" s="288">
        <v>5</v>
      </c>
      <c r="G51" s="288">
        <v>6</v>
      </c>
      <c r="H51" s="288">
        <v>7</v>
      </c>
      <c r="I51" s="288">
        <v>8</v>
      </c>
      <c r="J51" s="288">
        <v>9</v>
      </c>
      <c r="K51" s="288">
        <v>10</v>
      </c>
      <c r="L51" s="288">
        <v>11</v>
      </c>
      <c r="M51" s="288">
        <v>12</v>
      </c>
      <c r="N51" s="288">
        <v>13</v>
      </c>
      <c r="O51" s="288">
        <v>14</v>
      </c>
      <c r="P51" s="288">
        <v>15</v>
      </c>
      <c r="Q51" s="288">
        <v>16</v>
      </c>
      <c r="R51" s="288">
        <v>17</v>
      </c>
      <c r="S51" s="288">
        <v>18</v>
      </c>
      <c r="T51" s="288">
        <v>19</v>
      </c>
      <c r="U51" s="288">
        <v>20</v>
      </c>
      <c r="V51" s="288">
        <v>21</v>
      </c>
      <c r="W51" s="288">
        <v>22</v>
      </c>
      <c r="X51" s="288">
        <v>23</v>
      </c>
      <c r="Y51" s="288">
        <v>24</v>
      </c>
      <c r="Z51" s="288">
        <v>25</v>
      </c>
      <c r="AA51" s="288">
        <v>26</v>
      </c>
      <c r="AB51" s="288">
        <v>27</v>
      </c>
      <c r="AC51" s="288">
        <v>28</v>
      </c>
      <c r="AD51" s="288">
        <v>29</v>
      </c>
      <c r="AE51" s="288">
        <v>30</v>
      </c>
      <c r="AF51" s="65"/>
      <c r="AG51" s="68"/>
      <c r="AH51" s="68"/>
    </row>
    <row r="52" spans="1:34" s="235" customFormat="1" x14ac:dyDescent="0.25">
      <c r="A52" s="235" t="s">
        <v>8</v>
      </c>
    </row>
    <row r="53" spans="1:34" s="290" customFormat="1" ht="16.5" customHeight="1" x14ac:dyDescent="0.3">
      <c r="A53" s="235" t="s">
        <v>29</v>
      </c>
      <c r="B53" s="235">
        <v>100</v>
      </c>
      <c r="C53" s="235">
        <v>100</v>
      </c>
      <c r="D53" s="235">
        <v>100</v>
      </c>
      <c r="E53" s="235">
        <v>100</v>
      </c>
      <c r="F53" s="235">
        <v>100</v>
      </c>
      <c r="G53" s="235">
        <v>100</v>
      </c>
      <c r="H53" s="235">
        <v>100</v>
      </c>
      <c r="I53" s="235">
        <v>100</v>
      </c>
      <c r="J53" s="235">
        <v>100</v>
      </c>
      <c r="K53" s="235">
        <v>100</v>
      </c>
      <c r="L53" s="235">
        <v>100</v>
      </c>
      <c r="M53" s="235">
        <v>100</v>
      </c>
      <c r="N53" s="235">
        <v>100</v>
      </c>
      <c r="O53" s="235">
        <v>100</v>
      </c>
      <c r="P53" s="235">
        <v>100</v>
      </c>
      <c r="Q53" s="235">
        <v>100</v>
      </c>
      <c r="R53" s="235">
        <v>100</v>
      </c>
      <c r="S53" s="235">
        <v>100</v>
      </c>
      <c r="T53" s="235">
        <v>100</v>
      </c>
      <c r="U53" s="235">
        <v>100</v>
      </c>
      <c r="V53" s="235"/>
      <c r="W53" s="235"/>
      <c r="X53" s="235"/>
      <c r="Y53" s="235"/>
      <c r="Z53" s="235"/>
      <c r="AA53" s="235"/>
      <c r="AB53" s="235"/>
      <c r="AC53" s="235"/>
      <c r="AD53" s="235"/>
      <c r="AE53" s="235"/>
    </row>
    <row r="54" spans="1:34" s="235" customFormat="1" x14ac:dyDescent="0.25">
      <c r="A54" s="237" t="s">
        <v>30</v>
      </c>
      <c r="B54" s="237">
        <v>110</v>
      </c>
      <c r="C54" s="237">
        <v>110</v>
      </c>
      <c r="D54" s="237">
        <v>110</v>
      </c>
      <c r="E54" s="237">
        <v>110</v>
      </c>
      <c r="F54" s="237">
        <v>110</v>
      </c>
      <c r="G54" s="237">
        <v>110</v>
      </c>
      <c r="H54" s="237">
        <v>110</v>
      </c>
      <c r="I54" s="237">
        <v>110</v>
      </c>
      <c r="J54" s="237">
        <v>110</v>
      </c>
      <c r="K54" s="237">
        <v>110</v>
      </c>
      <c r="L54" s="237">
        <v>110</v>
      </c>
      <c r="M54" s="237">
        <v>110</v>
      </c>
      <c r="N54" s="237">
        <v>110</v>
      </c>
      <c r="O54" s="237">
        <v>110</v>
      </c>
      <c r="P54" s="237">
        <v>110</v>
      </c>
      <c r="Q54" s="237">
        <v>110</v>
      </c>
      <c r="R54" s="237">
        <v>110</v>
      </c>
      <c r="S54" s="237">
        <v>110</v>
      </c>
      <c r="T54" s="237">
        <v>110</v>
      </c>
      <c r="U54" s="237">
        <v>110</v>
      </c>
      <c r="V54" s="237"/>
      <c r="W54" s="237"/>
      <c r="X54" s="237"/>
      <c r="Y54" s="237"/>
      <c r="Z54" s="237"/>
      <c r="AA54" s="237"/>
      <c r="AB54" s="237"/>
      <c r="AC54" s="237"/>
      <c r="AD54" s="237"/>
      <c r="AE54" s="237"/>
    </row>
    <row r="55" spans="1:34" x14ac:dyDescent="0.25">
      <c r="A55" s="88" t="s">
        <v>122</v>
      </c>
      <c r="B55" s="68">
        <f>IF(B51&gt;'Key project Info'!$B$6,"",B54-(B52+B53))</f>
        <v>10</v>
      </c>
      <c r="C55" s="68">
        <f>IF(C51&gt;'Key project Info'!$B$6,"",C54-(C52+C53))</f>
        <v>10</v>
      </c>
      <c r="D55" s="68">
        <f>IF(D51&gt;'Key project Info'!$B$6,"",D54-(D52+D53))</f>
        <v>10</v>
      </c>
      <c r="E55" s="68">
        <f>IF(E51&gt;'Key project Info'!$B$6,"",E54-(E52+E53))</f>
        <v>10</v>
      </c>
      <c r="F55" s="68">
        <f>IF(F51&gt;'Key project Info'!$B$6,"",F54-(F52+F53))</f>
        <v>10</v>
      </c>
      <c r="G55" s="68">
        <f>IF(G51&gt;'Key project Info'!$B$6,"",G54-(G52+G53))</f>
        <v>10</v>
      </c>
      <c r="H55" s="68">
        <f>IF(H51&gt;'Key project Info'!$B$6,"",H54-(H52+H53))</f>
        <v>10</v>
      </c>
      <c r="I55" s="68">
        <f>IF(I51&gt;'Key project Info'!$B$6,"",I54-(I52+I53))</f>
        <v>10</v>
      </c>
      <c r="J55" s="68">
        <f>IF(J51&gt;'Key project Info'!$B$6,"",J54-(J52+J53))</f>
        <v>10</v>
      </c>
      <c r="K55" s="68">
        <f>IF(K51&gt;'Key project Info'!$B$6,"",K54-(K52+K53))</f>
        <v>10</v>
      </c>
      <c r="L55" s="68">
        <f>IF(L51&gt;'Key project Info'!$B$6,"",L54-(L52+L53))</f>
        <v>10</v>
      </c>
      <c r="M55" s="68">
        <f>IF(M51&gt;'Key project Info'!$B$6,"",M54-(M52+M53))</f>
        <v>10</v>
      </c>
      <c r="N55" s="68">
        <f>IF(N51&gt;'Key project Info'!$B$6,"",N54-(N52+N53))</f>
        <v>10</v>
      </c>
      <c r="O55" s="68">
        <f>IF(O51&gt;'Key project Info'!$B$6,"",O54-(O52+O53))</f>
        <v>10</v>
      </c>
      <c r="P55" s="68">
        <f>IF(P51&gt;'Key project Info'!$B$6,"",P54-(P52+P53))</f>
        <v>10</v>
      </c>
      <c r="Q55" s="68">
        <f>IF(Q51&gt;'Key project Info'!$B$6,"",Q54-(Q52+Q53))</f>
        <v>10</v>
      </c>
      <c r="R55" s="68">
        <f>IF(R51&gt;'Key project Info'!$B$6,"",R54-(R52+R53))</f>
        <v>10</v>
      </c>
      <c r="S55" s="68">
        <f>IF(S51&gt;'Key project Info'!$B$6,"",S54-(S52+S53))</f>
        <v>10</v>
      </c>
      <c r="T55" s="68">
        <f>IF(T51&gt;'Key project Info'!$B$6,"",T54-(T52+T53))</f>
        <v>10</v>
      </c>
      <c r="U55" s="68">
        <f>IF(U51&gt;'Key project Info'!$B$6,"",U54-(U52+U53))</f>
        <v>10</v>
      </c>
      <c r="V55" s="68" t="str">
        <f>IF(V51&gt;'Key project Info'!$B$6,"",V54-(V52+V53))</f>
        <v/>
      </c>
      <c r="W55" s="68" t="str">
        <f>IF(W51&gt;'Key project Info'!$B$6,"",W54-(W52+W53))</f>
        <v/>
      </c>
      <c r="X55" s="68" t="str">
        <f>IF(X51&gt;'Key project Info'!$B$6,"",X54-(X52+X53))</f>
        <v/>
      </c>
      <c r="Y55" s="68" t="str">
        <f>IF(Y51&gt;'Key project Info'!$B$6,"",Y54-(Y52+Y53))</f>
        <v/>
      </c>
      <c r="Z55" s="68" t="str">
        <f>IF(Z51&gt;'Key project Info'!$B$6,"",Z54-(Z52+Z53))</f>
        <v/>
      </c>
      <c r="AA55" s="68" t="str">
        <f>IF(AA51&gt;'Key project Info'!$B$6,"",AA54-(AA52+AA53))</f>
        <v/>
      </c>
      <c r="AB55" s="68" t="str">
        <f>IF(AB51&gt;'Key project Info'!$B$6,"",AB54-(AB52+AB53))</f>
        <v/>
      </c>
      <c r="AC55" s="68" t="str">
        <f>IF(AC51&gt;'Key project Info'!$B$6,"",AC54-(AC52+AC53))</f>
        <v/>
      </c>
      <c r="AD55" s="68" t="str">
        <f>IF(AD51&gt;'Key project Info'!$B$6,"",AD54-(AD52+AD53))</f>
        <v/>
      </c>
      <c r="AE55" s="68" t="str">
        <f>IF(AE51&gt;'Key project Info'!$B$6,"",AE54-(AE52+AE53))</f>
        <v/>
      </c>
      <c r="AF55" s="68"/>
      <c r="AG55" s="68"/>
      <c r="AH55" s="68"/>
    </row>
    <row r="56" spans="1:34" x14ac:dyDescent="0.25">
      <c r="A56" s="78" t="s">
        <v>123</v>
      </c>
      <c r="B56" s="68">
        <f>IF(B51&gt;'Key project Info'!$B$6,"",IF(B51=1,B55,A56+B55))</f>
        <v>10</v>
      </c>
      <c r="C56" s="68">
        <f>IF(C51&gt;'Key project Info'!$B$6,"",IF(C51=1,C55,B56+C55))</f>
        <v>20</v>
      </c>
      <c r="D56" s="68">
        <f>IF(D51&gt;'Key project Info'!$B$6,"",IF(D51=1,D55,C56+D55))</f>
        <v>30</v>
      </c>
      <c r="E56" s="68">
        <f>IF(E51&gt;'Key project Info'!$B$6,"",IF(E51=1,E55,D56+E55))</f>
        <v>40</v>
      </c>
      <c r="F56" s="68">
        <f>IF(F51&gt;'Key project Info'!$B$6,"",IF(F51=1,F55,E56+F55))</f>
        <v>50</v>
      </c>
      <c r="G56" s="68">
        <f>IF(G51&gt;'Key project Info'!$B$6,"",IF(G51=1,G55,F56+G55))</f>
        <v>60</v>
      </c>
      <c r="H56" s="68">
        <f>IF(H51&gt;'Key project Info'!$B$6,"",IF(H51=1,H55,G56+H55))</f>
        <v>70</v>
      </c>
      <c r="I56" s="68">
        <f>IF(I51&gt;'Key project Info'!$B$6,"",IF(I51=1,I55,H56+I55))</f>
        <v>80</v>
      </c>
      <c r="J56" s="68">
        <f>IF(J51&gt;'Key project Info'!$B$6,"",IF(J51=1,J55,I56+J55))</f>
        <v>90</v>
      </c>
      <c r="K56" s="68">
        <f>IF(K51&gt;'Key project Info'!$B$6,"",IF(K51=1,K55,J56+K55))</f>
        <v>100</v>
      </c>
      <c r="L56" s="68">
        <f>IF(L51&gt;'Key project Info'!$B$6,"",IF(L51=1,L55,K56+L55))</f>
        <v>110</v>
      </c>
      <c r="M56" s="68">
        <f>IF(M51&gt;'Key project Info'!$B$6,"",IF(M51=1,M55,L56+M55))</f>
        <v>120</v>
      </c>
      <c r="N56" s="68">
        <f>IF(N51&gt;'Key project Info'!$B$6,"",IF(N51=1,N55,M56+N55))</f>
        <v>130</v>
      </c>
      <c r="O56" s="68">
        <f>IF(O51&gt;'Key project Info'!$B$6,"",IF(O51=1,O55,N56+O55))</f>
        <v>140</v>
      </c>
      <c r="P56" s="68">
        <f>IF(P51&gt;'Key project Info'!$B$6,"",IF(P51=1,P55,O56+P55))</f>
        <v>150</v>
      </c>
      <c r="Q56" s="68">
        <f>IF(Q51&gt;'Key project Info'!$B$6,"",IF(Q51=1,Q55,P56+Q55))</f>
        <v>160</v>
      </c>
      <c r="R56" s="68">
        <f>IF(R51&gt;'Key project Info'!$B$6,"",IF(R51=1,R55,Q56+R55))</f>
        <v>170</v>
      </c>
      <c r="S56" s="68">
        <f>IF(S51&gt;'Key project Info'!$B$6,"",IF(S51=1,S55,R56+S55))</f>
        <v>180</v>
      </c>
      <c r="T56" s="68">
        <f>IF(T51&gt;'Key project Info'!$B$6,"",IF(T51=1,T55,S56+T55))</f>
        <v>190</v>
      </c>
      <c r="U56" s="68">
        <f>IF(U51&gt;'Key project Info'!$B$6,"",IF(U51=1,U55,T56+U55))</f>
        <v>200</v>
      </c>
      <c r="V56" s="68" t="str">
        <f>IF(V51&gt;'Key project Info'!$B$6,"",IF(V51=1,V55,U56+V55))</f>
        <v/>
      </c>
      <c r="W56" s="68" t="str">
        <f>IF(W51&gt;'Key project Info'!$B$6,"",IF(W51=1,W55,V56+W55))</f>
        <v/>
      </c>
      <c r="X56" s="68" t="str">
        <f>IF(X51&gt;'Key project Info'!$B$6,"",IF(X51=1,X55,W56+X55))</f>
        <v/>
      </c>
      <c r="Y56" s="68" t="str">
        <f>IF(Y51&gt;'Key project Info'!$B$6,"",IF(Y51=1,Y55,X56+Y55))</f>
        <v/>
      </c>
      <c r="Z56" s="68" t="str">
        <f>IF(Z51&gt;'Key project Info'!$B$6,"",IF(Z51=1,Z55,Y56+Z55))</f>
        <v/>
      </c>
      <c r="AA56" s="68" t="str">
        <f>IF(AA51&gt;'Key project Info'!$B$6,"",IF(AA51=1,AA55,Z56+AA55))</f>
        <v/>
      </c>
      <c r="AB56" s="68" t="str">
        <f>IF(AB51&gt;'Key project Info'!$B$6,"",IF(AB51=1,AB55,AA56+AB55))</f>
        <v/>
      </c>
      <c r="AC56" s="68" t="str">
        <f>IF(AC51&gt;'Key project Info'!$B$6,"",IF(AC51=1,AC55,AB56+AC55))</f>
        <v/>
      </c>
      <c r="AD56" s="68" t="str">
        <f>IF(AD51&gt;'Key project Info'!$B$6,"",IF(AD51=1,AD55,AC56+AD55))</f>
        <v/>
      </c>
      <c r="AE56" s="68" t="str">
        <f>IF(AE51&gt;'Key project Info'!$B$6,"",IF(AE51=1,AE55,AD56+AE55))</f>
        <v/>
      </c>
      <c r="AF56" s="68"/>
      <c r="AG56" s="68"/>
      <c r="AH56" s="68"/>
    </row>
    <row r="57" spans="1:34" x14ac:dyDescent="0.25">
      <c r="A57" s="78" t="s">
        <v>135</v>
      </c>
      <c r="B57" s="68">
        <f>IF(B51&gt;'Key project Info'!$B$6,"",B55-Economics_Reference!B53)</f>
        <v>100</v>
      </c>
      <c r="C57" s="68">
        <f>IF(C51&gt;'Key project Info'!$B$6,"",C55-Economics_Reference!C53)</f>
        <v>0</v>
      </c>
      <c r="D57" s="68">
        <f>IF(D51&gt;'Key project Info'!$B$6,"",D55-Economics_Reference!D53)</f>
        <v>0</v>
      </c>
      <c r="E57" s="68">
        <f>IF(E51&gt;'Key project Info'!$B$6,"",E55-Economics_Reference!E53)</f>
        <v>0</v>
      </c>
      <c r="F57" s="68">
        <f>IF(F51&gt;'Key project Info'!$B$6,"",F55-Economics_Reference!F53)</f>
        <v>0</v>
      </c>
      <c r="G57" s="68">
        <f>IF(G51&gt;'Key project Info'!$B$6,"",G55-Economics_Reference!G53)</f>
        <v>0</v>
      </c>
      <c r="H57" s="68">
        <f>IF(H51&gt;'Key project Info'!$B$6,"",H55-Economics_Reference!H53)</f>
        <v>0</v>
      </c>
      <c r="I57" s="68">
        <f>IF(I51&gt;'Key project Info'!$B$6,"",I55-Economics_Reference!I53)</f>
        <v>0</v>
      </c>
      <c r="J57" s="68">
        <f>IF(J51&gt;'Key project Info'!$B$6,"",J55-Economics_Reference!J53)</f>
        <v>0</v>
      </c>
      <c r="K57" s="68">
        <f>IF(K51&gt;'Key project Info'!$B$6,"",K55-Economics_Reference!K53)</f>
        <v>0</v>
      </c>
      <c r="L57" s="68">
        <f>IF(L51&gt;'Key project Info'!$B$6,"",L55-Economics_Reference!L53)</f>
        <v>0</v>
      </c>
      <c r="M57" s="68">
        <f>IF(M51&gt;'Key project Info'!$B$6,"",M55-Economics_Reference!M53)</f>
        <v>0</v>
      </c>
      <c r="N57" s="68">
        <f>IF(N51&gt;'Key project Info'!$B$6,"",N55-Economics_Reference!N53)</f>
        <v>0</v>
      </c>
      <c r="O57" s="68">
        <f>IF(O51&gt;'Key project Info'!$B$6,"",O55-Economics_Reference!O53)</f>
        <v>0</v>
      </c>
      <c r="P57" s="68">
        <f>IF(P51&gt;'Key project Info'!$B$6,"",P55-Economics_Reference!P53)</f>
        <v>0</v>
      </c>
      <c r="Q57" s="68">
        <f>IF(Q51&gt;'Key project Info'!$B$6,"",Q55-Economics_Reference!Q53)</f>
        <v>0</v>
      </c>
      <c r="R57" s="68">
        <f>IF(R51&gt;'Key project Info'!$B$6,"",R55-Economics_Reference!R53)</f>
        <v>0</v>
      </c>
      <c r="S57" s="68">
        <f>IF(S51&gt;'Key project Info'!$B$6,"",S55-Economics_Reference!S53)</f>
        <v>0</v>
      </c>
      <c r="T57" s="68">
        <f>IF(T51&gt;'Key project Info'!$B$6,"",T55-Economics_Reference!T53)</f>
        <v>0</v>
      </c>
      <c r="U57" s="68">
        <f>IF(U51&gt;'Key project Info'!$B$6,"",U55-Economics_Reference!U53)</f>
        <v>0</v>
      </c>
      <c r="V57" s="68" t="str">
        <f>IF(V51&gt;'Key project Info'!$B$6,"",V55-Economics_Reference!V53)</f>
        <v/>
      </c>
      <c r="W57" s="68" t="str">
        <f>IF(W51&gt;'Key project Info'!$B$6,"",W55-Economics_Reference!W53)</f>
        <v/>
      </c>
      <c r="X57" s="68" t="str">
        <f>IF(X51&gt;'Key project Info'!$B$6,"",X55-Economics_Reference!X53)</f>
        <v/>
      </c>
      <c r="Y57" s="68" t="str">
        <f>IF(Y51&gt;'Key project Info'!$B$6,"",Y55-Economics_Reference!Y53)</f>
        <v/>
      </c>
      <c r="Z57" s="68" t="str">
        <f>IF(Z51&gt;'Key project Info'!$B$6,"",Z55-Economics_Reference!Z53)</f>
        <v/>
      </c>
      <c r="AA57" s="68" t="str">
        <f>IF(AA51&gt;'Key project Info'!$B$6,"",AA55-Economics_Reference!AA53)</f>
        <v/>
      </c>
      <c r="AB57" s="68" t="str">
        <f>IF(AB51&gt;'Key project Info'!$B$6,"",AB55-Economics_Reference!AB53)</f>
        <v/>
      </c>
      <c r="AC57" s="68" t="str">
        <f>IF(AC51&gt;'Key project Info'!$B$6,"",AC55-Economics_Reference!AC53)</f>
        <v/>
      </c>
      <c r="AD57" s="68" t="str">
        <f>IF(AD51&gt;'Key project Info'!$B$6,"",AD55-Economics_Reference!AD53)</f>
        <v/>
      </c>
      <c r="AE57" s="68" t="str">
        <f>IF(AE51&gt;'Key project Info'!$B$6,"",AE55-Economics_Reference!AE53)</f>
        <v/>
      </c>
      <c r="AF57" s="68"/>
      <c r="AG57" s="68"/>
      <c r="AH57" s="68"/>
    </row>
    <row r="58" spans="1:34" x14ac:dyDescent="0.25">
      <c r="A58" s="78"/>
      <c r="B58" s="6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68"/>
      <c r="AG58" s="68"/>
      <c r="AH58" s="68"/>
    </row>
    <row r="59" spans="1:34" x14ac:dyDescent="0.25">
      <c r="A59" s="88" t="s">
        <v>120</v>
      </c>
      <c r="B59" s="68">
        <f>IF(B51&gt;'Key project Info'!$B$6,"",B55/(1+$B63)^B51)</f>
        <v>9.454545454545455</v>
      </c>
      <c r="C59" s="68">
        <f>IF(C51&gt;'Key project Info'!$B$6,"",C55/(1+$B63)^C51)</f>
        <v>8.9388429752066116</v>
      </c>
      <c r="D59" s="68">
        <f>IF(D51&gt;'Key project Info'!$B$6,"",D55/(1+$B63)^D51)</f>
        <v>8.4512697220135244</v>
      </c>
      <c r="E59" s="68">
        <f>IF(E51&gt;'Key project Info'!$B$6,"",E55/(1+$B63)^E51)</f>
        <v>7.9902913735400594</v>
      </c>
      <c r="F59" s="68">
        <f>IF(F51&gt;'Key project Info'!$B$6,"",F55/(1+$B63)^F51)</f>
        <v>7.5544572986196927</v>
      </c>
      <c r="G59" s="68">
        <f>IF(G51&gt;'Key project Info'!$B$6,"",G55/(1+$B63)^G51)</f>
        <v>7.142395991422255</v>
      </c>
      <c r="H59" s="68">
        <f>IF(H51&gt;'Key project Info'!$B$6,"",H55/(1+$B63)^H51)</f>
        <v>6.7528107555264958</v>
      </c>
      <c r="I59" s="68">
        <f>IF(I51&gt;'Key project Info'!$B$6,"",I55/(1+$B63)^I51)</f>
        <v>6.3844756234068685</v>
      </c>
      <c r="J59" s="68">
        <f>IF(J51&gt;'Key project Info'!$B$6,"",J55/(1+$B63)^J51)</f>
        <v>6.0362314984937671</v>
      </c>
      <c r="K59" s="68">
        <f>IF(K51&gt;'Key project Info'!$B$6,"",K55/(1+$B63)^K51)</f>
        <v>5.7069825076668339</v>
      </c>
      <c r="L59" s="68">
        <f>IF(L51&gt;'Key project Info'!$B$6,"",L55/(1+$B63)^L51)</f>
        <v>5.3956925527031885</v>
      </c>
      <c r="M59" s="68">
        <f>IF(M51&gt;'Key project Info'!$B$6,"",M55/(1+$B63)^M51)</f>
        <v>5.1013820498284694</v>
      </c>
      <c r="N59" s="68">
        <f>IF(N51&gt;'Key project Info'!$B$6,"",N55/(1+$B63)^N51)</f>
        <v>4.8231248471105532</v>
      </c>
      <c r="O59" s="68">
        <f>IF(O51&gt;'Key project Info'!$B$6,"",O55/(1+$B63)^O51)</f>
        <v>4.5600453099954317</v>
      </c>
      <c r="P59" s="68">
        <f>IF(P51&gt;'Key project Info'!$B$6,"",P55/(1+$B63)^P51)</f>
        <v>4.3113155658138629</v>
      </c>
      <c r="Q59" s="68">
        <f>IF(Q51&gt;'Key project Info'!$B$6,"",Q55/(1+$B63)^Q51)</f>
        <v>4.0761528985876527</v>
      </c>
      <c r="R59" s="68">
        <f>IF(R51&gt;'Key project Info'!$B$6,"",R55/(1+$B63)^R51)</f>
        <v>3.8538172859374167</v>
      </c>
      <c r="S59" s="68">
        <f>IF(S51&gt;'Key project Info'!$B$6,"",S55/(1+$B63)^S51)</f>
        <v>3.6436090703408306</v>
      </c>
      <c r="T59" s="68">
        <f>IF(T51&gt;'Key project Info'!$B$6,"",T55/(1+$B63)^T51)</f>
        <v>3.4448667574131489</v>
      </c>
      <c r="U59" s="68">
        <f>IF(U51&gt;'Key project Info'!$B$6,"",U55/(1+$B63)^U51)</f>
        <v>3.2569649342815228</v>
      </c>
      <c r="V59" s="68" t="str">
        <f>IF(V51&gt;'Key project Info'!$B$6,"",V55/(1+$B63)^V51)</f>
        <v/>
      </c>
      <c r="W59" s="68" t="str">
        <f>IF(W51&gt;'Key project Info'!$B$6,"",W55/(1+$B63)^W51)</f>
        <v/>
      </c>
      <c r="X59" s="68" t="str">
        <f>IF(X51&gt;'Key project Info'!$B$6,"",X55/(1+$B63)^X51)</f>
        <v/>
      </c>
      <c r="Y59" s="68" t="str">
        <f>IF(Y51&gt;'Key project Info'!$B$6,"",Y55/(1+$B63)^Y51)</f>
        <v/>
      </c>
      <c r="Z59" s="68" t="str">
        <f>IF(Z51&gt;'Key project Info'!$B$6,"",Z55/(1+$B63)^Z51)</f>
        <v/>
      </c>
      <c r="AA59" s="68" t="str">
        <f>IF(AA51&gt;'Key project Info'!$B$6,"",AA55/(1+$B63)^AA51)</f>
        <v/>
      </c>
      <c r="AB59" s="68" t="str">
        <f>IF(AB51&gt;'Key project Info'!$B$6,"",AB55/(1+$B63)^AB51)</f>
        <v/>
      </c>
      <c r="AC59" s="68" t="str">
        <f>IF(AC51&gt;'Key project Info'!$B$6,"",AC55/(1+$B63)^AC51)</f>
        <v/>
      </c>
      <c r="AD59" s="68" t="str">
        <f>IF(AD51&gt;'Key project Info'!$B$6,"",AD55/(1+$B63)^AD51)</f>
        <v/>
      </c>
      <c r="AE59" s="68" t="str">
        <f>IF(AE51&gt;'Key project Info'!$B$6,"",AE55/(1+$B63)^AE51)</f>
        <v/>
      </c>
      <c r="AF59" s="68"/>
      <c r="AG59" s="68"/>
      <c r="AH59" s="68"/>
    </row>
    <row r="60" spans="1:34" x14ac:dyDescent="0.25">
      <c r="A60" s="78" t="s">
        <v>121</v>
      </c>
      <c r="B60" s="68">
        <f>IF(B51&gt;'Key project Info'!$B$6,"",B56/(1+$B63)^B51)</f>
        <v>9.454545454545455</v>
      </c>
      <c r="C60" s="68">
        <f>IF(C51&gt;'Key project Info'!$B$6,"",C56/(1+$B63)^C51)</f>
        <v>17.877685950413223</v>
      </c>
      <c r="D60" s="68">
        <f>IF(D51&gt;'Key project Info'!$B$6,"",D56/(1+$B63)^D51)</f>
        <v>25.35380916604057</v>
      </c>
      <c r="E60" s="68">
        <f>IF(E51&gt;'Key project Info'!$B$6,"",E56/(1+$B63)^E51)</f>
        <v>31.961165494160237</v>
      </c>
      <c r="F60" s="68">
        <f>IF(F51&gt;'Key project Info'!$B$6,"",F56/(1+$B63)^F51)</f>
        <v>37.772286493098463</v>
      </c>
      <c r="G60" s="68">
        <f>IF(G51&gt;'Key project Info'!$B$6,"",G56/(1+$B63)^G51)</f>
        <v>42.85437594853353</v>
      </c>
      <c r="H60" s="68">
        <f>IF(H51&gt;'Key project Info'!$B$6,"",H56/(1+$B63)^H51)</f>
        <v>47.26967528868547</v>
      </c>
      <c r="I60" s="68">
        <f>IF(I51&gt;'Key project Info'!$B$6,"",I56/(1+$B63)^I51)</f>
        <v>51.075804987254948</v>
      </c>
      <c r="J60" s="68">
        <f>IF(J51&gt;'Key project Info'!$B$6,"",J56/(1+$B63)^J51)</f>
        <v>54.326083486443899</v>
      </c>
      <c r="K60" s="68">
        <f>IF(K51&gt;'Key project Info'!$B$6,"",K56/(1+$B63)^K51)</f>
        <v>57.069825076668337</v>
      </c>
      <c r="L60" s="68">
        <f>IF(L51&gt;'Key project Info'!$B$6,"",L56/(1+$B63)^L51)</f>
        <v>59.352618079735073</v>
      </c>
      <c r="M60" s="68">
        <f>IF(M51&gt;'Key project Info'!$B$6,"",M56/(1+$B63)^M51)</f>
        <v>61.216584597941633</v>
      </c>
      <c r="N60" s="68">
        <f>IF(N51&gt;'Key project Info'!$B$6,"",N56/(1+$B63)^N51)</f>
        <v>62.700623012437191</v>
      </c>
      <c r="O60" s="68">
        <f>IF(O51&gt;'Key project Info'!$B$6,"",O56/(1+$B63)^O51)</f>
        <v>63.840634339936045</v>
      </c>
      <c r="P60" s="68">
        <f>IF(P51&gt;'Key project Info'!$B$6,"",P56/(1+$B63)^P51)</f>
        <v>64.669733487207935</v>
      </c>
      <c r="Q60" s="68">
        <f>IF(Q51&gt;'Key project Info'!$B$6,"",Q56/(1+$B63)^Q51)</f>
        <v>65.218446377402444</v>
      </c>
      <c r="R60" s="68">
        <f>IF(R51&gt;'Key project Info'!$B$6,"",R56/(1+$B63)^R51)</f>
        <v>65.514893860936084</v>
      </c>
      <c r="S60" s="68">
        <f>IF(S51&gt;'Key project Info'!$B$6,"",S56/(1+$B63)^S51)</f>
        <v>65.584963266134949</v>
      </c>
      <c r="T60" s="68">
        <f>IF(T51&gt;'Key project Info'!$B$6,"",T56/(1+$B63)^T51)</f>
        <v>65.45246839084983</v>
      </c>
      <c r="U60" s="68">
        <f>IF(U51&gt;'Key project Info'!$B$6,"",U56/(1+$B63)^U51)</f>
        <v>65.139298685630465</v>
      </c>
      <c r="V60" s="68" t="str">
        <f>IF(V51&gt;'Key project Info'!$B$6,"",V56/(1+$B63)^V51)</f>
        <v/>
      </c>
      <c r="W60" s="68" t="str">
        <f>IF(W51&gt;'Key project Info'!$B$6,"",W56/(1+$B63)^W51)</f>
        <v/>
      </c>
      <c r="X60" s="68" t="str">
        <f>IF(X51&gt;'Key project Info'!$B$6,"",X56/(1+$B63)^X51)</f>
        <v/>
      </c>
      <c r="Y60" s="68" t="str">
        <f>IF(Y51&gt;'Key project Info'!$B$6,"",Y56/(1+$B63)^Y51)</f>
        <v/>
      </c>
      <c r="Z60" s="68" t="str">
        <f>IF(Z51&gt;'Key project Info'!$B$6,"",Z56/(1+$B63)^Z51)</f>
        <v/>
      </c>
      <c r="AA60" s="68" t="str">
        <f>IF(AA51&gt;'Key project Info'!$B$6,"",AA56/(1+$B63)^AA51)</f>
        <v/>
      </c>
      <c r="AB60" s="68" t="str">
        <f>IF(AB51&gt;'Key project Info'!$B$6,"",AB56/(1+$B63)^AB51)</f>
        <v/>
      </c>
      <c r="AC60" s="68" t="str">
        <f>IF(AC51&gt;'Key project Info'!$B$6,"",AC56/(1+$B63)^AC51)</f>
        <v/>
      </c>
      <c r="AD60" s="68" t="str">
        <f>IF(AD51&gt;'Key project Info'!$B$6,"",AD56/(1+$B63)^AD51)</f>
        <v/>
      </c>
      <c r="AE60" s="68" t="str">
        <f>IF(AE51&gt;'Key project Info'!$B$6,"",AE56/(1+$B63)^AE51)</f>
        <v/>
      </c>
      <c r="AF60" s="68"/>
      <c r="AG60" s="68"/>
      <c r="AH60" s="68"/>
    </row>
    <row r="61" spans="1:34" s="292" customFormat="1" ht="14.4" thickBot="1" x14ac:dyDescent="0.3">
      <c r="A61" s="291" t="s">
        <v>136</v>
      </c>
      <c r="B61" s="176">
        <f>IF(B51&gt;'Key project Info'!$B$6,"",B59-Economics_Reference!B56)</f>
        <v>94.545454545454547</v>
      </c>
      <c r="C61" s="176">
        <f>IF(C51&gt;'Key project Info'!$B$6,"",C59-Economics_Reference!C56)</f>
        <v>0</v>
      </c>
      <c r="D61" s="176">
        <f>IF(D51&gt;'Key project Info'!$B$6,"",D59-Economics_Reference!D56)</f>
        <v>0</v>
      </c>
      <c r="E61" s="176">
        <f>IF(E51&gt;'Key project Info'!$B$6,"",E59-Economics_Reference!E56)</f>
        <v>0</v>
      </c>
      <c r="F61" s="176">
        <f>IF(F51&gt;'Key project Info'!$B$6,"",F59-Economics_Reference!F56)</f>
        <v>0</v>
      </c>
      <c r="G61" s="176">
        <f>IF(G51&gt;'Key project Info'!$B$6,"",G59-Economics_Reference!G56)</f>
        <v>0</v>
      </c>
      <c r="H61" s="176">
        <f>IF(H51&gt;'Key project Info'!$B$6,"",H59-Economics_Reference!H56)</f>
        <v>0</v>
      </c>
      <c r="I61" s="176">
        <f>IF(I51&gt;'Key project Info'!$B$6,"",I59-Economics_Reference!I56)</f>
        <v>0</v>
      </c>
      <c r="J61" s="176">
        <f>IF(J51&gt;'Key project Info'!$B$6,"",J59-Economics_Reference!J56)</f>
        <v>0</v>
      </c>
      <c r="K61" s="176">
        <f>IF(K51&gt;'Key project Info'!$B$6,"",K59-Economics_Reference!K56)</f>
        <v>0</v>
      </c>
      <c r="L61" s="176">
        <f>IF(L51&gt;'Key project Info'!$B$6,"",L59-Economics_Reference!L56)</f>
        <v>0</v>
      </c>
      <c r="M61" s="176">
        <f>IF(M51&gt;'Key project Info'!$B$6,"",M59-Economics_Reference!M56)</f>
        <v>0</v>
      </c>
      <c r="N61" s="176">
        <f>IF(N51&gt;'Key project Info'!$B$6,"",N59-Economics_Reference!N56)</f>
        <v>0</v>
      </c>
      <c r="O61" s="176">
        <f>IF(O51&gt;'Key project Info'!$B$6,"",O59-Economics_Reference!O56)</f>
        <v>0</v>
      </c>
      <c r="P61" s="176">
        <f>IF(P51&gt;'Key project Info'!$B$6,"",P59-Economics_Reference!P56)</f>
        <v>0</v>
      </c>
      <c r="Q61" s="176">
        <f>IF(Q51&gt;'Key project Info'!$B$6,"",Q59-Economics_Reference!Q56)</f>
        <v>0</v>
      </c>
      <c r="R61" s="176">
        <f>IF(R51&gt;'Key project Info'!$B$6,"",R59-Economics_Reference!R56)</f>
        <v>0</v>
      </c>
      <c r="S61" s="176">
        <f>IF(S51&gt;'Key project Info'!$B$6,"",S59-Economics_Reference!S56)</f>
        <v>0</v>
      </c>
      <c r="T61" s="176">
        <f>IF(T51&gt;'Key project Info'!$B$6,"",T59-Economics_Reference!T56)</f>
        <v>0</v>
      </c>
      <c r="U61" s="176">
        <f>IF(U51&gt;'Key project Info'!$B$6,"",U59-Economics_Reference!U56)</f>
        <v>0</v>
      </c>
      <c r="V61" s="176" t="str">
        <f>IF(V51&gt;'Key project Info'!$B$6,"",V59-Economics_Reference!V56)</f>
        <v/>
      </c>
      <c r="W61" s="176" t="str">
        <f>IF(W51&gt;'Key project Info'!$B$6,"",W59-Economics_Reference!W56)</f>
        <v/>
      </c>
      <c r="X61" s="176" t="str">
        <f>IF(X51&gt;'Key project Info'!$B$6,"",X59-Economics_Reference!X56)</f>
        <v/>
      </c>
      <c r="Y61" s="176" t="str">
        <f>IF(Y51&gt;'Key project Info'!$B$6,"",Y59-Economics_Reference!Y56)</f>
        <v/>
      </c>
      <c r="Z61" s="176" t="str">
        <f>IF(Z51&gt;'Key project Info'!$B$6,"",Z59-Economics_Reference!Z56)</f>
        <v/>
      </c>
      <c r="AA61" s="176" t="str">
        <f>IF(AA51&gt;'Key project Info'!$B$6,"",AA59-Economics_Reference!AA56)</f>
        <v/>
      </c>
      <c r="AB61" s="176" t="str">
        <f>IF(AB51&gt;'Key project Info'!$B$6,"",AB59-Economics_Reference!AB56)</f>
        <v/>
      </c>
      <c r="AC61" s="176" t="str">
        <f>IF(AC51&gt;'Key project Info'!$B$6,"",AC59-Economics_Reference!AC56)</f>
        <v/>
      </c>
      <c r="AD61" s="176" t="str">
        <f>IF(AD51&gt;'Key project Info'!$B$6,"",AD59-Economics_Reference!AD56)</f>
        <v/>
      </c>
      <c r="AE61" s="176" t="str">
        <f>IF(AE51&gt;'Key project Info'!$B$6,"",AE59-Economics_Reference!AE56)</f>
        <v/>
      </c>
      <c r="AF61" s="176"/>
      <c r="AG61" s="176"/>
      <c r="AH61" s="176"/>
    </row>
    <row r="62" spans="1:34" x14ac:dyDescent="0.25">
      <c r="A62" s="78"/>
      <c r="B62" s="68"/>
      <c r="C62" s="78"/>
      <c r="D62" s="78"/>
      <c r="E62" s="68"/>
      <c r="F62" s="68"/>
      <c r="G62" s="7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row>
    <row r="63" spans="1:34" x14ac:dyDescent="0.25">
      <c r="A63" s="78" t="s">
        <v>98</v>
      </c>
      <c r="B63" s="90">
        <f>(1+B64)/(1+B65)-1</f>
        <v>5.7692307692307709E-2</v>
      </c>
      <c r="C63" s="78"/>
      <c r="D63" s="78"/>
      <c r="E63" s="68"/>
      <c r="F63" s="68"/>
      <c r="G63" s="7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row>
    <row r="64" spans="1:34" x14ac:dyDescent="0.25">
      <c r="A64" s="78" t="s">
        <v>96</v>
      </c>
      <c r="B64" s="302">
        <v>0.1</v>
      </c>
      <c r="C64" s="78"/>
      <c r="D64" s="78"/>
      <c r="E64" s="68"/>
      <c r="F64" s="68"/>
      <c r="G64" s="7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row>
    <row r="65" spans="1:34" x14ac:dyDescent="0.25">
      <c r="A65" s="271" t="s">
        <v>97</v>
      </c>
      <c r="B65" s="302">
        <v>0.04</v>
      </c>
      <c r="C65" s="78"/>
      <c r="D65" s="78"/>
      <c r="E65" s="68"/>
      <c r="F65" s="68"/>
      <c r="G65" s="7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row>
    <row r="66" spans="1:34" x14ac:dyDescent="0.25">
      <c r="A66" s="88" t="s">
        <v>31</v>
      </c>
      <c r="B66" s="88">
        <f ca="1">IF(AND('Key project Info'!$B$6&gt;0,'Key project Info'!$B$6&lt;=30),SUM(B59:OFFSET(B59,0,'Key project Info'!$B$6-1)),"Assessment period wrong")</f>
        <v>116.87927447245363</v>
      </c>
      <c r="C66" s="78"/>
      <c r="D66" s="78"/>
      <c r="E66" s="68"/>
      <c r="F66" s="68"/>
      <c r="G66" s="7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row>
    <row r="67" spans="1:34" x14ac:dyDescent="0.25">
      <c r="A67" s="65" t="s">
        <v>100</v>
      </c>
      <c r="B67" s="303" t="e">
        <f ca="1">IF(AND('Key project Info'!$B$6&gt;0,'Key project Info'!$B$6&lt;=30),IRR(B55:OFFSET(B55,0,'Key project Info'!$B$6-1)),"Assessment period wrong")</f>
        <v>#NUM!</v>
      </c>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row>
    <row r="68" spans="1:34" x14ac:dyDescent="0.25">
      <c r="A68" s="65"/>
      <c r="B68" s="293"/>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row>
    <row r="69" spans="1:34" x14ac:dyDescent="0.25">
      <c r="A69" s="65"/>
      <c r="B69" s="293"/>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row>
    <row r="70" spans="1:34" x14ac:dyDescent="0.25">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row>
    <row r="71" spans="1:34" s="296" customFormat="1" ht="20.399999999999999" x14ac:dyDescent="0.35">
      <c r="A71" s="286" t="str">
        <f>'Key project Info'!$B$35</f>
        <v>Agriculture after charcoal</v>
      </c>
      <c r="B71" s="286"/>
      <c r="C71" s="286"/>
      <c r="D71" s="286"/>
      <c r="E71" s="286"/>
      <c r="F71" s="286"/>
      <c r="G71" s="286"/>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295"/>
      <c r="AG71" s="295"/>
      <c r="AH71" s="295"/>
    </row>
    <row r="72" spans="1:34" x14ac:dyDescent="0.25">
      <c r="A72" s="287" t="s">
        <v>1</v>
      </c>
      <c r="B72" s="288">
        <v>1</v>
      </c>
      <c r="C72" s="288">
        <v>2</v>
      </c>
      <c r="D72" s="288">
        <v>3</v>
      </c>
      <c r="E72" s="288">
        <v>4</v>
      </c>
      <c r="F72" s="288">
        <v>5</v>
      </c>
      <c r="G72" s="288">
        <v>6</v>
      </c>
      <c r="H72" s="288">
        <v>7</v>
      </c>
      <c r="I72" s="288">
        <v>8</v>
      </c>
      <c r="J72" s="288">
        <v>9</v>
      </c>
      <c r="K72" s="288">
        <v>10</v>
      </c>
      <c r="L72" s="288">
        <v>11</v>
      </c>
      <c r="M72" s="288">
        <v>12</v>
      </c>
      <c r="N72" s="288">
        <v>13</v>
      </c>
      <c r="O72" s="288">
        <v>14</v>
      </c>
      <c r="P72" s="288">
        <v>15</v>
      </c>
      <c r="Q72" s="288">
        <v>16</v>
      </c>
      <c r="R72" s="288">
        <v>17</v>
      </c>
      <c r="S72" s="288">
        <v>18</v>
      </c>
      <c r="T72" s="288">
        <v>19</v>
      </c>
      <c r="U72" s="288">
        <v>20</v>
      </c>
      <c r="V72" s="288">
        <v>21</v>
      </c>
      <c r="W72" s="288">
        <v>22</v>
      </c>
      <c r="X72" s="288">
        <v>23</v>
      </c>
      <c r="Y72" s="288">
        <v>24</v>
      </c>
      <c r="Z72" s="288">
        <v>25</v>
      </c>
      <c r="AA72" s="288">
        <v>26</v>
      </c>
      <c r="AB72" s="288">
        <v>27</v>
      </c>
      <c r="AC72" s="288">
        <v>28</v>
      </c>
      <c r="AD72" s="288">
        <v>29</v>
      </c>
      <c r="AE72" s="288">
        <v>30</v>
      </c>
      <c r="AF72" s="65"/>
      <c r="AG72" s="68"/>
      <c r="AH72" s="68"/>
    </row>
    <row r="73" spans="1:34" s="235" customFormat="1" x14ac:dyDescent="0.25">
      <c r="A73" s="235" t="s">
        <v>8</v>
      </c>
      <c r="F73" s="235">
        <v>500</v>
      </c>
    </row>
    <row r="74" spans="1:34" s="290" customFormat="1" ht="16.5" customHeight="1" x14ac:dyDescent="0.3">
      <c r="A74" s="235" t="s">
        <v>29</v>
      </c>
      <c r="B74" s="235">
        <v>500</v>
      </c>
      <c r="C74" s="235">
        <v>500</v>
      </c>
      <c r="D74" s="235">
        <v>500</v>
      </c>
      <c r="E74" s="235">
        <v>500</v>
      </c>
      <c r="F74" s="235">
        <v>400</v>
      </c>
      <c r="G74" s="235">
        <v>700</v>
      </c>
      <c r="H74" s="235">
        <v>700</v>
      </c>
      <c r="I74" s="235">
        <v>700</v>
      </c>
      <c r="J74" s="235">
        <v>700</v>
      </c>
      <c r="K74" s="235">
        <v>700</v>
      </c>
      <c r="L74" s="235">
        <v>700</v>
      </c>
      <c r="M74" s="235">
        <v>700</v>
      </c>
      <c r="N74" s="235">
        <v>700</v>
      </c>
      <c r="O74" s="235">
        <v>700</v>
      </c>
      <c r="P74" s="235">
        <v>700</v>
      </c>
      <c r="Q74" s="235">
        <v>700</v>
      </c>
      <c r="R74" s="235">
        <v>700</v>
      </c>
      <c r="S74" s="235">
        <v>700</v>
      </c>
      <c r="T74" s="235">
        <v>700</v>
      </c>
      <c r="U74" s="235">
        <v>700</v>
      </c>
      <c r="V74" s="235"/>
      <c r="W74" s="235"/>
      <c r="X74" s="235"/>
      <c r="Y74" s="235"/>
      <c r="Z74" s="235"/>
      <c r="AA74" s="235"/>
      <c r="AB74" s="235"/>
      <c r="AC74" s="235"/>
      <c r="AD74" s="235"/>
      <c r="AE74" s="235"/>
    </row>
    <row r="75" spans="1:34" s="235" customFormat="1" x14ac:dyDescent="0.25">
      <c r="A75" s="237" t="s">
        <v>30</v>
      </c>
      <c r="B75" s="237">
        <v>0</v>
      </c>
      <c r="C75" s="237">
        <v>700</v>
      </c>
      <c r="D75" s="237">
        <v>700</v>
      </c>
      <c r="E75" s="237">
        <v>700</v>
      </c>
      <c r="F75" s="237"/>
      <c r="G75" s="237">
        <v>1000</v>
      </c>
      <c r="H75" s="237">
        <v>1000</v>
      </c>
      <c r="I75" s="237">
        <v>1000</v>
      </c>
      <c r="J75" s="237">
        <v>1000</v>
      </c>
      <c r="K75" s="237">
        <v>1000</v>
      </c>
      <c r="L75" s="237">
        <v>1000</v>
      </c>
      <c r="M75" s="237">
        <v>1000</v>
      </c>
      <c r="N75" s="237">
        <v>1000</v>
      </c>
      <c r="O75" s="237">
        <v>1000</v>
      </c>
      <c r="P75" s="237">
        <v>1000</v>
      </c>
      <c r="Q75" s="237">
        <v>1000</v>
      </c>
      <c r="R75" s="237">
        <v>1000</v>
      </c>
      <c r="S75" s="237">
        <v>1000</v>
      </c>
      <c r="T75" s="237">
        <v>1000</v>
      </c>
      <c r="U75" s="237">
        <v>1000</v>
      </c>
      <c r="V75" s="237"/>
      <c r="W75" s="237"/>
      <c r="X75" s="237"/>
      <c r="Y75" s="237"/>
      <c r="Z75" s="237"/>
      <c r="AA75" s="237"/>
      <c r="AB75" s="237"/>
      <c r="AC75" s="237"/>
      <c r="AD75" s="237"/>
      <c r="AE75" s="237"/>
    </row>
    <row r="76" spans="1:34" x14ac:dyDescent="0.25">
      <c r="A76" s="88" t="s">
        <v>122</v>
      </c>
      <c r="B76" s="68">
        <f>IF(B72&gt;'Key project Info'!$B$6,"",B75-(B73+B74))</f>
        <v>-500</v>
      </c>
      <c r="C76" s="68">
        <f>IF(C72&gt;'Key project Info'!$B$6,"",C75-(C73+C74))</f>
        <v>200</v>
      </c>
      <c r="D76" s="68">
        <f>IF(D72&gt;'Key project Info'!$B$6,"",D75-(D73+D74))</f>
        <v>200</v>
      </c>
      <c r="E76" s="68">
        <f>IF(E72&gt;'Key project Info'!$B$6,"",E75-(E73+E74))</f>
        <v>200</v>
      </c>
      <c r="F76" s="68">
        <f>IF(F72&gt;'Key project Info'!$B$6,"",F75-(F73+F74))</f>
        <v>-900</v>
      </c>
      <c r="G76" s="68">
        <f>IF(G72&gt;'Key project Info'!$B$6,"",G75-(G73+G74))</f>
        <v>300</v>
      </c>
      <c r="H76" s="68">
        <f>IF(H72&gt;'Key project Info'!$B$6,"",H75-(H73+H74))</f>
        <v>300</v>
      </c>
      <c r="I76" s="68">
        <f>IF(I72&gt;'Key project Info'!$B$6,"",I75-(I73+I74))</f>
        <v>300</v>
      </c>
      <c r="J76" s="68">
        <f>IF(J72&gt;'Key project Info'!$B$6,"",J75-(J73+J74))</f>
        <v>300</v>
      </c>
      <c r="K76" s="68">
        <f>IF(K72&gt;'Key project Info'!$B$6,"",K75-(K73+K74))</f>
        <v>300</v>
      </c>
      <c r="L76" s="68">
        <f>IF(L72&gt;'Key project Info'!$B$6,"",L75-(L73+L74))</f>
        <v>300</v>
      </c>
      <c r="M76" s="68">
        <f>IF(M72&gt;'Key project Info'!$B$6,"",M75-(M73+M74))</f>
        <v>300</v>
      </c>
      <c r="N76" s="68">
        <f>IF(N72&gt;'Key project Info'!$B$6,"",N75-(N73+N74))</f>
        <v>300</v>
      </c>
      <c r="O76" s="68">
        <f>IF(O72&gt;'Key project Info'!$B$6,"",O75-(O73+O74))</f>
        <v>300</v>
      </c>
      <c r="P76" s="68">
        <f>IF(P72&gt;'Key project Info'!$B$6,"",P75-(P73+P74))</f>
        <v>300</v>
      </c>
      <c r="Q76" s="68">
        <f>IF(Q72&gt;'Key project Info'!$B$6,"",Q75-(Q73+Q74))</f>
        <v>300</v>
      </c>
      <c r="R76" s="68">
        <f>IF(R72&gt;'Key project Info'!$B$6,"",R75-(R73+R74))</f>
        <v>300</v>
      </c>
      <c r="S76" s="68">
        <f>IF(S72&gt;'Key project Info'!$B$6,"",S75-(S73+S74))</f>
        <v>300</v>
      </c>
      <c r="T76" s="68">
        <f>IF(T72&gt;'Key project Info'!$B$6,"",T75-(T73+T74))</f>
        <v>300</v>
      </c>
      <c r="U76" s="68">
        <f>IF(U72&gt;'Key project Info'!$B$6,"",U75-(U73+U74))</f>
        <v>300</v>
      </c>
      <c r="V76" s="68" t="str">
        <f>IF(V72&gt;'Key project Info'!$B$6,"",V75-(V73+V74))</f>
        <v/>
      </c>
      <c r="W76" s="68" t="str">
        <f>IF(W72&gt;'Key project Info'!$B$6,"",W75-(W73+W74))</f>
        <v/>
      </c>
      <c r="X76" s="68" t="str">
        <f>IF(X72&gt;'Key project Info'!$B$6,"",X75-(X73+X74))</f>
        <v/>
      </c>
      <c r="Y76" s="68" t="str">
        <f>IF(Y72&gt;'Key project Info'!$B$6,"",Y75-(Y73+Y74))</f>
        <v/>
      </c>
      <c r="Z76" s="68" t="str">
        <f>IF(Z72&gt;'Key project Info'!$B$6,"",Z75-(Z73+Z74))</f>
        <v/>
      </c>
      <c r="AA76" s="68" t="str">
        <f>IF(AA72&gt;'Key project Info'!$B$6,"",AA75-(AA73+AA74))</f>
        <v/>
      </c>
      <c r="AB76" s="68" t="str">
        <f>IF(AB72&gt;'Key project Info'!$B$6,"",AB75-(AB73+AB74))</f>
        <v/>
      </c>
      <c r="AC76" s="68" t="str">
        <f>IF(AC72&gt;'Key project Info'!$B$6,"",AC75-(AC73+AC74))</f>
        <v/>
      </c>
      <c r="AD76" s="68" t="str">
        <f>IF(AD72&gt;'Key project Info'!$B$6,"",AD75-(AD73+AD74))</f>
        <v/>
      </c>
      <c r="AE76" s="68" t="str">
        <f>IF(AE72&gt;'Key project Info'!$B$6,"",AE75-(AE73+AE74))</f>
        <v/>
      </c>
      <c r="AF76" s="68"/>
      <c r="AG76" s="68"/>
      <c r="AH76" s="68"/>
    </row>
    <row r="77" spans="1:34" x14ac:dyDescent="0.25">
      <c r="A77" s="78" t="s">
        <v>123</v>
      </c>
      <c r="B77" s="68">
        <f>IF(B72&gt;'Key project Info'!$B$6,"",IF(B72=1,B76,A77+B76))</f>
        <v>-500</v>
      </c>
      <c r="C77" s="68">
        <f>IF(C72&gt;'Key project Info'!$B$6,"",IF(C72=1,C76,B77+C76))</f>
        <v>-300</v>
      </c>
      <c r="D77" s="68">
        <f>IF(D72&gt;'Key project Info'!$B$6,"",IF(D72=1,D76,C77+D76))</f>
        <v>-100</v>
      </c>
      <c r="E77" s="68">
        <f>IF(E72&gt;'Key project Info'!$B$6,"",IF(E72=1,E76,D77+E76))</f>
        <v>100</v>
      </c>
      <c r="F77" s="68">
        <f>IF(F72&gt;'Key project Info'!$B$6,"",IF(F72=1,F76,E77+F76))</f>
        <v>-800</v>
      </c>
      <c r="G77" s="68">
        <f>IF(G72&gt;'Key project Info'!$B$6,"",IF(G72=1,G76,F77+G76))</f>
        <v>-500</v>
      </c>
      <c r="H77" s="68">
        <f>IF(H72&gt;'Key project Info'!$B$6,"",IF(H72=1,H76,G77+H76))</f>
        <v>-200</v>
      </c>
      <c r="I77" s="68">
        <f>IF(I72&gt;'Key project Info'!$B$6,"",IF(I72=1,I76,H77+I76))</f>
        <v>100</v>
      </c>
      <c r="J77" s="68">
        <f>IF(J72&gt;'Key project Info'!$B$6,"",IF(J72=1,J76,I77+J76))</f>
        <v>400</v>
      </c>
      <c r="K77" s="68">
        <f>IF(K72&gt;'Key project Info'!$B$6,"",IF(K72=1,K76,J77+K76))</f>
        <v>700</v>
      </c>
      <c r="L77" s="68">
        <f>IF(L72&gt;'Key project Info'!$B$6,"",IF(L72=1,L76,K77+L76))</f>
        <v>1000</v>
      </c>
      <c r="M77" s="68">
        <f>IF(M72&gt;'Key project Info'!$B$6,"",IF(M72=1,M76,L77+M76))</f>
        <v>1300</v>
      </c>
      <c r="N77" s="68">
        <f>IF(N72&gt;'Key project Info'!$B$6,"",IF(N72=1,N76,M77+N76))</f>
        <v>1600</v>
      </c>
      <c r="O77" s="68">
        <f>IF(O72&gt;'Key project Info'!$B$6,"",IF(O72=1,O76,N77+O76))</f>
        <v>1900</v>
      </c>
      <c r="P77" s="68">
        <f>IF(P72&gt;'Key project Info'!$B$6,"",IF(P72=1,P76,O77+P76))</f>
        <v>2200</v>
      </c>
      <c r="Q77" s="68">
        <f>IF(Q72&gt;'Key project Info'!$B$6,"",IF(Q72=1,Q76,P77+Q76))</f>
        <v>2500</v>
      </c>
      <c r="R77" s="68">
        <f>IF(R72&gt;'Key project Info'!$B$6,"",IF(R72=1,R76,Q77+R76))</f>
        <v>2800</v>
      </c>
      <c r="S77" s="68">
        <f>IF(S72&gt;'Key project Info'!$B$6,"",IF(S72=1,S76,R77+S76))</f>
        <v>3100</v>
      </c>
      <c r="T77" s="68">
        <f>IF(T72&gt;'Key project Info'!$B$6,"",IF(T72=1,T76,S77+T76))</f>
        <v>3400</v>
      </c>
      <c r="U77" s="68">
        <f>IF(U72&gt;'Key project Info'!$B$6,"",IF(U72=1,U76,T77+U76))</f>
        <v>3700</v>
      </c>
      <c r="V77" s="68" t="str">
        <f>IF(V72&gt;'Key project Info'!$B$6,"",IF(V72=1,V76,U77+V76))</f>
        <v/>
      </c>
      <c r="W77" s="68" t="str">
        <f>IF(W72&gt;'Key project Info'!$B$6,"",IF(W72=1,W76,V77+W76))</f>
        <v/>
      </c>
      <c r="X77" s="68" t="str">
        <f>IF(X72&gt;'Key project Info'!$B$6,"",IF(X72=1,X76,W77+X76))</f>
        <v/>
      </c>
      <c r="Y77" s="68" t="str">
        <f>IF(Y72&gt;'Key project Info'!$B$6,"",IF(Y72=1,Y76,X77+Y76))</f>
        <v/>
      </c>
      <c r="Z77" s="68" t="str">
        <f>IF(Z72&gt;'Key project Info'!$B$6,"",IF(Z72=1,Z76,Y77+Z76))</f>
        <v/>
      </c>
      <c r="AA77" s="68" t="str">
        <f>IF(AA72&gt;'Key project Info'!$B$6,"",IF(AA72=1,AA76,Z77+AA76))</f>
        <v/>
      </c>
      <c r="AB77" s="68" t="str">
        <f>IF(AB72&gt;'Key project Info'!$B$6,"",IF(AB72=1,AB76,AA77+AB76))</f>
        <v/>
      </c>
      <c r="AC77" s="68" t="str">
        <f>IF(AC72&gt;'Key project Info'!$B$6,"",IF(AC72=1,AC76,AB77+AC76))</f>
        <v/>
      </c>
      <c r="AD77" s="68" t="str">
        <f>IF(AD72&gt;'Key project Info'!$B$6,"",IF(AD72=1,AD76,AC77+AD76))</f>
        <v/>
      </c>
      <c r="AE77" s="68" t="str">
        <f>IF(AE72&gt;'Key project Info'!$B$6,"",IF(AE72=1,AE76,AD77+AE76))</f>
        <v/>
      </c>
      <c r="AF77" s="68"/>
      <c r="AG77" s="68"/>
      <c r="AH77" s="68"/>
    </row>
    <row r="78" spans="1:34" x14ac:dyDescent="0.25">
      <c r="A78" s="78" t="s">
        <v>135</v>
      </c>
      <c r="B78" s="68">
        <f>IF(B72&gt;'Key project Info'!$B$6,"",B76-Economics_Reference!B72)</f>
        <v>0</v>
      </c>
      <c r="C78" s="68">
        <f>IF(C72&gt;'Key project Info'!$B$6,"",C76-Economics_Reference!C72)</f>
        <v>0</v>
      </c>
      <c r="D78" s="68">
        <f>IF(D72&gt;'Key project Info'!$B$6,"",D76-Economics_Reference!D72)</f>
        <v>0</v>
      </c>
      <c r="E78" s="68">
        <f>IF(E72&gt;'Key project Info'!$B$6,"",E76-Economics_Reference!E72)</f>
        <v>0</v>
      </c>
      <c r="F78" s="68">
        <f>IF(F72&gt;'Key project Info'!$B$6,"",F76-Economics_Reference!F72)</f>
        <v>0</v>
      </c>
      <c r="G78" s="68">
        <f>IF(G72&gt;'Key project Info'!$B$6,"",G76-Economics_Reference!G72)</f>
        <v>0</v>
      </c>
      <c r="H78" s="68">
        <f>IF(H72&gt;'Key project Info'!$B$6,"",H76-Economics_Reference!H72)</f>
        <v>0</v>
      </c>
      <c r="I78" s="68">
        <f>IF(I72&gt;'Key project Info'!$B$6,"",I76-Economics_Reference!I72)</f>
        <v>0</v>
      </c>
      <c r="J78" s="68">
        <f>IF(J72&gt;'Key project Info'!$B$6,"",J76-Economics_Reference!J72)</f>
        <v>0</v>
      </c>
      <c r="K78" s="68">
        <f>IF(K72&gt;'Key project Info'!$B$6,"",K76-Economics_Reference!K72)</f>
        <v>0</v>
      </c>
      <c r="L78" s="68">
        <f>IF(L72&gt;'Key project Info'!$B$6,"",L76-Economics_Reference!L72)</f>
        <v>0</v>
      </c>
      <c r="M78" s="68">
        <f>IF(M72&gt;'Key project Info'!$B$6,"",M76-Economics_Reference!M72)</f>
        <v>0</v>
      </c>
      <c r="N78" s="68">
        <f>IF(N72&gt;'Key project Info'!$B$6,"",N76-Economics_Reference!N72)</f>
        <v>0</v>
      </c>
      <c r="O78" s="68">
        <f>IF(O72&gt;'Key project Info'!$B$6,"",O76-Economics_Reference!O72)</f>
        <v>0</v>
      </c>
      <c r="P78" s="68">
        <f>IF(P72&gt;'Key project Info'!$B$6,"",P76-Economics_Reference!P72)</f>
        <v>0</v>
      </c>
      <c r="Q78" s="68">
        <f>IF(Q72&gt;'Key project Info'!$B$6,"",Q76-Economics_Reference!Q72)</f>
        <v>0</v>
      </c>
      <c r="R78" s="68">
        <f>IF(R72&gt;'Key project Info'!$B$6,"",R76-Economics_Reference!R72)</f>
        <v>0</v>
      </c>
      <c r="S78" s="68">
        <f>IF(S72&gt;'Key project Info'!$B$6,"",S76-Economics_Reference!S72)</f>
        <v>0</v>
      </c>
      <c r="T78" s="68">
        <f>IF(T72&gt;'Key project Info'!$B$6,"",T76-Economics_Reference!T72)</f>
        <v>0</v>
      </c>
      <c r="U78" s="68">
        <f>IF(U72&gt;'Key project Info'!$B$6,"",U76-Economics_Reference!U72)</f>
        <v>0</v>
      </c>
      <c r="V78" s="68" t="str">
        <f>IF(V72&gt;'Key project Info'!$B$6,"",V76-Economics_Reference!V72)</f>
        <v/>
      </c>
      <c r="W78" s="68" t="str">
        <f>IF(W72&gt;'Key project Info'!$B$6,"",W76-Economics_Reference!W72)</f>
        <v/>
      </c>
      <c r="X78" s="68" t="str">
        <f>IF(X72&gt;'Key project Info'!$B$6,"",X76-Economics_Reference!X72)</f>
        <v/>
      </c>
      <c r="Y78" s="68" t="str">
        <f>IF(Y72&gt;'Key project Info'!$B$6,"",Y76-Economics_Reference!Y72)</f>
        <v/>
      </c>
      <c r="Z78" s="68" t="str">
        <f>IF(Z72&gt;'Key project Info'!$B$6,"",Z76-Economics_Reference!Z72)</f>
        <v/>
      </c>
      <c r="AA78" s="68" t="str">
        <f>IF(AA72&gt;'Key project Info'!$B$6,"",AA76-Economics_Reference!AA72)</f>
        <v/>
      </c>
      <c r="AB78" s="68" t="str">
        <f>IF(AB72&gt;'Key project Info'!$B$6,"",AB76-Economics_Reference!AB72)</f>
        <v/>
      </c>
      <c r="AC78" s="68" t="str">
        <f>IF(AC72&gt;'Key project Info'!$B$6,"",AC76-Economics_Reference!AC72)</f>
        <v/>
      </c>
      <c r="AD78" s="68" t="str">
        <f>IF(AD72&gt;'Key project Info'!$B$6,"",AD76-Economics_Reference!AD72)</f>
        <v/>
      </c>
      <c r="AE78" s="68" t="str">
        <f>IF(AE72&gt;'Key project Info'!$B$6,"",AE76-Economics_Reference!AE72)</f>
        <v/>
      </c>
      <c r="AF78" s="68"/>
      <c r="AG78" s="68"/>
      <c r="AH78" s="68"/>
    </row>
    <row r="79" spans="1:34" x14ac:dyDescent="0.25">
      <c r="A79" s="78"/>
      <c r="B79" s="6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68"/>
      <c r="AG79" s="68"/>
      <c r="AH79" s="68"/>
    </row>
    <row r="80" spans="1:34" x14ac:dyDescent="0.25">
      <c r="A80" s="88" t="s">
        <v>120</v>
      </c>
      <c r="B80" s="68">
        <f>IF(B72&gt;'Key project Info'!$B$6,"",B76/(1+$B84)^B72)</f>
        <v>-472.72727272727275</v>
      </c>
      <c r="C80" s="68">
        <f>IF(C72&gt;'Key project Info'!$B$6,"",C76/(1+$B84)^C72)</f>
        <v>178.77685950413223</v>
      </c>
      <c r="D80" s="68">
        <f>IF(D72&gt;'Key project Info'!$B$6,"",D76/(1+$B84)^D72)</f>
        <v>169.02539444027047</v>
      </c>
      <c r="E80" s="68">
        <f>IF(E72&gt;'Key project Info'!$B$6,"",E76/(1+$B84)^E72)</f>
        <v>159.80582747080118</v>
      </c>
      <c r="F80" s="68">
        <f>IF(F72&gt;'Key project Info'!$B$6,"",F76/(1+$B84)^F72)</f>
        <v>-679.90115687577236</v>
      </c>
      <c r="G80" s="68">
        <f>IF(G72&gt;'Key project Info'!$B$6,"",G76/(1+$B84)^G72)</f>
        <v>214.27187974266766</v>
      </c>
      <c r="H80" s="68">
        <f>IF(H72&gt;'Key project Info'!$B$6,"",H76/(1+$B84)^H72)</f>
        <v>202.58432266579487</v>
      </c>
      <c r="I80" s="68">
        <f>IF(I72&gt;'Key project Info'!$B$6,"",I76/(1+$B84)^I72)</f>
        <v>191.53426870220605</v>
      </c>
      <c r="J80" s="68">
        <f>IF(J72&gt;'Key project Info'!$B$6,"",J76/(1+$B84)^J72)</f>
        <v>181.08694495481299</v>
      </c>
      <c r="K80" s="68">
        <f>IF(K72&gt;'Key project Info'!$B$6,"",K76/(1+$B84)^K72)</f>
        <v>171.20947523000501</v>
      </c>
      <c r="L80" s="68">
        <f>IF(L72&gt;'Key project Info'!$B$6,"",L76/(1+$B84)^L72)</f>
        <v>161.87077658109567</v>
      </c>
      <c r="M80" s="68">
        <f>IF(M72&gt;'Key project Info'!$B$6,"",M76/(1+$B84)^M72)</f>
        <v>153.04146149485408</v>
      </c>
      <c r="N80" s="68">
        <f>IF(N72&gt;'Key project Info'!$B$6,"",N76/(1+$B84)^N72)</f>
        <v>144.69374541331661</v>
      </c>
      <c r="O80" s="68">
        <f>IF(O72&gt;'Key project Info'!$B$6,"",O76/(1+$B84)^O72)</f>
        <v>136.80135929986295</v>
      </c>
      <c r="P80" s="68">
        <f>IF(P72&gt;'Key project Info'!$B$6,"",P76/(1+$B84)^P72)</f>
        <v>129.33946697441587</v>
      </c>
      <c r="Q80" s="68">
        <f>IF(Q72&gt;'Key project Info'!$B$6,"",Q76/(1+$B84)^Q72)</f>
        <v>122.28458695762957</v>
      </c>
      <c r="R80" s="68">
        <f>IF(R72&gt;'Key project Info'!$B$6,"",R76/(1+$B84)^R72)</f>
        <v>115.6145185781225</v>
      </c>
      <c r="S80" s="68">
        <f>IF(S72&gt;'Key project Info'!$B$6,"",S76/(1+$B84)^S72)</f>
        <v>109.30827211022492</v>
      </c>
      <c r="T80" s="68">
        <f>IF(T72&gt;'Key project Info'!$B$6,"",T76/(1+$B84)^T72)</f>
        <v>103.34600272239447</v>
      </c>
      <c r="U80" s="68">
        <f>IF(U72&gt;'Key project Info'!$B$6,"",U76/(1+$B84)^U72)</f>
        <v>97.70894802844569</v>
      </c>
      <c r="V80" s="68" t="str">
        <f>IF(V72&gt;'Key project Info'!$B$6,"",V76/(1+$B84)^V72)</f>
        <v/>
      </c>
      <c r="W80" s="68" t="str">
        <f>IF(W72&gt;'Key project Info'!$B$6,"",W76/(1+$B84)^W72)</f>
        <v/>
      </c>
      <c r="X80" s="68" t="str">
        <f>IF(X72&gt;'Key project Info'!$B$6,"",X76/(1+$B84)^X72)</f>
        <v/>
      </c>
      <c r="Y80" s="68" t="str">
        <f>IF(Y72&gt;'Key project Info'!$B$6,"",Y76/(1+$B84)^Y72)</f>
        <v/>
      </c>
      <c r="Z80" s="68" t="str">
        <f>IF(Z72&gt;'Key project Info'!$B$6,"",Z76/(1+$B84)^Z72)</f>
        <v/>
      </c>
      <c r="AA80" s="68" t="str">
        <f>IF(AA72&gt;'Key project Info'!$B$6,"",AA76/(1+$B84)^AA72)</f>
        <v/>
      </c>
      <c r="AB80" s="68" t="str">
        <f>IF(AB72&gt;'Key project Info'!$B$6,"",AB76/(1+$B84)^AB72)</f>
        <v/>
      </c>
      <c r="AC80" s="68" t="str">
        <f>IF(AC72&gt;'Key project Info'!$B$6,"",AC76/(1+$B84)^AC72)</f>
        <v/>
      </c>
      <c r="AD80" s="68" t="str">
        <f>IF(AD72&gt;'Key project Info'!$B$6,"",AD76/(1+$B84)^AD72)</f>
        <v/>
      </c>
      <c r="AE80" s="68" t="str">
        <f>IF(AE72&gt;'Key project Info'!$B$6,"",AE76/(1+$B84)^AE72)</f>
        <v/>
      </c>
      <c r="AF80" s="68"/>
      <c r="AG80" s="68"/>
      <c r="AH80" s="68"/>
    </row>
    <row r="81" spans="1:34" x14ac:dyDescent="0.25">
      <c r="A81" s="78" t="s">
        <v>121</v>
      </c>
      <c r="B81" s="68">
        <f>IF(B72&gt;'Key project Info'!$B$6,"",B77/(1+$B84)^B72)</f>
        <v>-472.72727272727275</v>
      </c>
      <c r="C81" s="68">
        <f>IF(C72&gt;'Key project Info'!$B$6,"",C77/(1+$B84)^C72)</f>
        <v>-268.16528925619838</v>
      </c>
      <c r="D81" s="68">
        <f>IF(D72&gt;'Key project Info'!$B$6,"",D77/(1+$B84)^D72)</f>
        <v>-84.512697220135237</v>
      </c>
      <c r="E81" s="68">
        <f>IF(E72&gt;'Key project Info'!$B$6,"",E77/(1+$B84)^E72)</f>
        <v>79.902913735400588</v>
      </c>
      <c r="F81" s="68">
        <f>IF(F72&gt;'Key project Info'!$B$6,"",F77/(1+$B84)^F72)</f>
        <v>-604.3565838895754</v>
      </c>
      <c r="G81" s="68">
        <f>IF(G72&gt;'Key project Info'!$B$6,"",G77/(1+$B84)^G72)</f>
        <v>-357.11979957111276</v>
      </c>
      <c r="H81" s="68">
        <f>IF(H72&gt;'Key project Info'!$B$6,"",H77/(1+$B84)^H72)</f>
        <v>-135.05621511052991</v>
      </c>
      <c r="I81" s="68">
        <f>IF(I72&gt;'Key project Info'!$B$6,"",I77/(1+$B84)^I72)</f>
        <v>63.844756234068683</v>
      </c>
      <c r="J81" s="68">
        <f>IF(J72&gt;'Key project Info'!$B$6,"",J77/(1+$B84)^J72)</f>
        <v>241.44925993975068</v>
      </c>
      <c r="K81" s="68">
        <f>IF(K72&gt;'Key project Info'!$B$6,"",K77/(1+$B84)^K72)</f>
        <v>399.48877553667836</v>
      </c>
      <c r="L81" s="68">
        <f>IF(L72&gt;'Key project Info'!$B$6,"",L77/(1+$B84)^L72)</f>
        <v>539.56925527031888</v>
      </c>
      <c r="M81" s="68">
        <f>IF(M72&gt;'Key project Info'!$B$6,"",M77/(1+$B84)^M72)</f>
        <v>663.17966647770095</v>
      </c>
      <c r="N81" s="68">
        <f>IF(N72&gt;'Key project Info'!$B$6,"",N77/(1+$B84)^N72)</f>
        <v>771.69997553768849</v>
      </c>
      <c r="O81" s="68">
        <f>IF(O72&gt;'Key project Info'!$B$6,"",O77/(1+$B84)^O72)</f>
        <v>866.4086088991321</v>
      </c>
      <c r="P81" s="68">
        <f>IF(P72&gt;'Key project Info'!$B$6,"",P77/(1+$B84)^P72)</f>
        <v>948.48942447904972</v>
      </c>
      <c r="Q81" s="68">
        <f>IF(Q72&gt;'Key project Info'!$B$6,"",Q77/(1+$B84)^Q72)</f>
        <v>1019.0382246469131</v>
      </c>
      <c r="R81" s="68">
        <f>IF(R72&gt;'Key project Info'!$B$6,"",R77/(1+$B84)^R72)</f>
        <v>1079.0688400624767</v>
      </c>
      <c r="S81" s="68">
        <f>IF(S72&gt;'Key project Info'!$B$6,"",S77/(1+$B84)^S72)</f>
        <v>1129.5188118056576</v>
      </c>
      <c r="T81" s="68">
        <f>IF(T72&gt;'Key project Info'!$B$6,"",T77/(1+$B84)^T72)</f>
        <v>1171.2546975204707</v>
      </c>
      <c r="U81" s="68">
        <f>IF(U72&gt;'Key project Info'!$B$6,"",U77/(1+$B84)^U72)</f>
        <v>1205.0770256841636</v>
      </c>
      <c r="V81" s="68" t="str">
        <f>IF(V72&gt;'Key project Info'!$B$6,"",V77/(1+$B84)^V72)</f>
        <v/>
      </c>
      <c r="W81" s="68" t="str">
        <f>IF(W72&gt;'Key project Info'!$B$6,"",W77/(1+$B84)^W72)</f>
        <v/>
      </c>
      <c r="X81" s="68" t="str">
        <f>IF(X72&gt;'Key project Info'!$B$6,"",X77/(1+$B84)^X72)</f>
        <v/>
      </c>
      <c r="Y81" s="68" t="str">
        <f>IF(Y72&gt;'Key project Info'!$B$6,"",Y77/(1+$B84)^Y72)</f>
        <v/>
      </c>
      <c r="Z81" s="68" t="str">
        <f>IF(Z72&gt;'Key project Info'!$B$6,"",Z77/(1+$B84)^Z72)</f>
        <v/>
      </c>
      <c r="AA81" s="68" t="str">
        <f>IF(AA72&gt;'Key project Info'!$B$6,"",AA77/(1+$B84)^AA72)</f>
        <v/>
      </c>
      <c r="AB81" s="68" t="str">
        <f>IF(AB72&gt;'Key project Info'!$B$6,"",AB77/(1+$B84)^AB72)</f>
        <v/>
      </c>
      <c r="AC81" s="68" t="str">
        <f>IF(AC72&gt;'Key project Info'!$B$6,"",AC77/(1+$B84)^AC72)</f>
        <v/>
      </c>
      <c r="AD81" s="68" t="str">
        <f>IF(AD72&gt;'Key project Info'!$B$6,"",AD77/(1+$B84)^AD72)</f>
        <v/>
      </c>
      <c r="AE81" s="68" t="str">
        <f>IF(AE72&gt;'Key project Info'!$B$6,"",AE77/(1+$B84)^AE72)</f>
        <v/>
      </c>
      <c r="AF81" s="68"/>
      <c r="AG81" s="68"/>
      <c r="AH81" s="68"/>
    </row>
    <row r="82" spans="1:34" s="292" customFormat="1" ht="14.4" thickBot="1" x14ac:dyDescent="0.3">
      <c r="A82" s="291" t="s">
        <v>136</v>
      </c>
      <c r="B82" s="176">
        <f>IF(B72&gt;'Key project Info'!$B$6,"",B80-Economics_Reference!B75)</f>
        <v>0</v>
      </c>
      <c r="C82" s="176">
        <f>IF(C72&gt;'Key project Info'!$B$6,"",C80-Economics_Reference!C75)</f>
        <v>0</v>
      </c>
      <c r="D82" s="176">
        <f>IF(D72&gt;'Key project Info'!$B$6,"",D80-Economics_Reference!D75)</f>
        <v>0</v>
      </c>
      <c r="E82" s="176">
        <f>IF(E72&gt;'Key project Info'!$B$6,"",E80-Economics_Reference!E75)</f>
        <v>0</v>
      </c>
      <c r="F82" s="176">
        <f>IF(F72&gt;'Key project Info'!$B$6,"",F80-Economics_Reference!F75)</f>
        <v>0</v>
      </c>
      <c r="G82" s="176">
        <f>IF(G72&gt;'Key project Info'!$B$6,"",G80-Economics_Reference!G75)</f>
        <v>0</v>
      </c>
      <c r="H82" s="176">
        <f>IF(H72&gt;'Key project Info'!$B$6,"",H80-Economics_Reference!H75)</f>
        <v>0</v>
      </c>
      <c r="I82" s="176">
        <f>IF(I72&gt;'Key project Info'!$B$6,"",I80-Economics_Reference!I75)</f>
        <v>0</v>
      </c>
      <c r="J82" s="176">
        <f>IF(J72&gt;'Key project Info'!$B$6,"",J80-Economics_Reference!J75)</f>
        <v>0</v>
      </c>
      <c r="K82" s="176">
        <f>IF(K72&gt;'Key project Info'!$B$6,"",K80-Economics_Reference!K75)</f>
        <v>0</v>
      </c>
      <c r="L82" s="176">
        <f>IF(L72&gt;'Key project Info'!$B$6,"",L80-Economics_Reference!L75)</f>
        <v>0</v>
      </c>
      <c r="M82" s="176">
        <f>IF(M72&gt;'Key project Info'!$B$6,"",M80-Economics_Reference!M75)</f>
        <v>0</v>
      </c>
      <c r="N82" s="176">
        <f>IF(N72&gt;'Key project Info'!$B$6,"",N80-Economics_Reference!N75)</f>
        <v>0</v>
      </c>
      <c r="O82" s="176">
        <f>IF(O72&gt;'Key project Info'!$B$6,"",O80-Economics_Reference!O75)</f>
        <v>0</v>
      </c>
      <c r="P82" s="176">
        <f>IF(P72&gt;'Key project Info'!$B$6,"",P80-Economics_Reference!P75)</f>
        <v>0</v>
      </c>
      <c r="Q82" s="176">
        <f>IF(Q72&gt;'Key project Info'!$B$6,"",Q80-Economics_Reference!Q75)</f>
        <v>0</v>
      </c>
      <c r="R82" s="176">
        <f>IF(R72&gt;'Key project Info'!$B$6,"",R80-Economics_Reference!R75)</f>
        <v>0</v>
      </c>
      <c r="S82" s="176">
        <f>IF(S72&gt;'Key project Info'!$B$6,"",S80-Economics_Reference!S75)</f>
        <v>0</v>
      </c>
      <c r="T82" s="176">
        <f>IF(T72&gt;'Key project Info'!$B$6,"",T80-Economics_Reference!T75)</f>
        <v>0</v>
      </c>
      <c r="U82" s="176">
        <f>IF(U72&gt;'Key project Info'!$B$6,"",U80-Economics_Reference!U75)</f>
        <v>0</v>
      </c>
      <c r="V82" s="176" t="str">
        <f>IF(V72&gt;'Key project Info'!$B$6,"",V80-Economics_Reference!V75)</f>
        <v/>
      </c>
      <c r="W82" s="176" t="str">
        <f>IF(W72&gt;'Key project Info'!$B$6,"",W80-Economics_Reference!W75)</f>
        <v/>
      </c>
      <c r="X82" s="176" t="str">
        <f>IF(X72&gt;'Key project Info'!$B$6,"",X80-Economics_Reference!X75)</f>
        <v/>
      </c>
      <c r="Y82" s="176" t="str">
        <f>IF(Y72&gt;'Key project Info'!$B$6,"",Y80-Economics_Reference!Y75)</f>
        <v/>
      </c>
      <c r="Z82" s="176" t="str">
        <f>IF(Z72&gt;'Key project Info'!$B$6,"",Z80-Economics_Reference!Z75)</f>
        <v/>
      </c>
      <c r="AA82" s="176" t="str">
        <f>IF(AA72&gt;'Key project Info'!$B$6,"",AA80-Economics_Reference!AA75)</f>
        <v/>
      </c>
      <c r="AB82" s="176" t="str">
        <f>IF(AB72&gt;'Key project Info'!$B$6,"",AB80-Economics_Reference!AB75)</f>
        <v/>
      </c>
      <c r="AC82" s="176" t="str">
        <f>IF(AC72&gt;'Key project Info'!$B$6,"",AC80-Economics_Reference!AC75)</f>
        <v/>
      </c>
      <c r="AD82" s="176" t="str">
        <f>IF(AD72&gt;'Key project Info'!$B$6,"",AD80-Economics_Reference!AD75)</f>
        <v/>
      </c>
      <c r="AE82" s="176" t="str">
        <f>IF(AE72&gt;'Key project Info'!$B$6,"",AE80-Economics_Reference!AE75)</f>
        <v/>
      </c>
      <c r="AF82" s="176"/>
      <c r="AG82" s="176"/>
      <c r="AH82" s="176"/>
    </row>
    <row r="83" spans="1:34" x14ac:dyDescent="0.25">
      <c r="A83" s="78"/>
      <c r="B83" s="68"/>
      <c r="C83" s="78"/>
      <c r="D83" s="78"/>
      <c r="E83" s="68"/>
      <c r="F83" s="68"/>
      <c r="G83" s="7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row>
    <row r="84" spans="1:34" x14ac:dyDescent="0.25">
      <c r="A84" s="78" t="s">
        <v>98</v>
      </c>
      <c r="B84" s="90">
        <f>(1+B85)/(1+B86)-1</f>
        <v>5.7692307692307709E-2</v>
      </c>
      <c r="C84" s="78"/>
      <c r="D84" s="78"/>
      <c r="E84" s="68"/>
      <c r="F84" s="68"/>
      <c r="G84" s="7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row>
    <row r="85" spans="1:34" x14ac:dyDescent="0.25">
      <c r="A85" s="78" t="s">
        <v>96</v>
      </c>
      <c r="B85" s="302">
        <v>0.1</v>
      </c>
      <c r="C85" s="78"/>
      <c r="D85" s="78"/>
      <c r="E85" s="68"/>
      <c r="F85" s="68"/>
      <c r="G85" s="7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row>
    <row r="86" spans="1:34" x14ac:dyDescent="0.25">
      <c r="A86" s="271" t="s">
        <v>97</v>
      </c>
      <c r="B86" s="302">
        <v>0.04</v>
      </c>
      <c r="C86" s="78"/>
      <c r="D86" s="78"/>
      <c r="E86" s="68"/>
      <c r="F86" s="68"/>
      <c r="G86" s="7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row>
    <row r="87" spans="1:34" x14ac:dyDescent="0.25">
      <c r="A87" s="88" t="s">
        <v>31</v>
      </c>
      <c r="B87" s="88">
        <f ca="1">IF(AND('Key project Info'!$B$6&gt;0,'Key project Info'!$B$6&lt;=30),SUM(B80:OFFSET(B80,0,'Key project Info'!$B$6-1)),"Assessment period wrong")</f>
        <v>1589.6756812680073</v>
      </c>
      <c r="C87" s="78"/>
      <c r="D87" s="78"/>
      <c r="E87" s="68"/>
      <c r="F87" s="68"/>
      <c r="G87" s="7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row>
    <row r="88" spans="1:34" x14ac:dyDescent="0.25">
      <c r="A88" s="65" t="s">
        <v>100</v>
      </c>
      <c r="B88" s="303">
        <f ca="1">IF(AND('Key project Info'!$B$6&gt;0,'Key project Info'!$B$6&lt;=30),IRR(B76:OFFSET(B76,0,'Key project Info'!$B$6-1)),"Assessment period wrong")</f>
        <v>0.24847072649761226</v>
      </c>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row>
    <row r="89" spans="1:34" x14ac:dyDescent="0.25">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row>
    <row r="90" spans="1:34" x14ac:dyDescent="0.25">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row>
    <row r="91" spans="1:34" x14ac:dyDescent="0.25">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row>
    <row r="92" spans="1:34" ht="17.399999999999999" x14ac:dyDescent="0.3">
      <c r="A92" s="286" t="str">
        <f>'Key project Info'!$B$36</f>
        <v xml:space="preserve">Agriculture </v>
      </c>
      <c r="B92" s="286"/>
      <c r="C92" s="286"/>
      <c r="D92" s="286"/>
      <c r="E92" s="286"/>
      <c r="F92" s="286"/>
      <c r="G92" s="286"/>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68"/>
      <c r="AG92" s="68"/>
      <c r="AH92" s="68"/>
    </row>
    <row r="93" spans="1:34" x14ac:dyDescent="0.25">
      <c r="A93" s="287" t="s">
        <v>1</v>
      </c>
      <c r="B93" s="288">
        <v>1</v>
      </c>
      <c r="C93" s="288">
        <v>2</v>
      </c>
      <c r="D93" s="288">
        <v>3</v>
      </c>
      <c r="E93" s="288">
        <v>4</v>
      </c>
      <c r="F93" s="288">
        <v>5</v>
      </c>
      <c r="G93" s="288">
        <v>6</v>
      </c>
      <c r="H93" s="288">
        <v>7</v>
      </c>
      <c r="I93" s="288">
        <v>8</v>
      </c>
      <c r="J93" s="288">
        <v>9</v>
      </c>
      <c r="K93" s="288">
        <v>10</v>
      </c>
      <c r="L93" s="288">
        <v>11</v>
      </c>
      <c r="M93" s="288">
        <v>12</v>
      </c>
      <c r="N93" s="288">
        <v>13</v>
      </c>
      <c r="O93" s="288">
        <v>14</v>
      </c>
      <c r="P93" s="288">
        <v>15</v>
      </c>
      <c r="Q93" s="288">
        <v>16</v>
      </c>
      <c r="R93" s="288">
        <v>17</v>
      </c>
      <c r="S93" s="288">
        <v>18</v>
      </c>
      <c r="T93" s="288">
        <v>19</v>
      </c>
      <c r="U93" s="288">
        <v>20</v>
      </c>
      <c r="V93" s="288">
        <v>21</v>
      </c>
      <c r="W93" s="288">
        <v>22</v>
      </c>
      <c r="X93" s="288">
        <v>23</v>
      </c>
      <c r="Y93" s="288">
        <v>24</v>
      </c>
      <c r="Z93" s="288">
        <v>25</v>
      </c>
      <c r="AA93" s="288">
        <v>26</v>
      </c>
      <c r="AB93" s="288">
        <v>27</v>
      </c>
      <c r="AC93" s="288">
        <v>28</v>
      </c>
      <c r="AD93" s="288">
        <v>29</v>
      </c>
      <c r="AE93" s="288">
        <v>30</v>
      </c>
      <c r="AF93" s="68"/>
      <c r="AG93" s="68"/>
      <c r="AH93" s="68"/>
    </row>
    <row r="94" spans="1:34" s="235" customFormat="1" x14ac:dyDescent="0.25">
      <c r="A94" s="235" t="s">
        <v>8</v>
      </c>
      <c r="B94" s="235">
        <v>1200</v>
      </c>
    </row>
    <row r="95" spans="1:34" s="290" customFormat="1" ht="16.5" customHeight="1" x14ac:dyDescent="0.3">
      <c r="A95" s="235" t="s">
        <v>29</v>
      </c>
      <c r="B95" s="235"/>
      <c r="C95" s="235">
        <v>700</v>
      </c>
      <c r="D95" s="235">
        <v>700</v>
      </c>
      <c r="E95" s="235">
        <v>700</v>
      </c>
      <c r="F95" s="235">
        <v>700</v>
      </c>
      <c r="G95" s="235">
        <v>700</v>
      </c>
      <c r="H95" s="235">
        <v>700</v>
      </c>
      <c r="I95" s="235">
        <v>700</v>
      </c>
      <c r="J95" s="235">
        <v>700</v>
      </c>
      <c r="K95" s="235">
        <v>700</v>
      </c>
      <c r="L95" s="235">
        <v>700</v>
      </c>
      <c r="M95" s="235">
        <v>700</v>
      </c>
      <c r="N95" s="235">
        <v>700</v>
      </c>
      <c r="O95" s="235">
        <v>700</v>
      </c>
      <c r="P95" s="235">
        <v>700</v>
      </c>
      <c r="Q95" s="235">
        <v>700</v>
      </c>
      <c r="R95" s="235">
        <v>700</v>
      </c>
      <c r="S95" s="235">
        <v>700</v>
      </c>
      <c r="T95" s="235">
        <v>700</v>
      </c>
      <c r="U95" s="235">
        <v>700</v>
      </c>
      <c r="V95" s="235"/>
      <c r="W95" s="235"/>
      <c r="X95" s="235"/>
      <c r="Y95" s="235"/>
      <c r="Z95" s="235"/>
      <c r="AA95" s="235"/>
      <c r="AB95" s="235"/>
      <c r="AC95" s="235"/>
      <c r="AD95" s="235"/>
      <c r="AE95" s="235"/>
    </row>
    <row r="96" spans="1:34" s="235" customFormat="1" x14ac:dyDescent="0.25">
      <c r="A96" s="237" t="s">
        <v>30</v>
      </c>
      <c r="B96" s="237"/>
      <c r="C96" s="237">
        <v>1000</v>
      </c>
      <c r="D96" s="237">
        <v>1000</v>
      </c>
      <c r="E96" s="237">
        <v>1000</v>
      </c>
      <c r="F96" s="237">
        <v>1000</v>
      </c>
      <c r="G96" s="237">
        <v>1000</v>
      </c>
      <c r="H96" s="237">
        <v>1000</v>
      </c>
      <c r="I96" s="237">
        <v>1000</v>
      </c>
      <c r="J96" s="237">
        <v>1000</v>
      </c>
      <c r="K96" s="237">
        <v>1000</v>
      </c>
      <c r="L96" s="237">
        <v>1000</v>
      </c>
      <c r="M96" s="237">
        <v>1000</v>
      </c>
      <c r="N96" s="237">
        <v>1000</v>
      </c>
      <c r="O96" s="237">
        <v>1000</v>
      </c>
      <c r="P96" s="237">
        <v>1000</v>
      </c>
      <c r="Q96" s="237">
        <v>1000</v>
      </c>
      <c r="R96" s="237">
        <v>1000</v>
      </c>
      <c r="S96" s="237">
        <v>1000</v>
      </c>
      <c r="T96" s="237">
        <v>1000</v>
      </c>
      <c r="U96" s="237">
        <v>1000</v>
      </c>
      <c r="V96" s="237"/>
      <c r="W96" s="237"/>
      <c r="X96" s="237"/>
      <c r="Y96" s="237"/>
      <c r="Z96" s="237"/>
      <c r="AA96" s="237"/>
      <c r="AB96" s="237"/>
      <c r="AC96" s="237"/>
      <c r="AD96" s="237"/>
      <c r="AE96" s="237"/>
    </row>
    <row r="97" spans="1:34" x14ac:dyDescent="0.25">
      <c r="A97" s="88" t="s">
        <v>122</v>
      </c>
      <c r="B97" s="68">
        <f>IF(B93&gt;'Key project Info'!$B$6,"",B96-(B94+B95))</f>
        <v>-1200</v>
      </c>
      <c r="C97" s="68">
        <f>IF(C93&gt;'Key project Info'!$B$6,"",C96-(C94+C95))</f>
        <v>300</v>
      </c>
      <c r="D97" s="68">
        <f>IF(D93&gt;'Key project Info'!$B$6,"",D96-(D94+D95))</f>
        <v>300</v>
      </c>
      <c r="E97" s="68">
        <f>IF(E93&gt;'Key project Info'!$B$6,"",E96-(E94+E95))</f>
        <v>300</v>
      </c>
      <c r="F97" s="68">
        <f>IF(F93&gt;'Key project Info'!$B$6,"",F96-(F94+F95))</f>
        <v>300</v>
      </c>
      <c r="G97" s="68">
        <f>IF(G93&gt;'Key project Info'!$B$6,"",G96-(G94+G95))</f>
        <v>300</v>
      </c>
      <c r="H97" s="68">
        <f>IF(H93&gt;'Key project Info'!$B$6,"",H96-(H94+H95))</f>
        <v>300</v>
      </c>
      <c r="I97" s="68">
        <f>IF(I93&gt;'Key project Info'!$B$6,"",I96-(I94+I95))</f>
        <v>300</v>
      </c>
      <c r="J97" s="68">
        <f>IF(J93&gt;'Key project Info'!$B$6,"",J96-(J94+J95))</f>
        <v>300</v>
      </c>
      <c r="K97" s="68">
        <f>IF(K93&gt;'Key project Info'!$B$6,"",K96-(K94+K95))</f>
        <v>300</v>
      </c>
      <c r="L97" s="68">
        <f>IF(L93&gt;'Key project Info'!$B$6,"",L96-(L94+L95))</f>
        <v>300</v>
      </c>
      <c r="M97" s="68">
        <f>IF(M93&gt;'Key project Info'!$B$6,"",M96-(M94+M95))</f>
        <v>300</v>
      </c>
      <c r="N97" s="68">
        <f>IF(N93&gt;'Key project Info'!$B$6,"",N96-(N94+N95))</f>
        <v>300</v>
      </c>
      <c r="O97" s="68">
        <f>IF(O93&gt;'Key project Info'!$B$6,"",O96-(O94+O95))</f>
        <v>300</v>
      </c>
      <c r="P97" s="68">
        <f>IF(P93&gt;'Key project Info'!$B$6,"",P96-(P94+P95))</f>
        <v>300</v>
      </c>
      <c r="Q97" s="68">
        <f>IF(Q93&gt;'Key project Info'!$B$6,"",Q96-(Q94+Q95))</f>
        <v>300</v>
      </c>
      <c r="R97" s="68">
        <f>IF(R93&gt;'Key project Info'!$B$6,"",R96-(R94+R95))</f>
        <v>300</v>
      </c>
      <c r="S97" s="68">
        <f>IF(S93&gt;'Key project Info'!$B$6,"",S96-(S94+S95))</f>
        <v>300</v>
      </c>
      <c r="T97" s="68">
        <f>IF(T93&gt;'Key project Info'!$B$6,"",T96-(T94+T95))</f>
        <v>300</v>
      </c>
      <c r="U97" s="68">
        <f>IF(U93&gt;'Key project Info'!$B$6,"",U96-(U94+U95))</f>
        <v>300</v>
      </c>
      <c r="V97" s="68" t="str">
        <f>IF(V93&gt;'Key project Info'!$B$6,"",V96-(V94+V95))</f>
        <v/>
      </c>
      <c r="W97" s="68" t="str">
        <f>IF(W93&gt;'Key project Info'!$B$6,"",W96-(W94+W95))</f>
        <v/>
      </c>
      <c r="X97" s="68" t="str">
        <f>IF(X93&gt;'Key project Info'!$B$6,"",X96-(X94+X95))</f>
        <v/>
      </c>
      <c r="Y97" s="68" t="str">
        <f>IF(Y93&gt;'Key project Info'!$B$6,"",Y96-(Y94+Y95))</f>
        <v/>
      </c>
      <c r="Z97" s="68" t="str">
        <f>IF(Z93&gt;'Key project Info'!$B$6,"",Z96-(Z94+Z95))</f>
        <v/>
      </c>
      <c r="AA97" s="68" t="str">
        <f>IF(AA93&gt;'Key project Info'!$B$6,"",AA96-(AA94+AA95))</f>
        <v/>
      </c>
      <c r="AB97" s="68" t="str">
        <f>IF(AB93&gt;'Key project Info'!$B$6,"",AB96-(AB94+AB95))</f>
        <v/>
      </c>
      <c r="AC97" s="68" t="str">
        <f>IF(AC93&gt;'Key project Info'!$B$6,"",AC96-(AC94+AC95))</f>
        <v/>
      </c>
      <c r="AD97" s="68" t="str">
        <f>IF(AD93&gt;'Key project Info'!$B$6,"",AD96-(AD94+AD95))</f>
        <v/>
      </c>
      <c r="AE97" s="68" t="str">
        <f>IF(AE93&gt;'Key project Info'!$B$6,"",AE96-(AE94+AE95))</f>
        <v/>
      </c>
      <c r="AF97" s="68"/>
      <c r="AG97" s="68"/>
      <c r="AH97" s="68"/>
    </row>
    <row r="98" spans="1:34" x14ac:dyDescent="0.25">
      <c r="A98" s="78" t="s">
        <v>123</v>
      </c>
      <c r="B98" s="68">
        <f>IF(B93&gt;'Key project Info'!$B$6,"",IF(B93=1,B97,A98+B97))</f>
        <v>-1200</v>
      </c>
      <c r="C98" s="68">
        <f>IF(C93&gt;'Key project Info'!$B$6,"",IF(C93=1,C97,B98+C97))</f>
        <v>-900</v>
      </c>
      <c r="D98" s="68">
        <f>IF(D93&gt;'Key project Info'!$B$6,"",IF(D93=1,D97,C98+D97))</f>
        <v>-600</v>
      </c>
      <c r="E98" s="68">
        <f>IF(E93&gt;'Key project Info'!$B$6,"",IF(E93=1,E97,D98+E97))</f>
        <v>-300</v>
      </c>
      <c r="F98" s="68">
        <f>IF(F93&gt;'Key project Info'!$B$6,"",IF(F93=1,F97,E98+F97))</f>
        <v>0</v>
      </c>
      <c r="G98" s="68">
        <f>IF(G93&gt;'Key project Info'!$B$6,"",IF(G93=1,G97,F98+G97))</f>
        <v>300</v>
      </c>
      <c r="H98" s="68">
        <f>IF(H93&gt;'Key project Info'!$B$6,"",IF(H93=1,H97,G98+H97))</f>
        <v>600</v>
      </c>
      <c r="I98" s="68">
        <f>IF(I93&gt;'Key project Info'!$B$6,"",IF(I93=1,I97,H98+I97))</f>
        <v>900</v>
      </c>
      <c r="J98" s="68">
        <f>IF(J93&gt;'Key project Info'!$B$6,"",IF(J93=1,J97,I98+J97))</f>
        <v>1200</v>
      </c>
      <c r="K98" s="68">
        <f>IF(K93&gt;'Key project Info'!$B$6,"",IF(K93=1,K97,J98+K97))</f>
        <v>1500</v>
      </c>
      <c r="L98" s="68">
        <f>IF(L93&gt;'Key project Info'!$B$6,"",IF(L93=1,L97,K98+L97))</f>
        <v>1800</v>
      </c>
      <c r="M98" s="68">
        <f>IF(M93&gt;'Key project Info'!$B$6,"",IF(M93=1,M97,L98+M97))</f>
        <v>2100</v>
      </c>
      <c r="N98" s="68">
        <f>IF(N93&gt;'Key project Info'!$B$6,"",IF(N93=1,N97,M98+N97))</f>
        <v>2400</v>
      </c>
      <c r="O98" s="68">
        <f>IF(O93&gt;'Key project Info'!$B$6,"",IF(O93=1,O97,N98+O97))</f>
        <v>2700</v>
      </c>
      <c r="P98" s="68">
        <f>IF(P93&gt;'Key project Info'!$B$6,"",IF(P93=1,P97,O98+P97))</f>
        <v>3000</v>
      </c>
      <c r="Q98" s="68">
        <f>IF(Q93&gt;'Key project Info'!$B$6,"",IF(Q93=1,Q97,P98+Q97))</f>
        <v>3300</v>
      </c>
      <c r="R98" s="68">
        <f>IF(R93&gt;'Key project Info'!$B$6,"",IF(R93=1,R97,Q98+R97))</f>
        <v>3600</v>
      </c>
      <c r="S98" s="68">
        <f>IF(S93&gt;'Key project Info'!$B$6,"",IF(S93=1,S97,R98+S97))</f>
        <v>3900</v>
      </c>
      <c r="T98" s="68">
        <f>IF(T93&gt;'Key project Info'!$B$6,"",IF(T93=1,T97,S98+T97))</f>
        <v>4200</v>
      </c>
      <c r="U98" s="68">
        <f>IF(U93&gt;'Key project Info'!$B$6,"",IF(U93=1,U97,T98+U97))</f>
        <v>4500</v>
      </c>
      <c r="V98" s="68" t="str">
        <f>IF(V93&gt;'Key project Info'!$B$6,"",IF(V93=1,V97,U98+V97))</f>
        <v/>
      </c>
      <c r="W98" s="68" t="str">
        <f>IF(W93&gt;'Key project Info'!$B$6,"",IF(W93=1,W97,V98+W97))</f>
        <v/>
      </c>
      <c r="X98" s="68" t="str">
        <f>IF(X93&gt;'Key project Info'!$B$6,"",IF(X93=1,X97,W98+X97))</f>
        <v/>
      </c>
      <c r="Y98" s="68" t="str">
        <f>IF(Y93&gt;'Key project Info'!$B$6,"",IF(Y93=1,Y97,X98+Y97))</f>
        <v/>
      </c>
      <c r="Z98" s="68" t="str">
        <f>IF(Z93&gt;'Key project Info'!$B$6,"",IF(Z93=1,Z97,Y98+Z97))</f>
        <v/>
      </c>
      <c r="AA98" s="68" t="str">
        <f>IF(AA93&gt;'Key project Info'!$B$6,"",IF(AA93=1,AA97,Z98+AA97))</f>
        <v/>
      </c>
      <c r="AB98" s="68" t="str">
        <f>IF(AB93&gt;'Key project Info'!$B$6,"",IF(AB93=1,AB97,AA98+AB97))</f>
        <v/>
      </c>
      <c r="AC98" s="68" t="str">
        <f>IF(AC93&gt;'Key project Info'!$B$6,"",IF(AC93=1,AC97,AB98+AC97))</f>
        <v/>
      </c>
      <c r="AD98" s="68" t="str">
        <f>IF(AD93&gt;'Key project Info'!$B$6,"",IF(AD93=1,AD97,AC98+AD97))</f>
        <v/>
      </c>
      <c r="AE98" s="68" t="str">
        <f>IF(AE93&gt;'Key project Info'!$B$6,"",IF(AE93=1,AE97,AD98+AE97))</f>
        <v/>
      </c>
      <c r="AF98" s="68"/>
      <c r="AG98" s="68"/>
      <c r="AH98" s="68"/>
    </row>
    <row r="99" spans="1:34" x14ac:dyDescent="0.25">
      <c r="A99" s="78" t="s">
        <v>135</v>
      </c>
      <c r="B99" s="68">
        <f>IF(B93&gt;'Key project Info'!$B$6,"",B97-Economics_Reference!B91)</f>
        <v>0</v>
      </c>
      <c r="C99" s="68">
        <f>IF(C93&gt;'Key project Info'!$B$6,"",C97-Economics_Reference!C91)</f>
        <v>0</v>
      </c>
      <c r="D99" s="68">
        <f>IF(D93&gt;'Key project Info'!$B$6,"",D97-Economics_Reference!D91)</f>
        <v>0</v>
      </c>
      <c r="E99" s="68">
        <f>IF(E93&gt;'Key project Info'!$B$6,"",E97-Economics_Reference!E91)</f>
        <v>0</v>
      </c>
      <c r="F99" s="68">
        <f>IF(F93&gt;'Key project Info'!$B$6,"",F97-Economics_Reference!F91)</f>
        <v>0</v>
      </c>
      <c r="G99" s="68">
        <f>IF(G93&gt;'Key project Info'!$B$6,"",G97-Economics_Reference!G91)</f>
        <v>0</v>
      </c>
      <c r="H99" s="68">
        <f>IF(H93&gt;'Key project Info'!$B$6,"",H97-Economics_Reference!H91)</f>
        <v>0</v>
      </c>
      <c r="I99" s="68">
        <f>IF(I93&gt;'Key project Info'!$B$6,"",I97-Economics_Reference!I91)</f>
        <v>0</v>
      </c>
      <c r="J99" s="68">
        <f>IF(J93&gt;'Key project Info'!$B$6,"",J97-Economics_Reference!J91)</f>
        <v>0</v>
      </c>
      <c r="K99" s="68">
        <f>IF(K93&gt;'Key project Info'!$B$6,"",K97-Economics_Reference!K91)</f>
        <v>0</v>
      </c>
      <c r="L99" s="68">
        <f>IF(L93&gt;'Key project Info'!$B$6,"",L97-Economics_Reference!L91)</f>
        <v>0</v>
      </c>
      <c r="M99" s="68">
        <f>IF(M93&gt;'Key project Info'!$B$6,"",M97-Economics_Reference!M91)</f>
        <v>0</v>
      </c>
      <c r="N99" s="68">
        <f>IF(N93&gt;'Key project Info'!$B$6,"",N97-Economics_Reference!N91)</f>
        <v>0</v>
      </c>
      <c r="O99" s="68">
        <f>IF(O93&gt;'Key project Info'!$B$6,"",O97-Economics_Reference!O91)</f>
        <v>0</v>
      </c>
      <c r="P99" s="68">
        <f>IF(P93&gt;'Key project Info'!$B$6,"",P97-Economics_Reference!P91)</f>
        <v>0</v>
      </c>
      <c r="Q99" s="68">
        <f>IF(Q93&gt;'Key project Info'!$B$6,"",Q97-Economics_Reference!Q91)</f>
        <v>0</v>
      </c>
      <c r="R99" s="68">
        <f>IF(R93&gt;'Key project Info'!$B$6,"",R97-Economics_Reference!R91)</f>
        <v>0</v>
      </c>
      <c r="S99" s="68">
        <f>IF(S93&gt;'Key project Info'!$B$6,"",S97-Economics_Reference!S91)</f>
        <v>0</v>
      </c>
      <c r="T99" s="68">
        <f>IF(T93&gt;'Key project Info'!$B$6,"",T97-Economics_Reference!T91)</f>
        <v>0</v>
      </c>
      <c r="U99" s="68">
        <f>IF(U93&gt;'Key project Info'!$B$6,"",U97-Economics_Reference!U91)</f>
        <v>0</v>
      </c>
      <c r="V99" s="68" t="str">
        <f>IF(V93&gt;'Key project Info'!$B$6,"",V97-Economics_Reference!V91)</f>
        <v/>
      </c>
      <c r="W99" s="68" t="str">
        <f>IF(W93&gt;'Key project Info'!$B$6,"",W97-Economics_Reference!W91)</f>
        <v/>
      </c>
      <c r="X99" s="68" t="str">
        <f>IF(X93&gt;'Key project Info'!$B$6,"",X97-Economics_Reference!X91)</f>
        <v/>
      </c>
      <c r="Y99" s="68" t="str">
        <f>IF(Y93&gt;'Key project Info'!$B$6,"",Y97-Economics_Reference!Y91)</f>
        <v/>
      </c>
      <c r="Z99" s="68" t="str">
        <f>IF(Z93&gt;'Key project Info'!$B$6,"",Z97-Economics_Reference!Z91)</f>
        <v/>
      </c>
      <c r="AA99" s="68" t="str">
        <f>IF(AA93&gt;'Key project Info'!$B$6,"",AA97-Economics_Reference!AA91)</f>
        <v/>
      </c>
      <c r="AB99" s="68" t="str">
        <f>IF(AB93&gt;'Key project Info'!$B$6,"",AB97-Economics_Reference!AB91)</f>
        <v/>
      </c>
      <c r="AC99" s="68" t="str">
        <f>IF(AC93&gt;'Key project Info'!$B$6,"",AC97-Economics_Reference!AC91)</f>
        <v/>
      </c>
      <c r="AD99" s="68" t="str">
        <f>IF(AD93&gt;'Key project Info'!$B$6,"",AD97-Economics_Reference!AD91)</f>
        <v/>
      </c>
      <c r="AE99" s="68" t="str">
        <f>IF(AE93&gt;'Key project Info'!$B$6,"",AE97-Economics_Reference!AE91)</f>
        <v/>
      </c>
      <c r="AF99" s="68"/>
      <c r="AG99" s="68"/>
      <c r="AH99" s="68"/>
    </row>
    <row r="100" spans="1:34" x14ac:dyDescent="0.25">
      <c r="A100" s="78"/>
      <c r="B100" s="6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68"/>
      <c r="AG100" s="68"/>
      <c r="AH100" s="68"/>
    </row>
    <row r="101" spans="1:34" x14ac:dyDescent="0.25">
      <c r="A101" s="88" t="s">
        <v>120</v>
      </c>
      <c r="B101" s="68">
        <f>IF(B93&gt;'Key project Info'!$B$6,"",B97/(1+$B105)^B93)</f>
        <v>-1134.5454545454545</v>
      </c>
      <c r="C101" s="68">
        <f>IF(C93&gt;'Key project Info'!$B$6,"",C97/(1+$B105)^C93)</f>
        <v>268.16528925619838</v>
      </c>
      <c r="D101" s="68">
        <f>IF(D93&gt;'Key project Info'!$B$6,"",D97/(1+$B105)^D93)</f>
        <v>253.53809166040571</v>
      </c>
      <c r="E101" s="68">
        <f>IF(E93&gt;'Key project Info'!$B$6,"",E97/(1+$B105)^E93)</f>
        <v>239.70874120620178</v>
      </c>
      <c r="F101" s="68">
        <f>IF(F93&gt;'Key project Info'!$B$6,"",F97/(1+$B105)^F93)</f>
        <v>226.63371895859078</v>
      </c>
      <c r="G101" s="68">
        <f>IF(G93&gt;'Key project Info'!$B$6,"",G97/(1+$B105)^G93)</f>
        <v>214.27187974266766</v>
      </c>
      <c r="H101" s="68">
        <f>IF(H93&gt;'Key project Info'!$B$6,"",H97/(1+$B105)^H93)</f>
        <v>202.58432266579487</v>
      </c>
      <c r="I101" s="68">
        <f>IF(I93&gt;'Key project Info'!$B$6,"",I97/(1+$B105)^I93)</f>
        <v>191.53426870220605</v>
      </c>
      <c r="J101" s="68">
        <f>IF(J93&gt;'Key project Info'!$B$6,"",J97/(1+$B105)^J93)</f>
        <v>181.08694495481299</v>
      </c>
      <c r="K101" s="68">
        <f>IF(K93&gt;'Key project Info'!$B$6,"",K97/(1+$B105)^K93)</f>
        <v>171.20947523000501</v>
      </c>
      <c r="L101" s="68">
        <f>IF(L93&gt;'Key project Info'!$B$6,"",L97/(1+$B105)^L93)</f>
        <v>161.87077658109567</v>
      </c>
      <c r="M101" s="68">
        <f>IF(M93&gt;'Key project Info'!$B$6,"",M97/(1+$B105)^M93)</f>
        <v>153.04146149485408</v>
      </c>
      <c r="N101" s="68">
        <f>IF(N93&gt;'Key project Info'!$B$6,"",N97/(1+$B105)^N93)</f>
        <v>144.69374541331661</v>
      </c>
      <c r="O101" s="68">
        <f>IF(O93&gt;'Key project Info'!$B$6,"",O97/(1+$B105)^O93)</f>
        <v>136.80135929986295</v>
      </c>
      <c r="P101" s="68">
        <f>IF(P93&gt;'Key project Info'!$B$6,"",P97/(1+$B105)^P93)</f>
        <v>129.33946697441587</v>
      </c>
      <c r="Q101" s="68">
        <f>IF(Q93&gt;'Key project Info'!$B$6,"",Q97/(1+$B105)^Q93)</f>
        <v>122.28458695762957</v>
      </c>
      <c r="R101" s="68">
        <f>IF(R93&gt;'Key project Info'!$B$6,"",R97/(1+$B105)^R93)</f>
        <v>115.6145185781225</v>
      </c>
      <c r="S101" s="68">
        <f>IF(S93&gt;'Key project Info'!$B$6,"",S97/(1+$B105)^S93)</f>
        <v>109.30827211022492</v>
      </c>
      <c r="T101" s="68">
        <f>IF(T93&gt;'Key project Info'!$B$6,"",T97/(1+$B105)^T93)</f>
        <v>103.34600272239447</v>
      </c>
      <c r="U101" s="68">
        <f>IF(U93&gt;'Key project Info'!$B$6,"",U97/(1+$B105)^U93)</f>
        <v>97.70894802844569</v>
      </c>
      <c r="V101" s="68" t="str">
        <f>IF(V93&gt;'Key project Info'!$B$6,"",V97/(1+$B105)^V93)</f>
        <v/>
      </c>
      <c r="W101" s="68" t="str">
        <f>IF(W93&gt;'Key project Info'!$B$6,"",W97/(1+$B105)^W93)</f>
        <v/>
      </c>
      <c r="X101" s="68" t="str">
        <f>IF(X93&gt;'Key project Info'!$B$6,"",X97/(1+$B105)^X93)</f>
        <v/>
      </c>
      <c r="Y101" s="68" t="str">
        <f>IF(Y93&gt;'Key project Info'!$B$6,"",Y97/(1+$B105)^Y93)</f>
        <v/>
      </c>
      <c r="Z101" s="68" t="str">
        <f>IF(Z93&gt;'Key project Info'!$B$6,"",Z97/(1+$B105)^Z93)</f>
        <v/>
      </c>
      <c r="AA101" s="68" t="str">
        <f>IF(AA93&gt;'Key project Info'!$B$6,"",AA97/(1+$B105)^AA93)</f>
        <v/>
      </c>
      <c r="AB101" s="68" t="str">
        <f>IF(AB93&gt;'Key project Info'!$B$6,"",AB97/(1+$B105)^AB93)</f>
        <v/>
      </c>
      <c r="AC101" s="68" t="str">
        <f>IF(AC93&gt;'Key project Info'!$B$6,"",AC97/(1+$B105)^AC93)</f>
        <v/>
      </c>
      <c r="AD101" s="68" t="str">
        <f>IF(AD93&gt;'Key project Info'!$B$6,"",AD97/(1+$B105)^AD93)</f>
        <v/>
      </c>
      <c r="AE101" s="68" t="str">
        <f>IF(AE93&gt;'Key project Info'!$B$6,"",AE97/(1+$B105)^AE93)</f>
        <v/>
      </c>
      <c r="AF101" s="68"/>
      <c r="AG101" s="68"/>
      <c r="AH101" s="68"/>
    </row>
    <row r="102" spans="1:34" x14ac:dyDescent="0.25">
      <c r="A102" s="78" t="s">
        <v>121</v>
      </c>
      <c r="B102" s="68">
        <f>IF(B93&gt;'Key project Info'!$B$6,"",B98/(1+$B105)^B93)</f>
        <v>-1134.5454545454545</v>
      </c>
      <c r="C102" s="68">
        <f>IF(C93&gt;'Key project Info'!$B$6,"",C98/(1+$B105)^C93)</f>
        <v>-804.49586776859508</v>
      </c>
      <c r="D102" s="68">
        <f>IF(D93&gt;'Key project Info'!$B$6,"",D98/(1+$B105)^D93)</f>
        <v>-507.07618332081142</v>
      </c>
      <c r="E102" s="68">
        <f>IF(E93&gt;'Key project Info'!$B$6,"",E98/(1+$B105)^E93)</f>
        <v>-239.70874120620178</v>
      </c>
      <c r="F102" s="68">
        <f>IF(F93&gt;'Key project Info'!$B$6,"",F98/(1+$B105)^F93)</f>
        <v>0</v>
      </c>
      <c r="G102" s="68">
        <f>IF(G93&gt;'Key project Info'!$B$6,"",G98/(1+$B105)^G93)</f>
        <v>214.27187974266766</v>
      </c>
      <c r="H102" s="68">
        <f>IF(H93&gt;'Key project Info'!$B$6,"",H98/(1+$B105)^H93)</f>
        <v>405.16864533158974</v>
      </c>
      <c r="I102" s="68">
        <f>IF(I93&gt;'Key project Info'!$B$6,"",I98/(1+$B105)^I93)</f>
        <v>574.60280610661812</v>
      </c>
      <c r="J102" s="68">
        <f>IF(J93&gt;'Key project Info'!$B$6,"",J98/(1+$B105)^J93)</f>
        <v>724.34777981925197</v>
      </c>
      <c r="K102" s="68">
        <f>IF(K93&gt;'Key project Info'!$B$6,"",K98/(1+$B105)^K93)</f>
        <v>856.04737615002512</v>
      </c>
      <c r="L102" s="68">
        <f>IF(L93&gt;'Key project Info'!$B$6,"",L98/(1+$B105)^L93)</f>
        <v>971.22465948657396</v>
      </c>
      <c r="M102" s="68">
        <f>IF(M93&gt;'Key project Info'!$B$6,"",M98/(1+$B105)^M93)</f>
        <v>1071.2902304639786</v>
      </c>
      <c r="N102" s="68">
        <f>IF(N93&gt;'Key project Info'!$B$6,"",N98/(1+$B105)^N93)</f>
        <v>1157.5499633065328</v>
      </c>
      <c r="O102" s="68">
        <f>IF(O93&gt;'Key project Info'!$B$6,"",O98/(1+$B105)^O93)</f>
        <v>1231.2122336987666</v>
      </c>
      <c r="P102" s="68">
        <f>IF(P93&gt;'Key project Info'!$B$6,"",P98/(1+$B105)^P93)</f>
        <v>1293.3946697441588</v>
      </c>
      <c r="Q102" s="68">
        <f>IF(Q93&gt;'Key project Info'!$B$6,"",Q98/(1+$B105)^Q93)</f>
        <v>1345.1304565339253</v>
      </c>
      <c r="R102" s="68">
        <f>IF(R93&gt;'Key project Info'!$B$6,"",R98/(1+$B105)^R93)</f>
        <v>1387.37422293747</v>
      </c>
      <c r="S102" s="68">
        <f>IF(S93&gt;'Key project Info'!$B$6,"",S98/(1+$B105)^S93)</f>
        <v>1421.007537432924</v>
      </c>
      <c r="T102" s="68">
        <f>IF(T93&gt;'Key project Info'!$B$6,"",T98/(1+$B105)^T93)</f>
        <v>1446.8440381135226</v>
      </c>
      <c r="U102" s="68">
        <f>IF(U93&gt;'Key project Info'!$B$6,"",U98/(1+$B105)^U93)</f>
        <v>1465.6342204266853</v>
      </c>
      <c r="V102" s="68" t="str">
        <f>IF(V93&gt;'Key project Info'!$B$6,"",V98/(1+$B105)^V93)</f>
        <v/>
      </c>
      <c r="W102" s="68" t="str">
        <f>IF(W93&gt;'Key project Info'!$B$6,"",W98/(1+$B105)^W93)</f>
        <v/>
      </c>
      <c r="X102" s="68" t="str">
        <f>IF(X93&gt;'Key project Info'!$B$6,"",X98/(1+$B105)^X93)</f>
        <v/>
      </c>
      <c r="Y102" s="68" t="str">
        <f>IF(Y93&gt;'Key project Info'!$B$6,"",Y98/(1+$B105)^Y93)</f>
        <v/>
      </c>
      <c r="Z102" s="68" t="str">
        <f>IF(Z93&gt;'Key project Info'!$B$6,"",Z98/(1+$B105)^Z93)</f>
        <v/>
      </c>
      <c r="AA102" s="68" t="str">
        <f>IF(AA93&gt;'Key project Info'!$B$6,"",AA98/(1+$B105)^AA93)</f>
        <v/>
      </c>
      <c r="AB102" s="68" t="str">
        <f>IF(AB93&gt;'Key project Info'!$B$6,"",AB98/(1+$B105)^AB93)</f>
        <v/>
      </c>
      <c r="AC102" s="68" t="str">
        <f>IF(AC93&gt;'Key project Info'!$B$6,"",AC98/(1+$B105)^AC93)</f>
        <v/>
      </c>
      <c r="AD102" s="68" t="str">
        <f>IF(AD93&gt;'Key project Info'!$B$6,"",AD98/(1+$B105)^AD93)</f>
        <v/>
      </c>
      <c r="AE102" s="68" t="str">
        <f>IF(AE93&gt;'Key project Info'!$B$6,"",AE98/(1+$B105)^AE93)</f>
        <v/>
      </c>
      <c r="AF102" s="68"/>
      <c r="AG102" s="68"/>
      <c r="AH102" s="68"/>
    </row>
    <row r="103" spans="1:34" s="292" customFormat="1" ht="14.4" thickBot="1" x14ac:dyDescent="0.3">
      <c r="A103" s="291" t="s">
        <v>136</v>
      </c>
      <c r="B103" s="176">
        <f>IF(B93&gt;'Key project Info'!$B$6,"",B101-Economics_Reference!B94)</f>
        <v>0</v>
      </c>
      <c r="C103" s="176">
        <f>IF(C93&gt;'Key project Info'!$B$6,"",C101-Economics_Reference!C94)</f>
        <v>0</v>
      </c>
      <c r="D103" s="176">
        <f>IF(D93&gt;'Key project Info'!$B$6,"",D101-Economics_Reference!D94)</f>
        <v>0</v>
      </c>
      <c r="E103" s="176">
        <f>IF(E93&gt;'Key project Info'!$B$6,"",E101-Economics_Reference!E94)</f>
        <v>0</v>
      </c>
      <c r="F103" s="176">
        <f>IF(F93&gt;'Key project Info'!$B$6,"",F101-Economics_Reference!F94)</f>
        <v>0</v>
      </c>
      <c r="G103" s="176">
        <f>IF(G93&gt;'Key project Info'!$B$6,"",G101-Economics_Reference!G94)</f>
        <v>0</v>
      </c>
      <c r="H103" s="176">
        <f>IF(H93&gt;'Key project Info'!$B$6,"",H101-Economics_Reference!H94)</f>
        <v>0</v>
      </c>
      <c r="I103" s="176">
        <f>IF(I93&gt;'Key project Info'!$B$6,"",I101-Economics_Reference!I94)</f>
        <v>0</v>
      </c>
      <c r="J103" s="176">
        <f>IF(J93&gt;'Key project Info'!$B$6,"",J101-Economics_Reference!J94)</f>
        <v>0</v>
      </c>
      <c r="K103" s="176">
        <f>IF(K93&gt;'Key project Info'!$B$6,"",K101-Economics_Reference!K94)</f>
        <v>0</v>
      </c>
      <c r="L103" s="176">
        <f>IF(L93&gt;'Key project Info'!$B$6,"",L101-Economics_Reference!L94)</f>
        <v>0</v>
      </c>
      <c r="M103" s="176">
        <f>IF(M93&gt;'Key project Info'!$B$6,"",M101-Economics_Reference!M94)</f>
        <v>0</v>
      </c>
      <c r="N103" s="176">
        <f>IF(N93&gt;'Key project Info'!$B$6,"",N101-Economics_Reference!N94)</f>
        <v>0</v>
      </c>
      <c r="O103" s="176">
        <f>IF(O93&gt;'Key project Info'!$B$6,"",O101-Economics_Reference!O94)</f>
        <v>0</v>
      </c>
      <c r="P103" s="176">
        <f>IF(P93&gt;'Key project Info'!$B$6,"",P101-Economics_Reference!P94)</f>
        <v>0</v>
      </c>
      <c r="Q103" s="176">
        <f>IF(Q93&gt;'Key project Info'!$B$6,"",Q101-Economics_Reference!Q94)</f>
        <v>0</v>
      </c>
      <c r="R103" s="176">
        <f>IF(R93&gt;'Key project Info'!$B$6,"",R101-Economics_Reference!R94)</f>
        <v>0</v>
      </c>
      <c r="S103" s="176">
        <f>IF(S93&gt;'Key project Info'!$B$6,"",S101-Economics_Reference!S94)</f>
        <v>0</v>
      </c>
      <c r="T103" s="176">
        <f>IF(T93&gt;'Key project Info'!$B$6,"",T101-Economics_Reference!T94)</f>
        <v>0</v>
      </c>
      <c r="U103" s="176">
        <f>IF(U93&gt;'Key project Info'!$B$6,"",U101-Economics_Reference!U94)</f>
        <v>0</v>
      </c>
      <c r="V103" s="176" t="str">
        <f>IF(V93&gt;'Key project Info'!$B$6,"",V101-Economics_Reference!V94)</f>
        <v/>
      </c>
      <c r="W103" s="176" t="str">
        <f>IF(W93&gt;'Key project Info'!$B$6,"",W101-Economics_Reference!W94)</f>
        <v/>
      </c>
      <c r="X103" s="176" t="str">
        <f>IF(X93&gt;'Key project Info'!$B$6,"",X101-Economics_Reference!X94)</f>
        <v/>
      </c>
      <c r="Y103" s="176" t="str">
        <f>IF(Y93&gt;'Key project Info'!$B$6,"",Y101-Economics_Reference!Y94)</f>
        <v/>
      </c>
      <c r="Z103" s="176" t="str">
        <f>IF(Z93&gt;'Key project Info'!$B$6,"",Z101-Economics_Reference!Z94)</f>
        <v/>
      </c>
      <c r="AA103" s="176" t="str">
        <f>IF(AA93&gt;'Key project Info'!$B$6,"",AA101-Economics_Reference!AA94)</f>
        <v/>
      </c>
      <c r="AB103" s="176" t="str">
        <f>IF(AB93&gt;'Key project Info'!$B$6,"",AB101-Economics_Reference!AB94)</f>
        <v/>
      </c>
      <c r="AC103" s="176" t="str">
        <f>IF(AC93&gt;'Key project Info'!$B$6,"",AC101-Economics_Reference!AC94)</f>
        <v/>
      </c>
      <c r="AD103" s="176" t="str">
        <f>IF(AD93&gt;'Key project Info'!$B$6,"",AD101-Economics_Reference!AD94)</f>
        <v/>
      </c>
      <c r="AE103" s="176" t="str">
        <f>IF(AE93&gt;'Key project Info'!$B$6,"",AE101-Economics_Reference!AE94)</f>
        <v/>
      </c>
      <c r="AF103" s="176"/>
      <c r="AG103" s="176"/>
      <c r="AH103" s="176"/>
    </row>
    <row r="104" spans="1:34" x14ac:dyDescent="0.25">
      <c r="A104" s="78"/>
      <c r="B104" s="68"/>
      <c r="C104" s="78"/>
      <c r="D104" s="78"/>
      <c r="E104" s="68"/>
      <c r="F104" s="68"/>
      <c r="G104" s="7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row>
    <row r="105" spans="1:34" x14ac:dyDescent="0.25">
      <c r="A105" s="78" t="s">
        <v>98</v>
      </c>
      <c r="B105" s="90">
        <f>(1+B106)/(1+B107)-1</f>
        <v>5.7692307692307709E-2</v>
      </c>
      <c r="C105" s="78"/>
      <c r="D105" s="78"/>
      <c r="E105" s="68"/>
      <c r="F105" s="68"/>
      <c r="G105" s="7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row>
    <row r="106" spans="1:34" x14ac:dyDescent="0.25">
      <c r="A106" s="78" t="s">
        <v>96</v>
      </c>
      <c r="B106" s="302">
        <v>0.1</v>
      </c>
      <c r="C106" s="78"/>
      <c r="D106" s="78"/>
      <c r="E106" s="68"/>
      <c r="F106" s="68"/>
      <c r="G106" s="7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row>
    <row r="107" spans="1:34" x14ac:dyDescent="0.25">
      <c r="A107" s="271" t="s">
        <v>97</v>
      </c>
      <c r="B107" s="302">
        <v>0.04</v>
      </c>
      <c r="C107" s="78"/>
      <c r="D107" s="78"/>
      <c r="E107" s="68"/>
      <c r="F107" s="68"/>
      <c r="G107" s="7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row>
    <row r="108" spans="1:34" x14ac:dyDescent="0.25">
      <c r="A108" s="88" t="s">
        <v>31</v>
      </c>
      <c r="B108" s="88">
        <f ca="1">IF(AND('Key project Info'!$B$6&gt;0,'Key project Info'!$B$6&lt;=30),SUM(B101:OFFSET(B101,0,'Key project Info'!$B$6-1)),"Assessment period wrong")</f>
        <v>2088.1964159917907</v>
      </c>
      <c r="C108" s="78"/>
      <c r="D108" s="78"/>
      <c r="E108" s="68"/>
      <c r="F108" s="68"/>
      <c r="G108" s="7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row>
    <row r="109" spans="1:34" x14ac:dyDescent="0.25">
      <c r="A109" s="65" t="s">
        <v>100</v>
      </c>
      <c r="B109" s="303">
        <f ca="1">IF(AND('Key project Info'!$B$6&gt;0,'Key project Info'!$B$6&lt;=30),IRR(B97:OFFSET(B97,0,'Key project Info'!$B$6-1)),"Assessment period wrong")</f>
        <v>0.24618147648090627</v>
      </c>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row>
    <row r="110" spans="1:34" x14ac:dyDescent="0.25">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row>
    <row r="111" spans="1:34" x14ac:dyDescent="0.2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row>
    <row r="112" spans="1:34" x14ac:dyDescent="0.2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row>
    <row r="113" spans="1:34" ht="17.399999999999999" x14ac:dyDescent="0.3">
      <c r="A113" s="286" t="str">
        <f>'Key project Info'!$B$37</f>
        <v>Sustainable logging of primary forests</v>
      </c>
      <c r="B113" s="286"/>
      <c r="C113" s="286"/>
      <c r="D113" s="286"/>
      <c r="E113" s="286"/>
      <c r="F113" s="286"/>
      <c r="G113" s="286"/>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68"/>
      <c r="AG113" s="68"/>
      <c r="AH113" s="68"/>
    </row>
    <row r="114" spans="1:34" x14ac:dyDescent="0.25">
      <c r="A114" s="287" t="s">
        <v>1</v>
      </c>
      <c r="B114" s="288">
        <v>1</v>
      </c>
      <c r="C114" s="288">
        <v>2</v>
      </c>
      <c r="D114" s="288">
        <v>3</v>
      </c>
      <c r="E114" s="288">
        <v>4</v>
      </c>
      <c r="F114" s="288">
        <v>5</v>
      </c>
      <c r="G114" s="288">
        <v>6</v>
      </c>
      <c r="H114" s="288">
        <v>7</v>
      </c>
      <c r="I114" s="288">
        <v>8</v>
      </c>
      <c r="J114" s="288">
        <v>9</v>
      </c>
      <c r="K114" s="288">
        <v>10</v>
      </c>
      <c r="L114" s="288">
        <v>11</v>
      </c>
      <c r="M114" s="288">
        <v>12</v>
      </c>
      <c r="N114" s="288">
        <v>13</v>
      </c>
      <c r="O114" s="288">
        <v>14</v>
      </c>
      <c r="P114" s="288">
        <v>15</v>
      </c>
      <c r="Q114" s="288">
        <v>16</v>
      </c>
      <c r="R114" s="288">
        <v>17</v>
      </c>
      <c r="S114" s="288">
        <v>18</v>
      </c>
      <c r="T114" s="288">
        <v>19</v>
      </c>
      <c r="U114" s="288">
        <v>20</v>
      </c>
      <c r="V114" s="288">
        <v>21</v>
      </c>
      <c r="W114" s="288">
        <v>22</v>
      </c>
      <c r="X114" s="288">
        <v>23</v>
      </c>
      <c r="Y114" s="288">
        <v>24</v>
      </c>
      <c r="Z114" s="288">
        <v>25</v>
      </c>
      <c r="AA114" s="288">
        <v>26</v>
      </c>
      <c r="AB114" s="288">
        <v>27</v>
      </c>
      <c r="AC114" s="288">
        <v>28</v>
      </c>
      <c r="AD114" s="288">
        <v>29</v>
      </c>
      <c r="AE114" s="288">
        <v>30</v>
      </c>
      <c r="AF114" s="68"/>
      <c r="AG114" s="68"/>
      <c r="AH114" s="68"/>
    </row>
    <row r="115" spans="1:34" s="235" customFormat="1" x14ac:dyDescent="0.25">
      <c r="A115" s="235" t="s">
        <v>8</v>
      </c>
      <c r="B115" s="235">
        <v>1000</v>
      </c>
    </row>
    <row r="116" spans="1:34" s="290" customFormat="1" ht="16.5" customHeight="1" x14ac:dyDescent="0.3">
      <c r="A116" s="235" t="s">
        <v>29</v>
      </c>
      <c r="B116" s="235"/>
      <c r="C116" s="235">
        <v>500</v>
      </c>
      <c r="D116" s="235">
        <v>500</v>
      </c>
      <c r="E116" s="235">
        <v>500</v>
      </c>
      <c r="F116" s="235">
        <v>500</v>
      </c>
      <c r="G116" s="235">
        <v>500</v>
      </c>
      <c r="H116" s="235">
        <v>500</v>
      </c>
      <c r="I116" s="235">
        <v>500</v>
      </c>
      <c r="J116" s="235">
        <v>500</v>
      </c>
      <c r="K116" s="235">
        <v>500</v>
      </c>
      <c r="L116" s="235">
        <v>500</v>
      </c>
      <c r="M116" s="235">
        <v>500</v>
      </c>
      <c r="N116" s="235">
        <v>500</v>
      </c>
      <c r="O116" s="235">
        <v>500</v>
      </c>
      <c r="P116" s="235">
        <v>500</v>
      </c>
      <c r="Q116" s="235">
        <v>500</v>
      </c>
      <c r="R116" s="235">
        <v>500</v>
      </c>
      <c r="S116" s="235">
        <v>500</v>
      </c>
      <c r="T116" s="235">
        <v>500</v>
      </c>
      <c r="U116" s="235">
        <v>500</v>
      </c>
      <c r="V116" s="235"/>
      <c r="W116" s="235"/>
      <c r="X116" s="235"/>
      <c r="Y116" s="235"/>
      <c r="Z116" s="235"/>
      <c r="AA116" s="235"/>
      <c r="AB116" s="235"/>
      <c r="AC116" s="235"/>
      <c r="AD116" s="235"/>
      <c r="AE116" s="235"/>
    </row>
    <row r="117" spans="1:34" s="235" customFormat="1" x14ac:dyDescent="0.25">
      <c r="A117" s="237" t="s">
        <v>30</v>
      </c>
      <c r="B117" s="237"/>
      <c r="C117" s="237">
        <v>700</v>
      </c>
      <c r="D117" s="237">
        <v>700</v>
      </c>
      <c r="E117" s="237">
        <v>700</v>
      </c>
      <c r="F117" s="237">
        <v>700</v>
      </c>
      <c r="G117" s="237">
        <v>700</v>
      </c>
      <c r="H117" s="237">
        <v>700</v>
      </c>
      <c r="I117" s="237">
        <v>700</v>
      </c>
      <c r="J117" s="237">
        <v>700</v>
      </c>
      <c r="K117" s="237">
        <v>700</v>
      </c>
      <c r="L117" s="237">
        <v>700</v>
      </c>
      <c r="M117" s="237">
        <v>700</v>
      </c>
      <c r="N117" s="237">
        <v>700</v>
      </c>
      <c r="O117" s="237">
        <v>700</v>
      </c>
      <c r="P117" s="237">
        <v>700</v>
      </c>
      <c r="Q117" s="237">
        <v>700</v>
      </c>
      <c r="R117" s="237">
        <v>700</v>
      </c>
      <c r="S117" s="237">
        <v>700</v>
      </c>
      <c r="T117" s="237">
        <v>700</v>
      </c>
      <c r="U117" s="237">
        <v>700</v>
      </c>
      <c r="V117" s="237"/>
      <c r="W117" s="237"/>
      <c r="X117" s="237"/>
      <c r="Y117" s="237"/>
      <c r="Z117" s="237"/>
      <c r="AA117" s="237"/>
      <c r="AB117" s="237"/>
      <c r="AC117" s="237"/>
      <c r="AD117" s="237"/>
      <c r="AE117" s="237"/>
    </row>
    <row r="118" spans="1:34" x14ac:dyDescent="0.25">
      <c r="A118" s="88" t="s">
        <v>122</v>
      </c>
      <c r="B118" s="68">
        <f>IF(B114&gt;'Key project Info'!$B$6,"",B117-(B115+B116))</f>
        <v>-1000</v>
      </c>
      <c r="C118" s="68">
        <f>IF(C114&gt;'Key project Info'!$B$6,"",C117-(C115+C116))</f>
        <v>200</v>
      </c>
      <c r="D118" s="68">
        <f>IF(D114&gt;'Key project Info'!$B$6,"",D117-(D115+D116))</f>
        <v>200</v>
      </c>
      <c r="E118" s="68">
        <f>IF(E114&gt;'Key project Info'!$B$6,"",E117-(E115+E116))</f>
        <v>200</v>
      </c>
      <c r="F118" s="68">
        <f>IF(F114&gt;'Key project Info'!$B$6,"",F117-(F115+F116))</f>
        <v>200</v>
      </c>
      <c r="G118" s="68">
        <f>IF(G114&gt;'Key project Info'!$B$6,"",G117-(G115+G116))</f>
        <v>200</v>
      </c>
      <c r="H118" s="68">
        <f>IF(H114&gt;'Key project Info'!$B$6,"",H117-(H115+H116))</f>
        <v>200</v>
      </c>
      <c r="I118" s="68">
        <f>IF(I114&gt;'Key project Info'!$B$6,"",I117-(I115+I116))</f>
        <v>200</v>
      </c>
      <c r="J118" s="68">
        <f>IF(J114&gt;'Key project Info'!$B$6,"",J117-(J115+J116))</f>
        <v>200</v>
      </c>
      <c r="K118" s="68">
        <f>IF(K114&gt;'Key project Info'!$B$6,"",K117-(K115+K116))</f>
        <v>200</v>
      </c>
      <c r="L118" s="68">
        <f>IF(L114&gt;'Key project Info'!$B$6,"",L117-(L115+L116))</f>
        <v>200</v>
      </c>
      <c r="M118" s="68">
        <f>IF(M114&gt;'Key project Info'!$B$6,"",M117-(M115+M116))</f>
        <v>200</v>
      </c>
      <c r="N118" s="68">
        <f>IF(N114&gt;'Key project Info'!$B$6,"",N117-(N115+N116))</f>
        <v>200</v>
      </c>
      <c r="O118" s="68">
        <f>IF(O114&gt;'Key project Info'!$B$6,"",O117-(O115+O116))</f>
        <v>200</v>
      </c>
      <c r="P118" s="68">
        <f>IF(P114&gt;'Key project Info'!$B$6,"",P117-(P115+P116))</f>
        <v>200</v>
      </c>
      <c r="Q118" s="68">
        <f>IF(Q114&gt;'Key project Info'!$B$6,"",Q117-(Q115+Q116))</f>
        <v>200</v>
      </c>
      <c r="R118" s="68">
        <f>IF(R114&gt;'Key project Info'!$B$6,"",R117-(R115+R116))</f>
        <v>200</v>
      </c>
      <c r="S118" s="68">
        <f>IF(S114&gt;'Key project Info'!$B$6,"",S117-(S115+S116))</f>
        <v>200</v>
      </c>
      <c r="T118" s="68">
        <f>IF(T114&gt;'Key project Info'!$B$6,"",T117-(T115+T116))</f>
        <v>200</v>
      </c>
      <c r="U118" s="68">
        <f>IF(U114&gt;'Key project Info'!$B$6,"",U117-(U115+U116))</f>
        <v>200</v>
      </c>
      <c r="V118" s="68" t="str">
        <f>IF(V114&gt;'Key project Info'!$B$6,"",V117-(V115+V116))</f>
        <v/>
      </c>
      <c r="W118" s="68" t="str">
        <f>IF(W114&gt;'Key project Info'!$B$6,"",W117-(W115+W116))</f>
        <v/>
      </c>
      <c r="X118" s="68" t="str">
        <f>IF(X114&gt;'Key project Info'!$B$6,"",X117-(X115+X116))</f>
        <v/>
      </c>
      <c r="Y118" s="68" t="str">
        <f>IF(Y114&gt;'Key project Info'!$B$6,"",Y117-(Y115+Y116))</f>
        <v/>
      </c>
      <c r="Z118" s="68" t="str">
        <f>IF(Z114&gt;'Key project Info'!$B$6,"",Z117-(Z115+Z116))</f>
        <v/>
      </c>
      <c r="AA118" s="68" t="str">
        <f>IF(AA114&gt;'Key project Info'!$B$6,"",AA117-(AA115+AA116))</f>
        <v/>
      </c>
      <c r="AB118" s="68" t="str">
        <f>IF(AB114&gt;'Key project Info'!$B$6,"",AB117-(AB115+AB116))</f>
        <v/>
      </c>
      <c r="AC118" s="68" t="str">
        <f>IF(AC114&gt;'Key project Info'!$B$6,"",AC117-(AC115+AC116))</f>
        <v/>
      </c>
      <c r="AD118" s="68" t="str">
        <f>IF(AD114&gt;'Key project Info'!$B$6,"",AD117-(AD115+AD116))</f>
        <v/>
      </c>
      <c r="AE118" s="68" t="str">
        <f>IF(AE114&gt;'Key project Info'!$B$6,"",AE117-(AE115+AE116))</f>
        <v/>
      </c>
      <c r="AF118" s="68"/>
      <c r="AG118" s="68"/>
      <c r="AH118" s="68"/>
    </row>
    <row r="119" spans="1:34" x14ac:dyDescent="0.25">
      <c r="A119" s="78" t="s">
        <v>123</v>
      </c>
      <c r="B119" s="68">
        <f>IF(B114&gt;'Key project Info'!$B$6,"",IF(B114=1,B118,A119+B118))</f>
        <v>-1000</v>
      </c>
      <c r="C119" s="68">
        <f>IF(C114&gt;'Key project Info'!$B$6,"",IF(C114=1,C118,B119+C118))</f>
        <v>-800</v>
      </c>
      <c r="D119" s="68">
        <f>IF(D114&gt;'Key project Info'!$B$6,"",IF(D114=1,D118,C119+D118))</f>
        <v>-600</v>
      </c>
      <c r="E119" s="68">
        <f>IF(E114&gt;'Key project Info'!$B$6,"",IF(E114=1,E118,D119+E118))</f>
        <v>-400</v>
      </c>
      <c r="F119" s="68">
        <f>IF(F114&gt;'Key project Info'!$B$6,"",IF(F114=1,F118,E119+F118))</f>
        <v>-200</v>
      </c>
      <c r="G119" s="68">
        <f>IF(G114&gt;'Key project Info'!$B$6,"",IF(G114=1,G118,F119+G118))</f>
        <v>0</v>
      </c>
      <c r="H119" s="68">
        <f>IF(H114&gt;'Key project Info'!$B$6,"",IF(H114=1,H118,G119+H118))</f>
        <v>200</v>
      </c>
      <c r="I119" s="68">
        <f>IF(I114&gt;'Key project Info'!$B$6,"",IF(I114=1,I118,H119+I118))</f>
        <v>400</v>
      </c>
      <c r="J119" s="68">
        <f>IF(J114&gt;'Key project Info'!$B$6,"",IF(J114=1,J118,I119+J118))</f>
        <v>600</v>
      </c>
      <c r="K119" s="68">
        <f>IF(K114&gt;'Key project Info'!$B$6,"",IF(K114=1,K118,J119+K118))</f>
        <v>800</v>
      </c>
      <c r="L119" s="68">
        <f>IF(L114&gt;'Key project Info'!$B$6,"",IF(L114=1,L118,K119+L118))</f>
        <v>1000</v>
      </c>
      <c r="M119" s="68">
        <f>IF(M114&gt;'Key project Info'!$B$6,"",IF(M114=1,M118,L119+M118))</f>
        <v>1200</v>
      </c>
      <c r="N119" s="68">
        <f>IF(N114&gt;'Key project Info'!$B$6,"",IF(N114=1,N118,M119+N118))</f>
        <v>1400</v>
      </c>
      <c r="O119" s="68">
        <f>IF(O114&gt;'Key project Info'!$B$6,"",IF(O114=1,O118,N119+O118))</f>
        <v>1600</v>
      </c>
      <c r="P119" s="68">
        <f>IF(P114&gt;'Key project Info'!$B$6,"",IF(P114=1,P118,O119+P118))</f>
        <v>1800</v>
      </c>
      <c r="Q119" s="68">
        <f>IF(Q114&gt;'Key project Info'!$B$6,"",IF(Q114=1,Q118,P119+Q118))</f>
        <v>2000</v>
      </c>
      <c r="R119" s="68">
        <f>IF(R114&gt;'Key project Info'!$B$6,"",IF(R114=1,R118,Q119+R118))</f>
        <v>2200</v>
      </c>
      <c r="S119" s="68">
        <f>IF(S114&gt;'Key project Info'!$B$6,"",IF(S114=1,S118,R119+S118))</f>
        <v>2400</v>
      </c>
      <c r="T119" s="68">
        <f>IF(T114&gt;'Key project Info'!$B$6,"",IF(T114=1,T118,S119+T118))</f>
        <v>2600</v>
      </c>
      <c r="U119" s="68">
        <f>IF(U114&gt;'Key project Info'!$B$6,"",IF(U114=1,U118,T119+U118))</f>
        <v>2800</v>
      </c>
      <c r="V119" s="68" t="str">
        <f>IF(V114&gt;'Key project Info'!$B$6,"",IF(V114=1,V118,U119+V118))</f>
        <v/>
      </c>
      <c r="W119" s="68" t="str">
        <f>IF(W114&gt;'Key project Info'!$B$6,"",IF(W114=1,W118,V119+W118))</f>
        <v/>
      </c>
      <c r="X119" s="68" t="str">
        <f>IF(X114&gt;'Key project Info'!$B$6,"",IF(X114=1,X118,W119+X118))</f>
        <v/>
      </c>
      <c r="Y119" s="68" t="str">
        <f>IF(Y114&gt;'Key project Info'!$B$6,"",IF(Y114=1,Y118,X119+Y118))</f>
        <v/>
      </c>
      <c r="Z119" s="68" t="str">
        <f>IF(Z114&gt;'Key project Info'!$B$6,"",IF(Z114=1,Z118,Y119+Z118))</f>
        <v/>
      </c>
      <c r="AA119" s="68" t="str">
        <f>IF(AA114&gt;'Key project Info'!$B$6,"",IF(AA114=1,AA118,Z119+AA118))</f>
        <v/>
      </c>
      <c r="AB119" s="68" t="str">
        <f>IF(AB114&gt;'Key project Info'!$B$6,"",IF(AB114=1,AB118,AA119+AB118))</f>
        <v/>
      </c>
      <c r="AC119" s="68" t="str">
        <f>IF(AC114&gt;'Key project Info'!$B$6,"",IF(AC114=1,AC118,AB119+AC118))</f>
        <v/>
      </c>
      <c r="AD119" s="68" t="str">
        <f>IF(AD114&gt;'Key project Info'!$B$6,"",IF(AD114=1,AD118,AC119+AD118))</f>
        <v/>
      </c>
      <c r="AE119" s="68" t="str">
        <f>IF(AE114&gt;'Key project Info'!$B$6,"",IF(AE114=1,AE118,AD119+AE118))</f>
        <v/>
      </c>
      <c r="AF119" s="68"/>
      <c r="AG119" s="68"/>
      <c r="AH119" s="68"/>
    </row>
    <row r="120" spans="1:34" x14ac:dyDescent="0.25">
      <c r="A120" s="78" t="s">
        <v>135</v>
      </c>
      <c r="B120" s="68">
        <f>IF(B114&gt;'Key project Info'!$B$6,"",B118-Economics_Reference!B110)</f>
        <v>-1000</v>
      </c>
      <c r="C120" s="68">
        <f>IF(C114&gt;'Key project Info'!$B$6,"",C118-Economics_Reference!C110)</f>
        <v>200</v>
      </c>
      <c r="D120" s="68">
        <f>IF(D114&gt;'Key project Info'!$B$6,"",D118-Economics_Reference!D110)</f>
        <v>200</v>
      </c>
      <c r="E120" s="68">
        <f>IF(E114&gt;'Key project Info'!$B$6,"",E118-Economics_Reference!E110)</f>
        <v>200</v>
      </c>
      <c r="F120" s="68">
        <f>IF(F114&gt;'Key project Info'!$B$6,"",F118-Economics_Reference!F110)</f>
        <v>200</v>
      </c>
      <c r="G120" s="68">
        <f>IF(G114&gt;'Key project Info'!$B$6,"",G118-Economics_Reference!G110)</f>
        <v>200</v>
      </c>
      <c r="H120" s="68">
        <f>IF(H114&gt;'Key project Info'!$B$6,"",H118-Economics_Reference!H110)</f>
        <v>200</v>
      </c>
      <c r="I120" s="68">
        <f>IF(I114&gt;'Key project Info'!$B$6,"",I118-Economics_Reference!I110)</f>
        <v>200</v>
      </c>
      <c r="J120" s="68">
        <f>IF(J114&gt;'Key project Info'!$B$6,"",J118-Economics_Reference!J110)</f>
        <v>200</v>
      </c>
      <c r="K120" s="68">
        <f>IF(K114&gt;'Key project Info'!$B$6,"",K118-Economics_Reference!K110)</f>
        <v>200</v>
      </c>
      <c r="L120" s="68">
        <f>IF(L114&gt;'Key project Info'!$B$6,"",L118-Economics_Reference!L110)</f>
        <v>200</v>
      </c>
      <c r="M120" s="68">
        <f>IF(M114&gt;'Key project Info'!$B$6,"",M118-Economics_Reference!M110)</f>
        <v>200</v>
      </c>
      <c r="N120" s="68">
        <f>IF(N114&gt;'Key project Info'!$B$6,"",N118-Economics_Reference!N110)</f>
        <v>200</v>
      </c>
      <c r="O120" s="68">
        <f>IF(O114&gt;'Key project Info'!$B$6,"",O118-Economics_Reference!O110)</f>
        <v>200</v>
      </c>
      <c r="P120" s="68">
        <f>IF(P114&gt;'Key project Info'!$B$6,"",P118-Economics_Reference!P110)</f>
        <v>200</v>
      </c>
      <c r="Q120" s="68">
        <f>IF(Q114&gt;'Key project Info'!$B$6,"",Q118-Economics_Reference!Q110)</f>
        <v>200</v>
      </c>
      <c r="R120" s="68">
        <f>IF(R114&gt;'Key project Info'!$B$6,"",R118-Economics_Reference!R110)</f>
        <v>200</v>
      </c>
      <c r="S120" s="68">
        <f>IF(S114&gt;'Key project Info'!$B$6,"",S118-Economics_Reference!S110)</f>
        <v>200</v>
      </c>
      <c r="T120" s="68">
        <f>IF(T114&gt;'Key project Info'!$B$6,"",T118-Economics_Reference!T110)</f>
        <v>200</v>
      </c>
      <c r="U120" s="68">
        <f>IF(U114&gt;'Key project Info'!$B$6,"",U118-Economics_Reference!U110)</f>
        <v>200</v>
      </c>
      <c r="V120" s="68" t="str">
        <f>IF(V114&gt;'Key project Info'!$B$6,"",V118-Economics_Reference!V110)</f>
        <v/>
      </c>
      <c r="W120" s="68" t="str">
        <f>IF(W114&gt;'Key project Info'!$B$6,"",W118-Economics_Reference!W110)</f>
        <v/>
      </c>
      <c r="X120" s="68" t="str">
        <f>IF(X114&gt;'Key project Info'!$B$6,"",X118-Economics_Reference!X110)</f>
        <v/>
      </c>
      <c r="Y120" s="68" t="str">
        <f>IF(Y114&gt;'Key project Info'!$B$6,"",Y118-Economics_Reference!Y110)</f>
        <v/>
      </c>
      <c r="Z120" s="68" t="str">
        <f>IF(Z114&gt;'Key project Info'!$B$6,"",Z118-Economics_Reference!Z110)</f>
        <v/>
      </c>
      <c r="AA120" s="68" t="str">
        <f>IF(AA114&gt;'Key project Info'!$B$6,"",AA118-Economics_Reference!AA110)</f>
        <v/>
      </c>
      <c r="AB120" s="68" t="str">
        <f>IF(AB114&gt;'Key project Info'!$B$6,"",AB118-Economics_Reference!AB110)</f>
        <v/>
      </c>
      <c r="AC120" s="68" t="str">
        <f>IF(AC114&gt;'Key project Info'!$B$6,"",AC118-Economics_Reference!AC110)</f>
        <v/>
      </c>
      <c r="AD120" s="68" t="str">
        <f>IF(AD114&gt;'Key project Info'!$B$6,"",AD118-Economics_Reference!AD110)</f>
        <v/>
      </c>
      <c r="AE120" s="68" t="str">
        <f>IF(AE114&gt;'Key project Info'!$B$6,"",AE118-Economics_Reference!AE110)</f>
        <v/>
      </c>
      <c r="AF120" s="68"/>
      <c r="AG120" s="68"/>
      <c r="AH120" s="68"/>
    </row>
    <row r="121" spans="1:34" x14ac:dyDescent="0.25">
      <c r="A121" s="78"/>
      <c r="B121" s="6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68"/>
      <c r="AG121" s="68"/>
      <c r="AH121" s="68"/>
    </row>
    <row r="122" spans="1:34" x14ac:dyDescent="0.25">
      <c r="A122" s="88" t="s">
        <v>120</v>
      </c>
      <c r="B122" s="68">
        <f>IF(B114&gt;'Key project Info'!$B$6,"",B118/(1+$B126)^B114)</f>
        <v>-945.4545454545455</v>
      </c>
      <c r="C122" s="68">
        <f>IF(C114&gt;'Key project Info'!$B$6,"",C118/(1+$B126)^C114)</f>
        <v>178.77685950413223</v>
      </c>
      <c r="D122" s="68">
        <f>IF(D114&gt;'Key project Info'!$B$6,"",D118/(1+$B126)^D114)</f>
        <v>169.02539444027047</v>
      </c>
      <c r="E122" s="68">
        <f>IF(E114&gt;'Key project Info'!$B$6,"",E118/(1+$B126)^E114)</f>
        <v>159.80582747080118</v>
      </c>
      <c r="F122" s="68">
        <f>IF(F114&gt;'Key project Info'!$B$6,"",F118/(1+$B126)^F114)</f>
        <v>151.08914597239385</v>
      </c>
      <c r="G122" s="68">
        <f>IF(G114&gt;'Key project Info'!$B$6,"",G118/(1+$B126)^G114)</f>
        <v>142.8479198284451</v>
      </c>
      <c r="H122" s="68">
        <f>IF(H114&gt;'Key project Info'!$B$6,"",H118/(1+$B126)^H114)</f>
        <v>135.05621511052991</v>
      </c>
      <c r="I122" s="68">
        <f>IF(I114&gt;'Key project Info'!$B$6,"",I118/(1+$B126)^I114)</f>
        <v>127.68951246813737</v>
      </c>
      <c r="J122" s="68">
        <f>IF(J114&gt;'Key project Info'!$B$6,"",J118/(1+$B126)^J114)</f>
        <v>120.72462996987534</v>
      </c>
      <c r="K122" s="68">
        <f>IF(K114&gt;'Key project Info'!$B$6,"",K118/(1+$B126)^K114)</f>
        <v>114.13965015333667</v>
      </c>
      <c r="L122" s="68">
        <f>IF(L114&gt;'Key project Info'!$B$6,"",L118/(1+$B126)^L114)</f>
        <v>107.91385105406377</v>
      </c>
      <c r="M122" s="68">
        <f>IF(M114&gt;'Key project Info'!$B$6,"",M118/(1+$B126)^M114)</f>
        <v>102.02764099656939</v>
      </c>
      <c r="N122" s="68">
        <f>IF(N114&gt;'Key project Info'!$B$6,"",N118/(1+$B126)^N114)</f>
        <v>96.462496942211061</v>
      </c>
      <c r="O122" s="68">
        <f>IF(O114&gt;'Key project Info'!$B$6,"",O118/(1+$B126)^O114)</f>
        <v>91.200906199908644</v>
      </c>
      <c r="P122" s="68">
        <f>IF(P114&gt;'Key project Info'!$B$6,"",P118/(1+$B126)^P114)</f>
        <v>86.226311316277247</v>
      </c>
      <c r="Q122" s="68">
        <f>IF(Q114&gt;'Key project Info'!$B$6,"",Q118/(1+$B126)^Q114)</f>
        <v>81.523057971753047</v>
      </c>
      <c r="R122" s="68">
        <f>IF(R114&gt;'Key project Info'!$B$6,"",R118/(1+$B126)^R114)</f>
        <v>77.076345718748328</v>
      </c>
      <c r="S122" s="68">
        <f>IF(S114&gt;'Key project Info'!$B$6,"",S118/(1+$B126)^S114)</f>
        <v>72.872181406816608</v>
      </c>
      <c r="T122" s="68">
        <f>IF(T114&gt;'Key project Info'!$B$6,"",T118/(1+$B126)^T114)</f>
        <v>68.897335148262982</v>
      </c>
      <c r="U122" s="68">
        <f>IF(U114&gt;'Key project Info'!$B$6,"",U118/(1+$B126)^U114)</f>
        <v>65.139298685630465</v>
      </c>
      <c r="V122" s="68" t="str">
        <f>IF(V114&gt;'Key project Info'!$B$6,"",V118/(1+$B126)^V114)</f>
        <v/>
      </c>
      <c r="W122" s="68" t="str">
        <f>IF(W114&gt;'Key project Info'!$B$6,"",W118/(1+$B126)^W114)</f>
        <v/>
      </c>
      <c r="X122" s="68" t="str">
        <f>IF(X114&gt;'Key project Info'!$B$6,"",X118/(1+$B126)^X114)</f>
        <v/>
      </c>
      <c r="Y122" s="68" t="str">
        <f>IF(Y114&gt;'Key project Info'!$B$6,"",Y118/(1+$B126)^Y114)</f>
        <v/>
      </c>
      <c r="Z122" s="68" t="str">
        <f>IF(Z114&gt;'Key project Info'!$B$6,"",Z118/(1+$B126)^Z114)</f>
        <v/>
      </c>
      <c r="AA122" s="68" t="str">
        <f>IF(AA114&gt;'Key project Info'!$B$6,"",AA118/(1+$B126)^AA114)</f>
        <v/>
      </c>
      <c r="AB122" s="68" t="str">
        <f>IF(AB114&gt;'Key project Info'!$B$6,"",AB118/(1+$B126)^AB114)</f>
        <v/>
      </c>
      <c r="AC122" s="68" t="str">
        <f>IF(AC114&gt;'Key project Info'!$B$6,"",AC118/(1+$B126)^AC114)</f>
        <v/>
      </c>
      <c r="AD122" s="68" t="str">
        <f>IF(AD114&gt;'Key project Info'!$B$6,"",AD118/(1+$B126)^AD114)</f>
        <v/>
      </c>
      <c r="AE122" s="68" t="str">
        <f>IF(AE114&gt;'Key project Info'!$B$6,"",AE118/(1+$B126)^AE114)</f>
        <v/>
      </c>
      <c r="AF122" s="68"/>
      <c r="AG122" s="68"/>
      <c r="AH122" s="68"/>
    </row>
    <row r="123" spans="1:34" x14ac:dyDescent="0.25">
      <c r="A123" s="78" t="s">
        <v>121</v>
      </c>
      <c r="B123" s="68">
        <f>IF(B114&gt;'Key project Info'!$B$6,"",B119/(1+$B126)^B114)</f>
        <v>-945.4545454545455</v>
      </c>
      <c r="C123" s="68">
        <f>IF(C114&gt;'Key project Info'!$B$6,"",C119/(1+$B126)^C114)</f>
        <v>-715.10743801652893</v>
      </c>
      <c r="D123" s="68">
        <f>IF(D114&gt;'Key project Info'!$B$6,"",D119/(1+$B126)^D114)</f>
        <v>-507.07618332081142</v>
      </c>
      <c r="E123" s="68">
        <f>IF(E114&gt;'Key project Info'!$B$6,"",E119/(1+$B126)^E114)</f>
        <v>-319.61165494160235</v>
      </c>
      <c r="F123" s="68">
        <f>IF(F114&gt;'Key project Info'!$B$6,"",F119/(1+$B126)^F114)</f>
        <v>-151.08914597239385</v>
      </c>
      <c r="G123" s="68">
        <f>IF(G114&gt;'Key project Info'!$B$6,"",G119/(1+$B126)^G114)</f>
        <v>0</v>
      </c>
      <c r="H123" s="68">
        <f>IF(H114&gt;'Key project Info'!$B$6,"",H119/(1+$B126)^H114)</f>
        <v>135.05621511052991</v>
      </c>
      <c r="I123" s="68">
        <f>IF(I114&gt;'Key project Info'!$B$6,"",I119/(1+$B126)^I114)</f>
        <v>255.37902493627473</v>
      </c>
      <c r="J123" s="68">
        <f>IF(J114&gt;'Key project Info'!$B$6,"",J119/(1+$B126)^J114)</f>
        <v>362.17388990962598</v>
      </c>
      <c r="K123" s="68">
        <f>IF(K114&gt;'Key project Info'!$B$6,"",K119/(1+$B126)^K114)</f>
        <v>456.5586006133467</v>
      </c>
      <c r="L123" s="68">
        <f>IF(L114&gt;'Key project Info'!$B$6,"",L119/(1+$B126)^L114)</f>
        <v>539.56925527031888</v>
      </c>
      <c r="M123" s="68">
        <f>IF(M114&gt;'Key project Info'!$B$6,"",M119/(1+$B126)^M114)</f>
        <v>612.1658459794163</v>
      </c>
      <c r="N123" s="68">
        <f>IF(N114&gt;'Key project Info'!$B$6,"",N119/(1+$B126)^N114)</f>
        <v>675.23747859547746</v>
      </c>
      <c r="O123" s="68">
        <f>IF(O114&gt;'Key project Info'!$B$6,"",O119/(1+$B126)^O114)</f>
        <v>729.60724959926915</v>
      </c>
      <c r="P123" s="68">
        <f>IF(P114&gt;'Key project Info'!$B$6,"",P119/(1+$B126)^P114)</f>
        <v>776.03680184649522</v>
      </c>
      <c r="Q123" s="68">
        <f>IF(Q114&gt;'Key project Info'!$B$6,"",Q119/(1+$B126)^Q114)</f>
        <v>815.23057971753053</v>
      </c>
      <c r="R123" s="68">
        <f>IF(R114&gt;'Key project Info'!$B$6,"",R119/(1+$B126)^R114)</f>
        <v>847.83980290623174</v>
      </c>
      <c r="S123" s="68">
        <f>IF(S114&gt;'Key project Info'!$B$6,"",S119/(1+$B126)^S114)</f>
        <v>874.46617688179936</v>
      </c>
      <c r="T123" s="68">
        <f>IF(T114&gt;'Key project Info'!$B$6,"",T119/(1+$B126)^T114)</f>
        <v>895.66535692741877</v>
      </c>
      <c r="U123" s="68">
        <f>IF(U114&gt;'Key project Info'!$B$6,"",U119/(1+$B126)^U114)</f>
        <v>911.95018159882648</v>
      </c>
      <c r="V123" s="68" t="str">
        <f>IF(V114&gt;'Key project Info'!$B$6,"",V119/(1+$B126)^V114)</f>
        <v/>
      </c>
      <c r="W123" s="68" t="str">
        <f>IF(W114&gt;'Key project Info'!$B$6,"",W119/(1+$B126)^W114)</f>
        <v/>
      </c>
      <c r="X123" s="68" t="str">
        <f>IF(X114&gt;'Key project Info'!$B$6,"",X119/(1+$B126)^X114)</f>
        <v/>
      </c>
      <c r="Y123" s="68" t="str">
        <f>IF(Y114&gt;'Key project Info'!$B$6,"",Y119/(1+$B126)^Y114)</f>
        <v/>
      </c>
      <c r="Z123" s="68" t="str">
        <f>IF(Z114&gt;'Key project Info'!$B$6,"",Z119/(1+$B126)^Z114)</f>
        <v/>
      </c>
      <c r="AA123" s="68" t="str">
        <f>IF(AA114&gt;'Key project Info'!$B$6,"",AA119/(1+$B126)^AA114)</f>
        <v/>
      </c>
      <c r="AB123" s="68" t="str">
        <f>IF(AB114&gt;'Key project Info'!$B$6,"",AB119/(1+$B126)^AB114)</f>
        <v/>
      </c>
      <c r="AC123" s="68" t="str">
        <f>IF(AC114&gt;'Key project Info'!$B$6,"",AC119/(1+$B126)^AC114)</f>
        <v/>
      </c>
      <c r="AD123" s="68" t="str">
        <f>IF(AD114&gt;'Key project Info'!$B$6,"",AD119/(1+$B126)^AD114)</f>
        <v/>
      </c>
      <c r="AE123" s="68" t="str">
        <f>IF(AE114&gt;'Key project Info'!$B$6,"",AE119/(1+$B126)^AE114)</f>
        <v/>
      </c>
      <c r="AF123" s="68"/>
      <c r="AG123" s="68"/>
      <c r="AH123" s="68"/>
    </row>
    <row r="124" spans="1:34" s="292" customFormat="1" ht="14.4" thickBot="1" x14ac:dyDescent="0.3">
      <c r="A124" s="291" t="s">
        <v>136</v>
      </c>
      <c r="B124" s="176">
        <f>IF(B114&gt;'Key project Info'!$B$6,"",B122-Economics_Reference!B113)</f>
        <v>-945.4545454545455</v>
      </c>
      <c r="C124" s="176">
        <f>IF(C114&gt;'Key project Info'!$B$6,"",C122-Economics_Reference!C113)</f>
        <v>178.77685950413223</v>
      </c>
      <c r="D124" s="176">
        <f>IF(D114&gt;'Key project Info'!$B$6,"",D122-Economics_Reference!D113)</f>
        <v>169.02539444027047</v>
      </c>
      <c r="E124" s="176">
        <f>IF(E114&gt;'Key project Info'!$B$6,"",E122-Economics_Reference!E113)</f>
        <v>159.80582747080118</v>
      </c>
      <c r="F124" s="176">
        <f>IF(F114&gt;'Key project Info'!$B$6,"",F122-Economics_Reference!F113)</f>
        <v>151.08914597239385</v>
      </c>
      <c r="G124" s="176">
        <f>IF(G114&gt;'Key project Info'!$B$6,"",G122-Economics_Reference!G113)</f>
        <v>142.8479198284451</v>
      </c>
      <c r="H124" s="176">
        <f>IF(H114&gt;'Key project Info'!$B$6,"",H122-Economics_Reference!H113)</f>
        <v>135.05621511052991</v>
      </c>
      <c r="I124" s="176">
        <f>IF(I114&gt;'Key project Info'!$B$6,"",I122-Economics_Reference!I113)</f>
        <v>127.68951246813737</v>
      </c>
      <c r="J124" s="176">
        <f>IF(J114&gt;'Key project Info'!$B$6,"",J122-Economics_Reference!J113)</f>
        <v>120.72462996987534</v>
      </c>
      <c r="K124" s="176">
        <f>IF(K114&gt;'Key project Info'!$B$6,"",K122-Economics_Reference!K113)</f>
        <v>114.13965015333667</v>
      </c>
      <c r="L124" s="176">
        <f>IF(L114&gt;'Key project Info'!$B$6,"",L122-Economics_Reference!L113)</f>
        <v>107.91385105406377</v>
      </c>
      <c r="M124" s="176">
        <f>IF(M114&gt;'Key project Info'!$B$6,"",M122-Economics_Reference!M113)</f>
        <v>102.02764099656939</v>
      </c>
      <c r="N124" s="176">
        <f>IF(N114&gt;'Key project Info'!$B$6,"",N122-Economics_Reference!N113)</f>
        <v>96.462496942211061</v>
      </c>
      <c r="O124" s="176">
        <f>IF(O114&gt;'Key project Info'!$B$6,"",O122-Economics_Reference!O113)</f>
        <v>91.200906199908644</v>
      </c>
      <c r="P124" s="176">
        <f>IF(P114&gt;'Key project Info'!$B$6,"",P122-Economics_Reference!P113)</f>
        <v>86.226311316277247</v>
      </c>
      <c r="Q124" s="176">
        <f>IF(Q114&gt;'Key project Info'!$B$6,"",Q122-Economics_Reference!Q113)</f>
        <v>81.523057971753047</v>
      </c>
      <c r="R124" s="176">
        <f>IF(R114&gt;'Key project Info'!$B$6,"",R122-Economics_Reference!R113)</f>
        <v>77.076345718748328</v>
      </c>
      <c r="S124" s="176">
        <f>IF(S114&gt;'Key project Info'!$B$6,"",S122-Economics_Reference!S113)</f>
        <v>72.872181406816608</v>
      </c>
      <c r="T124" s="176">
        <f>IF(T114&gt;'Key project Info'!$B$6,"",T122-Economics_Reference!T113)</f>
        <v>68.897335148262982</v>
      </c>
      <c r="U124" s="176">
        <f>IF(U114&gt;'Key project Info'!$B$6,"",U122-Economics_Reference!U113)</f>
        <v>65.139298685630465</v>
      </c>
      <c r="V124" s="176" t="str">
        <f>IF(V114&gt;'Key project Info'!$B$6,"",V122-Economics_Reference!V113)</f>
        <v/>
      </c>
      <c r="W124" s="176" t="str">
        <f>IF(W114&gt;'Key project Info'!$B$6,"",W122-Economics_Reference!W113)</f>
        <v/>
      </c>
      <c r="X124" s="176" t="str">
        <f>IF(X114&gt;'Key project Info'!$B$6,"",X122-Economics_Reference!X113)</f>
        <v/>
      </c>
      <c r="Y124" s="176" t="str">
        <f>IF(Y114&gt;'Key project Info'!$B$6,"",Y122-Economics_Reference!Y113)</f>
        <v/>
      </c>
      <c r="Z124" s="176" t="str">
        <f>IF(Z114&gt;'Key project Info'!$B$6,"",Z122-Economics_Reference!Z113)</f>
        <v/>
      </c>
      <c r="AA124" s="176" t="str">
        <f>IF(AA114&gt;'Key project Info'!$B$6,"",AA122-Economics_Reference!AA113)</f>
        <v/>
      </c>
      <c r="AB124" s="176" t="str">
        <f>IF(AB114&gt;'Key project Info'!$B$6,"",AB122-Economics_Reference!AB113)</f>
        <v/>
      </c>
      <c r="AC124" s="176" t="str">
        <f>IF(AC114&gt;'Key project Info'!$B$6,"",AC122-Economics_Reference!AC113)</f>
        <v/>
      </c>
      <c r="AD124" s="176" t="str">
        <f>IF(AD114&gt;'Key project Info'!$B$6,"",AD122-Economics_Reference!AD113)</f>
        <v/>
      </c>
      <c r="AE124" s="176" t="str">
        <f>IF(AE114&gt;'Key project Info'!$B$6,"",AE122-Economics_Reference!AE113)</f>
        <v/>
      </c>
      <c r="AF124" s="176"/>
      <c r="AG124" s="176"/>
      <c r="AH124" s="176"/>
    </row>
    <row r="125" spans="1:34" x14ac:dyDescent="0.25">
      <c r="A125" s="78"/>
      <c r="B125" s="68"/>
      <c r="C125" s="78"/>
      <c r="D125" s="78"/>
      <c r="E125" s="68"/>
      <c r="F125" s="68"/>
      <c r="G125" s="7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row>
    <row r="126" spans="1:34" x14ac:dyDescent="0.25">
      <c r="A126" s="78" t="s">
        <v>98</v>
      </c>
      <c r="B126" s="90">
        <f>(1+B127)/(1+B128)-1</f>
        <v>5.7692307692307709E-2</v>
      </c>
      <c r="C126" s="78"/>
      <c r="D126" s="78"/>
      <c r="E126" s="68"/>
      <c r="F126" s="68"/>
      <c r="G126" s="7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row>
    <row r="127" spans="1:34" x14ac:dyDescent="0.25">
      <c r="A127" s="78" t="s">
        <v>96</v>
      </c>
      <c r="B127" s="302">
        <v>0.1</v>
      </c>
      <c r="C127" s="78"/>
      <c r="D127" s="78"/>
      <c r="E127" s="68"/>
      <c r="F127" s="68"/>
      <c r="G127" s="7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row>
    <row r="128" spans="1:34" x14ac:dyDescent="0.25">
      <c r="A128" s="271" t="s">
        <v>97</v>
      </c>
      <c r="B128" s="302">
        <v>0.04</v>
      </c>
      <c r="C128" s="78"/>
      <c r="D128" s="78"/>
      <c r="E128" s="68"/>
      <c r="F128" s="68"/>
      <c r="G128" s="7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row>
    <row r="129" spans="1:34" x14ac:dyDescent="0.25">
      <c r="A129" s="88" t="s">
        <v>31</v>
      </c>
      <c r="B129" s="88">
        <f ca="1">IF(AND('Key project Info'!$B$6&gt;0,'Key project Info'!$B$6&lt;=30),SUM(B122:OFFSET(B122,0,'Key project Info'!$B$6-1)),"Assessment period wrong")</f>
        <v>1203.0400349036183</v>
      </c>
      <c r="C129" s="78"/>
      <c r="D129" s="78"/>
      <c r="E129" s="68"/>
      <c r="F129" s="68"/>
      <c r="G129" s="7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row>
    <row r="130" spans="1:34" x14ac:dyDescent="0.25">
      <c r="A130" s="65" t="s">
        <v>100</v>
      </c>
      <c r="B130" s="303">
        <f ca="1">IF(AND('Key project Info'!$B$6&gt;0,'Key project Info'!$B$6&lt;=30),IRR(B118:OFFSET(B118,0,'Key project Info'!$B$6-1)),"Assessment period wrong")</f>
        <v>0.1930042882621017</v>
      </c>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row>
    <row r="131" spans="1:34" x14ac:dyDescent="0.25">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row>
    <row r="132" spans="1:34" x14ac:dyDescent="0.2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row>
    <row r="133" spans="1:34" x14ac:dyDescent="0.25">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row>
    <row r="134" spans="1:34" ht="17.399999999999999" x14ac:dyDescent="0.3">
      <c r="A134" s="286" t="str">
        <f>'Key project Info'!$B$38</f>
        <v>Land use e</v>
      </c>
      <c r="B134" s="286"/>
      <c r="C134" s="286"/>
      <c r="D134" s="286"/>
      <c r="E134" s="286"/>
      <c r="F134" s="286"/>
      <c r="G134" s="286"/>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68"/>
      <c r="AG134" s="68"/>
      <c r="AH134" s="68"/>
    </row>
    <row r="135" spans="1:34" x14ac:dyDescent="0.25">
      <c r="A135" s="287" t="s">
        <v>1</v>
      </c>
      <c r="B135" s="288">
        <v>1</v>
      </c>
      <c r="C135" s="288">
        <v>2</v>
      </c>
      <c r="D135" s="288">
        <v>3</v>
      </c>
      <c r="E135" s="288">
        <v>4</v>
      </c>
      <c r="F135" s="288">
        <v>5</v>
      </c>
      <c r="G135" s="288">
        <v>6</v>
      </c>
      <c r="H135" s="288">
        <v>7</v>
      </c>
      <c r="I135" s="288">
        <v>8</v>
      </c>
      <c r="J135" s="288">
        <v>9</v>
      </c>
      <c r="K135" s="288">
        <v>10</v>
      </c>
      <c r="L135" s="288">
        <v>11</v>
      </c>
      <c r="M135" s="288">
        <v>12</v>
      </c>
      <c r="N135" s="288">
        <v>13</v>
      </c>
      <c r="O135" s="288">
        <v>14</v>
      </c>
      <c r="P135" s="288">
        <v>15</v>
      </c>
      <c r="Q135" s="288">
        <v>16</v>
      </c>
      <c r="R135" s="288">
        <v>17</v>
      </c>
      <c r="S135" s="288">
        <v>18</v>
      </c>
      <c r="T135" s="288">
        <v>19</v>
      </c>
      <c r="U135" s="288">
        <v>20</v>
      </c>
      <c r="V135" s="288">
        <v>21</v>
      </c>
      <c r="W135" s="288">
        <v>22</v>
      </c>
      <c r="X135" s="288">
        <v>23</v>
      </c>
      <c r="Y135" s="288">
        <v>24</v>
      </c>
      <c r="Z135" s="288">
        <v>25</v>
      </c>
      <c r="AA135" s="288">
        <v>26</v>
      </c>
      <c r="AB135" s="288">
        <v>27</v>
      </c>
      <c r="AC135" s="288">
        <v>28</v>
      </c>
      <c r="AD135" s="288">
        <v>29</v>
      </c>
      <c r="AE135" s="288">
        <v>30</v>
      </c>
      <c r="AF135" s="68"/>
      <c r="AG135" s="68"/>
      <c r="AH135" s="68"/>
    </row>
    <row r="136" spans="1:34" s="235" customFormat="1" x14ac:dyDescent="0.25">
      <c r="A136" s="235" t="s">
        <v>8</v>
      </c>
    </row>
    <row r="137" spans="1:34" s="290" customFormat="1" ht="16.5" customHeight="1" x14ac:dyDescent="0.3">
      <c r="A137" s="235" t="s">
        <v>29</v>
      </c>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235"/>
      <c r="AE137" s="235"/>
    </row>
    <row r="138" spans="1:34" s="235" customFormat="1" x14ac:dyDescent="0.25">
      <c r="A138" s="237" t="s">
        <v>30</v>
      </c>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c r="AC138" s="237"/>
      <c r="AD138" s="237"/>
      <c r="AE138" s="237"/>
    </row>
    <row r="139" spans="1:34" x14ac:dyDescent="0.25">
      <c r="A139" s="88" t="s">
        <v>122</v>
      </c>
      <c r="B139" s="68">
        <f>IF(B135&gt;'Key project Info'!$B$6,"",B138-(B136+B137))</f>
        <v>0</v>
      </c>
      <c r="C139" s="68">
        <f>IF(C135&gt;'Key project Info'!$B$6,"",C138-(C136+C137))</f>
        <v>0</v>
      </c>
      <c r="D139" s="68">
        <f>IF(D135&gt;'Key project Info'!$B$6,"",D138-(D136+D137))</f>
        <v>0</v>
      </c>
      <c r="E139" s="68">
        <f>IF(E135&gt;'Key project Info'!$B$6,"",E138-(E136+E137))</f>
        <v>0</v>
      </c>
      <c r="F139" s="68">
        <f>IF(F135&gt;'Key project Info'!$B$6,"",F138-(F136+F137))</f>
        <v>0</v>
      </c>
      <c r="G139" s="68">
        <f>IF(G135&gt;'Key project Info'!$B$6,"",G138-(G136+G137))</f>
        <v>0</v>
      </c>
      <c r="H139" s="68">
        <f>IF(H135&gt;'Key project Info'!$B$6,"",H138-(H136+H137))</f>
        <v>0</v>
      </c>
      <c r="I139" s="68">
        <f>IF(I135&gt;'Key project Info'!$B$6,"",I138-(I136+I137))</f>
        <v>0</v>
      </c>
      <c r="J139" s="68">
        <f>IF(J135&gt;'Key project Info'!$B$6,"",J138-(J136+J137))</f>
        <v>0</v>
      </c>
      <c r="K139" s="68">
        <f>IF(K135&gt;'Key project Info'!$B$6,"",K138-(K136+K137))</f>
        <v>0</v>
      </c>
      <c r="L139" s="68">
        <f>IF(L135&gt;'Key project Info'!$B$6,"",L138-(L136+L137))</f>
        <v>0</v>
      </c>
      <c r="M139" s="68">
        <f>IF(M135&gt;'Key project Info'!$B$6,"",M138-(M136+M137))</f>
        <v>0</v>
      </c>
      <c r="N139" s="68">
        <f>IF(N135&gt;'Key project Info'!$B$6,"",N138-(N136+N137))</f>
        <v>0</v>
      </c>
      <c r="O139" s="68">
        <f>IF(O135&gt;'Key project Info'!$B$6,"",O138-(O136+O137))</f>
        <v>0</v>
      </c>
      <c r="P139" s="68">
        <f>IF(P135&gt;'Key project Info'!$B$6,"",P138-(P136+P137))</f>
        <v>0</v>
      </c>
      <c r="Q139" s="68">
        <f>IF(Q135&gt;'Key project Info'!$B$6,"",Q138-(Q136+Q137))</f>
        <v>0</v>
      </c>
      <c r="R139" s="68">
        <f>IF(R135&gt;'Key project Info'!$B$6,"",R138-(R136+R137))</f>
        <v>0</v>
      </c>
      <c r="S139" s="68">
        <f>IF(S135&gt;'Key project Info'!$B$6,"",S138-(S136+S137))</f>
        <v>0</v>
      </c>
      <c r="T139" s="68">
        <f>IF(T135&gt;'Key project Info'!$B$6,"",T138-(T136+T137))</f>
        <v>0</v>
      </c>
      <c r="U139" s="68">
        <f>IF(U135&gt;'Key project Info'!$B$6,"",U138-(U136+U137))</f>
        <v>0</v>
      </c>
      <c r="V139" s="68" t="str">
        <f>IF(V135&gt;'Key project Info'!$B$6,"",V138-(V136+V137))</f>
        <v/>
      </c>
      <c r="W139" s="68" t="str">
        <f>IF(W135&gt;'Key project Info'!$B$6,"",W138-(W136+W137))</f>
        <v/>
      </c>
      <c r="X139" s="68" t="str">
        <f>IF(X135&gt;'Key project Info'!$B$6,"",X138-(X136+X137))</f>
        <v/>
      </c>
      <c r="Y139" s="68" t="str">
        <f>IF(Y135&gt;'Key project Info'!$B$6,"",Y138-(Y136+Y137))</f>
        <v/>
      </c>
      <c r="Z139" s="68" t="str">
        <f>IF(Z135&gt;'Key project Info'!$B$6,"",Z138-(Z136+Z137))</f>
        <v/>
      </c>
      <c r="AA139" s="68" t="str">
        <f>IF(AA135&gt;'Key project Info'!$B$6,"",AA138-(AA136+AA137))</f>
        <v/>
      </c>
      <c r="AB139" s="68" t="str">
        <f>IF(AB135&gt;'Key project Info'!$B$6,"",AB138-(AB136+AB137))</f>
        <v/>
      </c>
      <c r="AC139" s="68" t="str">
        <f>IF(AC135&gt;'Key project Info'!$B$6,"",AC138-(AC136+AC137))</f>
        <v/>
      </c>
      <c r="AD139" s="68" t="str">
        <f>IF(AD135&gt;'Key project Info'!$B$6,"",AD138-(AD136+AD137))</f>
        <v/>
      </c>
      <c r="AE139" s="68" t="str">
        <f>IF(AE135&gt;'Key project Info'!$B$6,"",AE138-(AE136+AE137))</f>
        <v/>
      </c>
      <c r="AF139" s="68"/>
      <c r="AG139" s="68"/>
      <c r="AH139" s="68"/>
    </row>
    <row r="140" spans="1:34" x14ac:dyDescent="0.25">
      <c r="A140" s="78" t="s">
        <v>123</v>
      </c>
      <c r="B140" s="68">
        <f>IF(B135&gt;'Key project Info'!$B$6,"",IF(B135=1,B139,A140+B139))</f>
        <v>0</v>
      </c>
      <c r="C140" s="68">
        <f>IF(C135&gt;'Key project Info'!$B$6,"",IF(C135=1,C139,B140+C139))</f>
        <v>0</v>
      </c>
      <c r="D140" s="68">
        <f>IF(D135&gt;'Key project Info'!$B$6,"",IF(D135=1,D139,C140+D139))</f>
        <v>0</v>
      </c>
      <c r="E140" s="68">
        <f>IF(E135&gt;'Key project Info'!$B$6,"",IF(E135=1,E139,D140+E139))</f>
        <v>0</v>
      </c>
      <c r="F140" s="68">
        <f>IF(F135&gt;'Key project Info'!$B$6,"",IF(F135=1,F139,E140+F139))</f>
        <v>0</v>
      </c>
      <c r="G140" s="68">
        <f>IF(G135&gt;'Key project Info'!$B$6,"",IF(G135=1,G139,F140+G139))</f>
        <v>0</v>
      </c>
      <c r="H140" s="68">
        <f>IF(H135&gt;'Key project Info'!$B$6,"",IF(H135=1,H139,G140+H139))</f>
        <v>0</v>
      </c>
      <c r="I140" s="68">
        <f>IF(I135&gt;'Key project Info'!$B$6,"",IF(I135=1,I139,H140+I139))</f>
        <v>0</v>
      </c>
      <c r="J140" s="68">
        <f>IF(J135&gt;'Key project Info'!$B$6,"",IF(J135=1,J139,I140+J139))</f>
        <v>0</v>
      </c>
      <c r="K140" s="68">
        <f>IF(K135&gt;'Key project Info'!$B$6,"",IF(K135=1,K139,J140+K139))</f>
        <v>0</v>
      </c>
      <c r="L140" s="68">
        <f>IF(L135&gt;'Key project Info'!$B$6,"",IF(L135=1,L139,K140+L139))</f>
        <v>0</v>
      </c>
      <c r="M140" s="68">
        <f>IF(M135&gt;'Key project Info'!$B$6,"",IF(M135=1,M139,L140+M139))</f>
        <v>0</v>
      </c>
      <c r="N140" s="68">
        <f>IF(N135&gt;'Key project Info'!$B$6,"",IF(N135=1,N139,M140+N139))</f>
        <v>0</v>
      </c>
      <c r="O140" s="68">
        <f>IF(O135&gt;'Key project Info'!$B$6,"",IF(O135=1,O139,N140+O139))</f>
        <v>0</v>
      </c>
      <c r="P140" s="68">
        <f>IF(P135&gt;'Key project Info'!$B$6,"",IF(P135=1,P139,O140+P139))</f>
        <v>0</v>
      </c>
      <c r="Q140" s="68">
        <f>IF(Q135&gt;'Key project Info'!$B$6,"",IF(Q135=1,Q139,P140+Q139))</f>
        <v>0</v>
      </c>
      <c r="R140" s="68">
        <f>IF(R135&gt;'Key project Info'!$B$6,"",IF(R135=1,R139,Q140+R139))</f>
        <v>0</v>
      </c>
      <c r="S140" s="68">
        <f>IF(S135&gt;'Key project Info'!$B$6,"",IF(S135=1,S139,R140+S139))</f>
        <v>0</v>
      </c>
      <c r="T140" s="68">
        <f>IF(T135&gt;'Key project Info'!$B$6,"",IF(T135=1,T139,S140+T139))</f>
        <v>0</v>
      </c>
      <c r="U140" s="68">
        <f>IF(U135&gt;'Key project Info'!$B$6,"",IF(U135=1,U139,T140+U139))</f>
        <v>0</v>
      </c>
      <c r="V140" s="68" t="str">
        <f>IF(V135&gt;'Key project Info'!$B$6,"",IF(V135=1,V139,U140+V139))</f>
        <v/>
      </c>
      <c r="W140" s="68" t="str">
        <f>IF(W135&gt;'Key project Info'!$B$6,"",IF(W135=1,W139,V140+W139))</f>
        <v/>
      </c>
      <c r="X140" s="68" t="str">
        <f>IF(X135&gt;'Key project Info'!$B$6,"",IF(X135=1,X139,W140+X139))</f>
        <v/>
      </c>
      <c r="Y140" s="68" t="str">
        <f>IF(Y135&gt;'Key project Info'!$B$6,"",IF(Y135=1,Y139,X140+Y139))</f>
        <v/>
      </c>
      <c r="Z140" s="68" t="str">
        <f>IF(Z135&gt;'Key project Info'!$B$6,"",IF(Z135=1,Z139,Y140+Z139))</f>
        <v/>
      </c>
      <c r="AA140" s="68" t="str">
        <f>IF(AA135&gt;'Key project Info'!$B$6,"",IF(AA135=1,AA139,Z140+AA139))</f>
        <v/>
      </c>
      <c r="AB140" s="68" t="str">
        <f>IF(AB135&gt;'Key project Info'!$B$6,"",IF(AB135=1,AB139,AA140+AB139))</f>
        <v/>
      </c>
      <c r="AC140" s="68" t="str">
        <f>IF(AC135&gt;'Key project Info'!$B$6,"",IF(AC135=1,AC139,AB140+AC139))</f>
        <v/>
      </c>
      <c r="AD140" s="68" t="str">
        <f>IF(AD135&gt;'Key project Info'!$B$6,"",IF(AD135=1,AD139,AC140+AD139))</f>
        <v/>
      </c>
      <c r="AE140" s="68" t="str">
        <f>IF(AE135&gt;'Key project Info'!$B$6,"",IF(AE135=1,AE139,AD140+AE139))</f>
        <v/>
      </c>
      <c r="AF140" s="68"/>
      <c r="AG140" s="68"/>
      <c r="AH140" s="68"/>
    </row>
    <row r="141" spans="1:34" x14ac:dyDescent="0.25">
      <c r="A141" s="78" t="s">
        <v>135</v>
      </c>
      <c r="B141" s="68">
        <f>IF(B135&gt;'Key project Info'!$B$6,"",B139-Economics_Reference!B129)</f>
        <v>1</v>
      </c>
      <c r="C141" s="68">
        <f>IF(C135&gt;'Key project Info'!$B$6,"",C139-Economics_Reference!C129)</f>
        <v>0</v>
      </c>
      <c r="D141" s="68">
        <f>IF(D135&gt;'Key project Info'!$B$6,"",D139-Economics_Reference!D129)</f>
        <v>0</v>
      </c>
      <c r="E141" s="68">
        <f>IF(E135&gt;'Key project Info'!$B$6,"",E139-Economics_Reference!E129)</f>
        <v>0</v>
      </c>
      <c r="F141" s="68">
        <f>IF(F135&gt;'Key project Info'!$B$6,"",F139-Economics_Reference!F129)</f>
        <v>0</v>
      </c>
      <c r="G141" s="68">
        <f>IF(G135&gt;'Key project Info'!$B$6,"",G139-Economics_Reference!G129)</f>
        <v>0</v>
      </c>
      <c r="H141" s="68">
        <f>IF(H135&gt;'Key project Info'!$B$6,"",H139-Economics_Reference!H129)</f>
        <v>0</v>
      </c>
      <c r="I141" s="68">
        <f>IF(I135&gt;'Key project Info'!$B$6,"",I139-Economics_Reference!I129)</f>
        <v>0</v>
      </c>
      <c r="J141" s="68">
        <f>IF(J135&gt;'Key project Info'!$B$6,"",J139-Economics_Reference!J129)</f>
        <v>0</v>
      </c>
      <c r="K141" s="68">
        <f>IF(K135&gt;'Key project Info'!$B$6,"",K139-Economics_Reference!K129)</f>
        <v>0</v>
      </c>
      <c r="L141" s="68">
        <f>IF(L135&gt;'Key project Info'!$B$6,"",L139-Economics_Reference!L129)</f>
        <v>0</v>
      </c>
      <c r="M141" s="68">
        <f>IF(M135&gt;'Key project Info'!$B$6,"",M139-Economics_Reference!M129)</f>
        <v>0</v>
      </c>
      <c r="N141" s="68">
        <f>IF(N135&gt;'Key project Info'!$B$6,"",N139-Economics_Reference!N129)</f>
        <v>0</v>
      </c>
      <c r="O141" s="68">
        <f>IF(O135&gt;'Key project Info'!$B$6,"",O139-Economics_Reference!O129)</f>
        <v>0</v>
      </c>
      <c r="P141" s="68">
        <f>IF(P135&gt;'Key project Info'!$B$6,"",P139-Economics_Reference!P129)</f>
        <v>0</v>
      </c>
      <c r="Q141" s="68">
        <f>IF(Q135&gt;'Key project Info'!$B$6,"",Q139-Economics_Reference!Q129)</f>
        <v>0</v>
      </c>
      <c r="R141" s="68">
        <f>IF(R135&gt;'Key project Info'!$B$6,"",R139-Economics_Reference!R129)</f>
        <v>0</v>
      </c>
      <c r="S141" s="68">
        <f>IF(S135&gt;'Key project Info'!$B$6,"",S139-Economics_Reference!S129)</f>
        <v>0</v>
      </c>
      <c r="T141" s="68">
        <f>IF(T135&gt;'Key project Info'!$B$6,"",T139-Economics_Reference!T129)</f>
        <v>0</v>
      </c>
      <c r="U141" s="68">
        <f>IF(U135&gt;'Key project Info'!$B$6,"",U139-Economics_Reference!U129)</f>
        <v>0</v>
      </c>
      <c r="V141" s="68" t="str">
        <f>IF(V135&gt;'Key project Info'!$B$6,"",V139-Economics_Reference!V129)</f>
        <v/>
      </c>
      <c r="W141" s="68" t="str">
        <f>IF(W135&gt;'Key project Info'!$B$6,"",W139-Economics_Reference!W129)</f>
        <v/>
      </c>
      <c r="X141" s="68" t="str">
        <f>IF(X135&gt;'Key project Info'!$B$6,"",X139-Economics_Reference!X129)</f>
        <v/>
      </c>
      <c r="Y141" s="68" t="str">
        <f>IF(Y135&gt;'Key project Info'!$B$6,"",Y139-Economics_Reference!Y129)</f>
        <v/>
      </c>
      <c r="Z141" s="68" t="str">
        <f>IF(Z135&gt;'Key project Info'!$B$6,"",Z139-Economics_Reference!Z129)</f>
        <v/>
      </c>
      <c r="AA141" s="68" t="str">
        <f>IF(AA135&gt;'Key project Info'!$B$6,"",AA139-Economics_Reference!AA129)</f>
        <v/>
      </c>
      <c r="AB141" s="68" t="str">
        <f>IF(AB135&gt;'Key project Info'!$B$6,"",AB139-Economics_Reference!AB129)</f>
        <v/>
      </c>
      <c r="AC141" s="68" t="str">
        <f>IF(AC135&gt;'Key project Info'!$B$6,"",AC139-Economics_Reference!AC129)</f>
        <v/>
      </c>
      <c r="AD141" s="68" t="str">
        <f>IF(AD135&gt;'Key project Info'!$B$6,"",AD139-Economics_Reference!AD129)</f>
        <v/>
      </c>
      <c r="AE141" s="68" t="str">
        <f>IF(AE135&gt;'Key project Info'!$B$6,"",AE139-Economics_Reference!AE129)</f>
        <v/>
      </c>
      <c r="AF141" s="68"/>
      <c r="AG141" s="68"/>
      <c r="AH141" s="68"/>
    </row>
    <row r="142" spans="1:34" x14ac:dyDescent="0.25">
      <c r="A142" s="78"/>
      <c r="B142" s="6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68"/>
      <c r="AG142" s="68"/>
      <c r="AH142" s="68"/>
    </row>
    <row r="143" spans="1:34" x14ac:dyDescent="0.25">
      <c r="A143" s="88" t="s">
        <v>120</v>
      </c>
      <c r="B143" s="68">
        <f>IF(B135&gt;'Key project Info'!$B$6,"",B139/(1+$B147)^B135)</f>
        <v>0</v>
      </c>
      <c r="C143" s="68">
        <f>IF(C135&gt;'Key project Info'!$B$6,"",C139/(1+$B147)^C135)</f>
        <v>0</v>
      </c>
      <c r="D143" s="68">
        <f>IF(D135&gt;'Key project Info'!$B$6,"",D139/(1+$B147)^D135)</f>
        <v>0</v>
      </c>
      <c r="E143" s="68">
        <f>IF(E135&gt;'Key project Info'!$B$6,"",E139/(1+$B147)^E135)</f>
        <v>0</v>
      </c>
      <c r="F143" s="68">
        <f>IF(F135&gt;'Key project Info'!$B$6,"",F139/(1+$B147)^F135)</f>
        <v>0</v>
      </c>
      <c r="G143" s="68">
        <f>IF(G135&gt;'Key project Info'!$B$6,"",G139/(1+$B147)^G135)</f>
        <v>0</v>
      </c>
      <c r="H143" s="68">
        <f>IF(H135&gt;'Key project Info'!$B$6,"",H139/(1+$B147)^H135)</f>
        <v>0</v>
      </c>
      <c r="I143" s="68">
        <f>IF(I135&gt;'Key project Info'!$B$6,"",I139/(1+$B147)^I135)</f>
        <v>0</v>
      </c>
      <c r="J143" s="68">
        <f>IF(J135&gt;'Key project Info'!$B$6,"",J139/(1+$B147)^J135)</f>
        <v>0</v>
      </c>
      <c r="K143" s="68">
        <f>IF(K135&gt;'Key project Info'!$B$6,"",K139/(1+$B147)^K135)</f>
        <v>0</v>
      </c>
      <c r="L143" s="68">
        <f>IF(L135&gt;'Key project Info'!$B$6,"",L139/(1+$B147)^L135)</f>
        <v>0</v>
      </c>
      <c r="M143" s="68">
        <f>IF(M135&gt;'Key project Info'!$B$6,"",M139/(1+$B147)^M135)</f>
        <v>0</v>
      </c>
      <c r="N143" s="68">
        <f>IF(N135&gt;'Key project Info'!$B$6,"",N139/(1+$B147)^N135)</f>
        <v>0</v>
      </c>
      <c r="O143" s="68">
        <f>IF(O135&gt;'Key project Info'!$B$6,"",O139/(1+$B147)^O135)</f>
        <v>0</v>
      </c>
      <c r="P143" s="68">
        <f>IF(P135&gt;'Key project Info'!$B$6,"",P139/(1+$B147)^P135)</f>
        <v>0</v>
      </c>
      <c r="Q143" s="68">
        <f>IF(Q135&gt;'Key project Info'!$B$6,"",Q139/(1+$B147)^Q135)</f>
        <v>0</v>
      </c>
      <c r="R143" s="68">
        <f>IF(R135&gt;'Key project Info'!$B$6,"",R139/(1+$B147)^R135)</f>
        <v>0</v>
      </c>
      <c r="S143" s="68">
        <f>IF(S135&gt;'Key project Info'!$B$6,"",S139/(1+$B147)^S135)</f>
        <v>0</v>
      </c>
      <c r="T143" s="68">
        <f>IF(T135&gt;'Key project Info'!$B$6,"",T139/(1+$B147)^T135)</f>
        <v>0</v>
      </c>
      <c r="U143" s="68">
        <f>IF(U135&gt;'Key project Info'!$B$6,"",U139/(1+$B147)^U135)</f>
        <v>0</v>
      </c>
      <c r="V143" s="68" t="str">
        <f>IF(V135&gt;'Key project Info'!$B$6,"",V139/(1+$B147)^V135)</f>
        <v/>
      </c>
      <c r="W143" s="68" t="str">
        <f>IF(W135&gt;'Key project Info'!$B$6,"",W139/(1+$B147)^W135)</f>
        <v/>
      </c>
      <c r="X143" s="68" t="str">
        <f>IF(X135&gt;'Key project Info'!$B$6,"",X139/(1+$B147)^X135)</f>
        <v/>
      </c>
      <c r="Y143" s="68" t="str">
        <f>IF(Y135&gt;'Key project Info'!$B$6,"",Y139/(1+$B147)^Y135)</f>
        <v/>
      </c>
      <c r="Z143" s="68" t="str">
        <f>IF(Z135&gt;'Key project Info'!$B$6,"",Z139/(1+$B147)^Z135)</f>
        <v/>
      </c>
      <c r="AA143" s="68" t="str">
        <f>IF(AA135&gt;'Key project Info'!$B$6,"",AA139/(1+$B147)^AA135)</f>
        <v/>
      </c>
      <c r="AB143" s="68" t="str">
        <f>IF(AB135&gt;'Key project Info'!$B$6,"",AB139/(1+$B147)^AB135)</f>
        <v/>
      </c>
      <c r="AC143" s="68" t="str">
        <f>IF(AC135&gt;'Key project Info'!$B$6,"",AC139/(1+$B147)^AC135)</f>
        <v/>
      </c>
      <c r="AD143" s="68" t="str">
        <f>IF(AD135&gt;'Key project Info'!$B$6,"",AD139/(1+$B147)^AD135)</f>
        <v/>
      </c>
      <c r="AE143" s="68" t="str">
        <f>IF(AE135&gt;'Key project Info'!$B$6,"",AE139/(1+$B147)^AE135)</f>
        <v/>
      </c>
      <c r="AF143" s="68"/>
      <c r="AG143" s="68"/>
      <c r="AH143" s="68"/>
    </row>
    <row r="144" spans="1:34" x14ac:dyDescent="0.25">
      <c r="A144" s="78" t="s">
        <v>121</v>
      </c>
      <c r="B144" s="68">
        <f>IF(B135&gt;'Key project Info'!$B$6,"",B140/(1+$B147)^B135)</f>
        <v>0</v>
      </c>
      <c r="C144" s="68">
        <f>IF(C135&gt;'Key project Info'!$B$6,"",C140/(1+$B147)^C135)</f>
        <v>0</v>
      </c>
      <c r="D144" s="68">
        <f>IF(D135&gt;'Key project Info'!$B$6,"",D140/(1+$B147)^D135)</f>
        <v>0</v>
      </c>
      <c r="E144" s="68">
        <f>IF(E135&gt;'Key project Info'!$B$6,"",E140/(1+$B147)^E135)</f>
        <v>0</v>
      </c>
      <c r="F144" s="68">
        <f>IF(F135&gt;'Key project Info'!$B$6,"",F140/(1+$B147)^F135)</f>
        <v>0</v>
      </c>
      <c r="G144" s="68">
        <f>IF(G135&gt;'Key project Info'!$B$6,"",G140/(1+$B147)^G135)</f>
        <v>0</v>
      </c>
      <c r="H144" s="68">
        <f>IF(H135&gt;'Key project Info'!$B$6,"",H140/(1+$B147)^H135)</f>
        <v>0</v>
      </c>
      <c r="I144" s="68">
        <f>IF(I135&gt;'Key project Info'!$B$6,"",I140/(1+$B147)^I135)</f>
        <v>0</v>
      </c>
      <c r="J144" s="68">
        <f>IF(J135&gt;'Key project Info'!$B$6,"",J140/(1+$B147)^J135)</f>
        <v>0</v>
      </c>
      <c r="K144" s="68">
        <f>IF(K135&gt;'Key project Info'!$B$6,"",K140/(1+$B147)^K135)</f>
        <v>0</v>
      </c>
      <c r="L144" s="68">
        <f>IF(L135&gt;'Key project Info'!$B$6,"",L140/(1+$B147)^L135)</f>
        <v>0</v>
      </c>
      <c r="M144" s="68">
        <f>IF(M135&gt;'Key project Info'!$B$6,"",M140/(1+$B147)^M135)</f>
        <v>0</v>
      </c>
      <c r="N144" s="68">
        <f>IF(N135&gt;'Key project Info'!$B$6,"",N140/(1+$B147)^N135)</f>
        <v>0</v>
      </c>
      <c r="O144" s="68">
        <f>IF(O135&gt;'Key project Info'!$B$6,"",O140/(1+$B147)^O135)</f>
        <v>0</v>
      </c>
      <c r="P144" s="68">
        <f>IF(P135&gt;'Key project Info'!$B$6,"",P140/(1+$B147)^P135)</f>
        <v>0</v>
      </c>
      <c r="Q144" s="68">
        <f>IF(Q135&gt;'Key project Info'!$B$6,"",Q140/(1+$B147)^Q135)</f>
        <v>0</v>
      </c>
      <c r="R144" s="68">
        <f>IF(R135&gt;'Key project Info'!$B$6,"",R140/(1+$B147)^R135)</f>
        <v>0</v>
      </c>
      <c r="S144" s="68">
        <f>IF(S135&gt;'Key project Info'!$B$6,"",S140/(1+$B147)^S135)</f>
        <v>0</v>
      </c>
      <c r="T144" s="68">
        <f>IF(T135&gt;'Key project Info'!$B$6,"",T140/(1+$B147)^T135)</f>
        <v>0</v>
      </c>
      <c r="U144" s="68">
        <f>IF(U135&gt;'Key project Info'!$B$6,"",U140/(1+$B147)^U135)</f>
        <v>0</v>
      </c>
      <c r="V144" s="68" t="str">
        <f>IF(V135&gt;'Key project Info'!$B$6,"",V140/(1+$B147)^V135)</f>
        <v/>
      </c>
      <c r="W144" s="68" t="str">
        <f>IF(W135&gt;'Key project Info'!$B$6,"",W140/(1+$B147)^W135)</f>
        <v/>
      </c>
      <c r="X144" s="68" t="str">
        <f>IF(X135&gt;'Key project Info'!$B$6,"",X140/(1+$B147)^X135)</f>
        <v/>
      </c>
      <c r="Y144" s="68" t="str">
        <f>IF(Y135&gt;'Key project Info'!$B$6,"",Y140/(1+$B147)^Y135)</f>
        <v/>
      </c>
      <c r="Z144" s="68" t="str">
        <f>IF(Z135&gt;'Key project Info'!$B$6,"",Z140/(1+$B147)^Z135)</f>
        <v/>
      </c>
      <c r="AA144" s="68" t="str">
        <f>IF(AA135&gt;'Key project Info'!$B$6,"",AA140/(1+$B147)^AA135)</f>
        <v/>
      </c>
      <c r="AB144" s="68" t="str">
        <f>IF(AB135&gt;'Key project Info'!$B$6,"",AB140/(1+$B147)^AB135)</f>
        <v/>
      </c>
      <c r="AC144" s="68" t="str">
        <f>IF(AC135&gt;'Key project Info'!$B$6,"",AC140/(1+$B147)^AC135)</f>
        <v/>
      </c>
      <c r="AD144" s="68" t="str">
        <f>IF(AD135&gt;'Key project Info'!$B$6,"",AD140/(1+$B147)^AD135)</f>
        <v/>
      </c>
      <c r="AE144" s="68" t="str">
        <f>IF(AE135&gt;'Key project Info'!$B$6,"",AE140/(1+$B147)^AE135)</f>
        <v/>
      </c>
      <c r="AF144" s="68"/>
      <c r="AG144" s="68"/>
      <c r="AH144" s="68"/>
    </row>
    <row r="145" spans="1:34" s="292" customFormat="1" ht="14.4" thickBot="1" x14ac:dyDescent="0.3">
      <c r="A145" s="291" t="s">
        <v>136</v>
      </c>
      <c r="B145" s="176">
        <f>IF(B135&gt;'Key project Info'!$B$6,"",B143-Economics_Reference!B132)</f>
        <v>0.94545454545454544</v>
      </c>
      <c r="C145" s="176">
        <f>IF(C135&gt;'Key project Info'!$B$6,"",C143-Economics_Reference!C132)</f>
        <v>0</v>
      </c>
      <c r="D145" s="176">
        <f>IF(D135&gt;'Key project Info'!$B$6,"",D143-Economics_Reference!D132)</f>
        <v>0</v>
      </c>
      <c r="E145" s="176">
        <f>IF(E135&gt;'Key project Info'!$B$6,"",E143-Economics_Reference!E132)</f>
        <v>0</v>
      </c>
      <c r="F145" s="176">
        <f>IF(F135&gt;'Key project Info'!$B$6,"",F143-Economics_Reference!F132)</f>
        <v>0</v>
      </c>
      <c r="G145" s="176">
        <f>IF(G135&gt;'Key project Info'!$B$6,"",G143-Economics_Reference!G132)</f>
        <v>0</v>
      </c>
      <c r="H145" s="176">
        <f>IF(H135&gt;'Key project Info'!$B$6,"",H143-Economics_Reference!H132)</f>
        <v>0</v>
      </c>
      <c r="I145" s="176">
        <f>IF(I135&gt;'Key project Info'!$B$6,"",I143-Economics_Reference!I132)</f>
        <v>0</v>
      </c>
      <c r="J145" s="176">
        <f>IF(J135&gt;'Key project Info'!$B$6,"",J143-Economics_Reference!J132)</f>
        <v>0</v>
      </c>
      <c r="K145" s="176">
        <f>IF(K135&gt;'Key project Info'!$B$6,"",K143-Economics_Reference!K132)</f>
        <v>0</v>
      </c>
      <c r="L145" s="176">
        <f>IF(L135&gt;'Key project Info'!$B$6,"",L143-Economics_Reference!L132)</f>
        <v>0</v>
      </c>
      <c r="M145" s="176">
        <f>IF(M135&gt;'Key project Info'!$B$6,"",M143-Economics_Reference!M132)</f>
        <v>0</v>
      </c>
      <c r="N145" s="176">
        <f>IF(N135&gt;'Key project Info'!$B$6,"",N143-Economics_Reference!N132)</f>
        <v>0</v>
      </c>
      <c r="O145" s="176">
        <f>IF(O135&gt;'Key project Info'!$B$6,"",O143-Economics_Reference!O132)</f>
        <v>0</v>
      </c>
      <c r="P145" s="176">
        <f>IF(P135&gt;'Key project Info'!$B$6,"",P143-Economics_Reference!P132)</f>
        <v>0</v>
      </c>
      <c r="Q145" s="176">
        <f>IF(Q135&gt;'Key project Info'!$B$6,"",Q143-Economics_Reference!Q132)</f>
        <v>0</v>
      </c>
      <c r="R145" s="176">
        <f>IF(R135&gt;'Key project Info'!$B$6,"",R143-Economics_Reference!R132)</f>
        <v>0</v>
      </c>
      <c r="S145" s="176">
        <f>IF(S135&gt;'Key project Info'!$B$6,"",S143-Economics_Reference!S132)</f>
        <v>0</v>
      </c>
      <c r="T145" s="176">
        <f>IF(T135&gt;'Key project Info'!$B$6,"",T143-Economics_Reference!T132)</f>
        <v>0</v>
      </c>
      <c r="U145" s="176">
        <f>IF(U135&gt;'Key project Info'!$B$6,"",U143-Economics_Reference!U132)</f>
        <v>0</v>
      </c>
      <c r="V145" s="176" t="str">
        <f>IF(V135&gt;'Key project Info'!$B$6,"",V143-Economics_Reference!V132)</f>
        <v/>
      </c>
      <c r="W145" s="176" t="str">
        <f>IF(W135&gt;'Key project Info'!$B$6,"",W143-Economics_Reference!W132)</f>
        <v/>
      </c>
      <c r="X145" s="176" t="str">
        <f>IF(X135&gt;'Key project Info'!$B$6,"",X143-Economics_Reference!X132)</f>
        <v/>
      </c>
      <c r="Y145" s="176" t="str">
        <f>IF(Y135&gt;'Key project Info'!$B$6,"",Y143-Economics_Reference!Y132)</f>
        <v/>
      </c>
      <c r="Z145" s="176" t="str">
        <f>IF(Z135&gt;'Key project Info'!$B$6,"",Z143-Economics_Reference!Z132)</f>
        <v/>
      </c>
      <c r="AA145" s="176" t="str">
        <f>IF(AA135&gt;'Key project Info'!$B$6,"",AA143-Economics_Reference!AA132)</f>
        <v/>
      </c>
      <c r="AB145" s="176" t="str">
        <f>IF(AB135&gt;'Key project Info'!$B$6,"",AB143-Economics_Reference!AB132)</f>
        <v/>
      </c>
      <c r="AC145" s="176" t="str">
        <f>IF(AC135&gt;'Key project Info'!$B$6,"",AC143-Economics_Reference!AC132)</f>
        <v/>
      </c>
      <c r="AD145" s="176" t="str">
        <f>IF(AD135&gt;'Key project Info'!$B$6,"",AD143-Economics_Reference!AD132)</f>
        <v/>
      </c>
      <c r="AE145" s="176" t="str">
        <f>IF(AE135&gt;'Key project Info'!$B$6,"",AE143-Economics_Reference!AE132)</f>
        <v/>
      </c>
      <c r="AF145" s="176"/>
      <c r="AG145" s="176"/>
      <c r="AH145" s="176"/>
    </row>
    <row r="146" spans="1:34" x14ac:dyDescent="0.25">
      <c r="A146" s="78"/>
      <c r="B146" s="68"/>
      <c r="C146" s="78"/>
      <c r="D146" s="78"/>
      <c r="E146" s="68"/>
      <c r="F146" s="68"/>
      <c r="G146" s="7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row>
    <row r="147" spans="1:34" x14ac:dyDescent="0.25">
      <c r="A147" s="78" t="s">
        <v>98</v>
      </c>
      <c r="B147" s="90">
        <f>(1+B148)/(1+B149)-1</f>
        <v>5.7692307692307709E-2</v>
      </c>
      <c r="C147" s="78"/>
      <c r="D147" s="78"/>
      <c r="E147" s="68"/>
      <c r="F147" s="68"/>
      <c r="G147" s="7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row>
    <row r="148" spans="1:34" x14ac:dyDescent="0.25">
      <c r="A148" s="78" t="s">
        <v>96</v>
      </c>
      <c r="B148" s="302">
        <v>0.1</v>
      </c>
      <c r="C148" s="78"/>
      <c r="D148" s="78"/>
      <c r="E148" s="68"/>
      <c r="F148" s="68"/>
      <c r="G148" s="7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row>
    <row r="149" spans="1:34" x14ac:dyDescent="0.25">
      <c r="A149" s="271" t="s">
        <v>97</v>
      </c>
      <c r="B149" s="302">
        <v>0.04</v>
      </c>
      <c r="C149" s="78"/>
      <c r="D149" s="78"/>
      <c r="E149" s="68"/>
      <c r="F149" s="68"/>
      <c r="G149" s="7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row>
    <row r="150" spans="1:34" x14ac:dyDescent="0.25">
      <c r="A150" s="88" t="s">
        <v>31</v>
      </c>
      <c r="B150" s="88">
        <f ca="1">IF(AND('Key project Info'!$B$6&gt;0,'Key project Info'!$B$6&lt;=30),SUM(B143:OFFSET(B143,0,'Key project Info'!$B$6-1)),"Assessment period wrong")</f>
        <v>0</v>
      </c>
      <c r="C150" s="78"/>
      <c r="D150" s="78"/>
      <c r="E150" s="68"/>
      <c r="F150" s="68"/>
      <c r="G150" s="7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row>
    <row r="151" spans="1:34" x14ac:dyDescent="0.25">
      <c r="A151" s="65" t="s">
        <v>100</v>
      </c>
      <c r="B151" s="303" t="e">
        <f ca="1">IF(AND('Key project Info'!$B$6&gt;0,'Key project Info'!$B$6&lt;=30),IRR(B139:OFFSET(B139,0,'Key project Info'!$B$6-1)),"Assessment period wrong")</f>
        <v>#NUM!</v>
      </c>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row>
    <row r="152" spans="1:34" x14ac:dyDescent="0.25">
      <c r="A152" s="65"/>
      <c r="B152" s="303"/>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row>
    <row r="153" spans="1:34" x14ac:dyDescent="0.25">
      <c r="A153" s="65"/>
      <c r="B153" s="293"/>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row>
    <row r="154" spans="1:34" x14ac:dyDescent="0.2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row>
    <row r="155" spans="1:34" ht="17.399999999999999" x14ac:dyDescent="0.3">
      <c r="A155" s="286" t="str">
        <f>'Key project Info'!$B$39</f>
        <v>Land use g</v>
      </c>
      <c r="B155" s="286"/>
      <c r="C155" s="286"/>
      <c r="D155" s="286"/>
      <c r="E155" s="286"/>
      <c r="F155" s="286"/>
      <c r="G155" s="286"/>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68"/>
      <c r="AG155" s="68"/>
      <c r="AH155" s="68"/>
    </row>
    <row r="156" spans="1:34" x14ac:dyDescent="0.25">
      <c r="A156" s="287" t="s">
        <v>1</v>
      </c>
      <c r="B156" s="288">
        <v>1</v>
      </c>
      <c r="C156" s="288">
        <v>2</v>
      </c>
      <c r="D156" s="288">
        <v>3</v>
      </c>
      <c r="E156" s="288">
        <v>4</v>
      </c>
      <c r="F156" s="288">
        <v>5</v>
      </c>
      <c r="G156" s="288">
        <v>6</v>
      </c>
      <c r="H156" s="288">
        <v>7</v>
      </c>
      <c r="I156" s="288">
        <v>8</v>
      </c>
      <c r="J156" s="288">
        <v>9</v>
      </c>
      <c r="K156" s="288">
        <v>10</v>
      </c>
      <c r="L156" s="288">
        <v>11</v>
      </c>
      <c r="M156" s="288">
        <v>12</v>
      </c>
      <c r="N156" s="288">
        <v>13</v>
      </c>
      <c r="O156" s="288">
        <v>14</v>
      </c>
      <c r="P156" s="288">
        <v>15</v>
      </c>
      <c r="Q156" s="288">
        <v>16</v>
      </c>
      <c r="R156" s="288">
        <v>17</v>
      </c>
      <c r="S156" s="288">
        <v>18</v>
      </c>
      <c r="T156" s="288">
        <v>19</v>
      </c>
      <c r="U156" s="288">
        <v>20</v>
      </c>
      <c r="V156" s="288">
        <v>21</v>
      </c>
      <c r="W156" s="288">
        <v>22</v>
      </c>
      <c r="X156" s="288">
        <v>23</v>
      </c>
      <c r="Y156" s="288">
        <v>24</v>
      </c>
      <c r="Z156" s="288">
        <v>25</v>
      </c>
      <c r="AA156" s="288">
        <v>26</v>
      </c>
      <c r="AB156" s="288">
        <v>27</v>
      </c>
      <c r="AC156" s="288">
        <v>28</v>
      </c>
      <c r="AD156" s="288">
        <v>29</v>
      </c>
      <c r="AE156" s="288">
        <v>30</v>
      </c>
      <c r="AF156" s="68"/>
      <c r="AG156" s="68"/>
      <c r="AH156" s="68"/>
    </row>
    <row r="157" spans="1:34" s="235" customFormat="1" x14ac:dyDescent="0.25">
      <c r="A157" s="235" t="s">
        <v>8</v>
      </c>
    </row>
    <row r="158" spans="1:34" s="290" customFormat="1" ht="16.5" customHeight="1" x14ac:dyDescent="0.3">
      <c r="A158" s="235" t="s">
        <v>29</v>
      </c>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row>
    <row r="159" spans="1:34" s="235" customFormat="1" x14ac:dyDescent="0.25">
      <c r="A159" s="237" t="s">
        <v>30</v>
      </c>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c r="AC159" s="237"/>
      <c r="AD159" s="237"/>
      <c r="AE159" s="237"/>
    </row>
    <row r="160" spans="1:34" x14ac:dyDescent="0.25">
      <c r="A160" s="88" t="s">
        <v>122</v>
      </c>
      <c r="B160" s="68">
        <f>IF(B156&gt;'Key project Info'!$B$6,"",B159-(B157+B158))</f>
        <v>0</v>
      </c>
      <c r="C160" s="68">
        <f>IF(C156&gt;'Key project Info'!$B$6,"",C159-(C157+C158))</f>
        <v>0</v>
      </c>
      <c r="D160" s="68">
        <f>IF(D156&gt;'Key project Info'!$B$6,"",D159-(D157+D158))</f>
        <v>0</v>
      </c>
      <c r="E160" s="68">
        <f>IF(E156&gt;'Key project Info'!$B$6,"",E159-(E157+E158))</f>
        <v>0</v>
      </c>
      <c r="F160" s="68">
        <f>IF(F156&gt;'Key project Info'!$B$6,"",F159-(F157+F158))</f>
        <v>0</v>
      </c>
      <c r="G160" s="68">
        <f>IF(G156&gt;'Key project Info'!$B$6,"",G159-(G157+G158))</f>
        <v>0</v>
      </c>
      <c r="H160" s="68">
        <f>IF(H156&gt;'Key project Info'!$B$6,"",H159-(H157+H158))</f>
        <v>0</v>
      </c>
      <c r="I160" s="68">
        <f>IF(I156&gt;'Key project Info'!$B$6,"",I159-(I157+I158))</f>
        <v>0</v>
      </c>
      <c r="J160" s="68">
        <f>IF(J156&gt;'Key project Info'!$B$6,"",J159-(J157+J158))</f>
        <v>0</v>
      </c>
      <c r="K160" s="68">
        <f>IF(K156&gt;'Key project Info'!$B$6,"",K159-(K157+K158))</f>
        <v>0</v>
      </c>
      <c r="L160" s="68">
        <f>IF(L156&gt;'Key project Info'!$B$6,"",L159-(L157+L158))</f>
        <v>0</v>
      </c>
      <c r="M160" s="68">
        <f>IF(M156&gt;'Key project Info'!$B$6,"",M159-(M157+M158))</f>
        <v>0</v>
      </c>
      <c r="N160" s="68">
        <f>IF(N156&gt;'Key project Info'!$B$6,"",N159-(N157+N158))</f>
        <v>0</v>
      </c>
      <c r="O160" s="68">
        <f>IF(O156&gt;'Key project Info'!$B$6,"",O159-(O157+O158))</f>
        <v>0</v>
      </c>
      <c r="P160" s="68">
        <f>IF(P156&gt;'Key project Info'!$B$6,"",P159-(P157+P158))</f>
        <v>0</v>
      </c>
      <c r="Q160" s="68">
        <f>IF(Q156&gt;'Key project Info'!$B$6,"",Q159-(Q157+Q158))</f>
        <v>0</v>
      </c>
      <c r="R160" s="68">
        <f>IF(R156&gt;'Key project Info'!$B$6,"",R159-(R157+R158))</f>
        <v>0</v>
      </c>
      <c r="S160" s="68">
        <f>IF(S156&gt;'Key project Info'!$B$6,"",S159-(S157+S158))</f>
        <v>0</v>
      </c>
      <c r="T160" s="68">
        <f>IF(T156&gt;'Key project Info'!$B$6,"",T159-(T157+T158))</f>
        <v>0</v>
      </c>
      <c r="U160" s="68">
        <f>IF(U156&gt;'Key project Info'!$B$6,"",U159-(U157+U158))</f>
        <v>0</v>
      </c>
      <c r="V160" s="68" t="str">
        <f>IF(V156&gt;'Key project Info'!$B$6,"",V159-(V157+V158))</f>
        <v/>
      </c>
      <c r="W160" s="68" t="str">
        <f>IF(W156&gt;'Key project Info'!$B$6,"",W159-(W157+W158))</f>
        <v/>
      </c>
      <c r="X160" s="68" t="str">
        <f>IF(X156&gt;'Key project Info'!$B$6,"",X159-(X157+X158))</f>
        <v/>
      </c>
      <c r="Y160" s="68" t="str">
        <f>IF(Y156&gt;'Key project Info'!$B$6,"",Y159-(Y157+Y158))</f>
        <v/>
      </c>
      <c r="Z160" s="68" t="str">
        <f>IF(Z156&gt;'Key project Info'!$B$6,"",Z159-(Z157+Z158))</f>
        <v/>
      </c>
      <c r="AA160" s="68" t="str">
        <f>IF(AA156&gt;'Key project Info'!$B$6,"",AA159-(AA157+AA158))</f>
        <v/>
      </c>
      <c r="AB160" s="68" t="str">
        <f>IF(AB156&gt;'Key project Info'!$B$6,"",AB159-(AB157+AB158))</f>
        <v/>
      </c>
      <c r="AC160" s="68" t="str">
        <f>IF(AC156&gt;'Key project Info'!$B$6,"",AC159-(AC157+AC158))</f>
        <v/>
      </c>
      <c r="AD160" s="68" t="str">
        <f>IF(AD156&gt;'Key project Info'!$B$6,"",AD159-(AD157+AD158))</f>
        <v/>
      </c>
      <c r="AE160" s="68" t="str">
        <f>IF(AE156&gt;'Key project Info'!$B$6,"",AE159-(AE157+AE158))</f>
        <v/>
      </c>
      <c r="AF160" s="68"/>
      <c r="AG160" s="68"/>
      <c r="AH160" s="68"/>
    </row>
    <row r="161" spans="1:34" x14ac:dyDescent="0.25">
      <c r="A161" s="78" t="s">
        <v>123</v>
      </c>
      <c r="B161" s="68">
        <f>IF(B156&gt;'Key project Info'!$B$6,"",IF(B156=1,B160,A161+B160))</f>
        <v>0</v>
      </c>
      <c r="C161" s="68">
        <f>IF(C156&gt;'Key project Info'!$B$6,"",IF(C156=1,C160,B161+C160))</f>
        <v>0</v>
      </c>
      <c r="D161" s="68">
        <f>IF(D156&gt;'Key project Info'!$B$6,"",IF(D156=1,D160,C161+D160))</f>
        <v>0</v>
      </c>
      <c r="E161" s="68">
        <f>IF(E156&gt;'Key project Info'!$B$6,"",IF(E156=1,E160,D161+E160))</f>
        <v>0</v>
      </c>
      <c r="F161" s="68">
        <f>IF(F156&gt;'Key project Info'!$B$6,"",IF(F156=1,F160,E161+F160))</f>
        <v>0</v>
      </c>
      <c r="G161" s="68">
        <f>IF(G156&gt;'Key project Info'!$B$6,"",IF(G156=1,G160,F161+G160))</f>
        <v>0</v>
      </c>
      <c r="H161" s="68">
        <f>IF(H156&gt;'Key project Info'!$B$6,"",IF(H156=1,H160,G161+H160))</f>
        <v>0</v>
      </c>
      <c r="I161" s="68">
        <f>IF(I156&gt;'Key project Info'!$B$6,"",IF(I156=1,I160,H161+I160))</f>
        <v>0</v>
      </c>
      <c r="J161" s="68">
        <f>IF(J156&gt;'Key project Info'!$B$6,"",IF(J156=1,J160,I161+J160))</f>
        <v>0</v>
      </c>
      <c r="K161" s="68">
        <f>IF(K156&gt;'Key project Info'!$B$6,"",IF(K156=1,K160,J161+K160))</f>
        <v>0</v>
      </c>
      <c r="L161" s="68">
        <f>IF(L156&gt;'Key project Info'!$B$6,"",IF(L156=1,L160,K161+L160))</f>
        <v>0</v>
      </c>
      <c r="M161" s="68">
        <f>IF(M156&gt;'Key project Info'!$B$6,"",IF(M156=1,M160,L161+M160))</f>
        <v>0</v>
      </c>
      <c r="N161" s="68">
        <f>IF(N156&gt;'Key project Info'!$B$6,"",IF(N156=1,N160,M161+N160))</f>
        <v>0</v>
      </c>
      <c r="O161" s="68">
        <f>IF(O156&gt;'Key project Info'!$B$6,"",IF(O156=1,O160,N161+O160))</f>
        <v>0</v>
      </c>
      <c r="P161" s="68">
        <f>IF(P156&gt;'Key project Info'!$B$6,"",IF(P156=1,P160,O161+P160))</f>
        <v>0</v>
      </c>
      <c r="Q161" s="68">
        <f>IF(Q156&gt;'Key project Info'!$B$6,"",IF(Q156=1,Q160,P161+Q160))</f>
        <v>0</v>
      </c>
      <c r="R161" s="68">
        <f>IF(R156&gt;'Key project Info'!$B$6,"",IF(R156=1,R160,Q161+R160))</f>
        <v>0</v>
      </c>
      <c r="S161" s="68">
        <f>IF(S156&gt;'Key project Info'!$B$6,"",IF(S156=1,S160,R161+S160))</f>
        <v>0</v>
      </c>
      <c r="T161" s="68">
        <f>IF(T156&gt;'Key project Info'!$B$6,"",IF(T156=1,T160,S161+T160))</f>
        <v>0</v>
      </c>
      <c r="U161" s="68">
        <f>IF(U156&gt;'Key project Info'!$B$6,"",IF(U156=1,U160,T161+U160))</f>
        <v>0</v>
      </c>
      <c r="V161" s="68" t="str">
        <f>IF(V156&gt;'Key project Info'!$B$6,"",IF(V156=1,V160,U161+V160))</f>
        <v/>
      </c>
      <c r="W161" s="68" t="str">
        <f>IF(W156&gt;'Key project Info'!$B$6,"",IF(W156=1,W160,V161+W160))</f>
        <v/>
      </c>
      <c r="X161" s="68" t="str">
        <f>IF(X156&gt;'Key project Info'!$B$6,"",IF(X156=1,X160,W161+X160))</f>
        <v/>
      </c>
      <c r="Y161" s="68" t="str">
        <f>IF(Y156&gt;'Key project Info'!$B$6,"",IF(Y156=1,Y160,X161+Y160))</f>
        <v/>
      </c>
      <c r="Z161" s="68" t="str">
        <f>IF(Z156&gt;'Key project Info'!$B$6,"",IF(Z156=1,Z160,Y161+Z160))</f>
        <v/>
      </c>
      <c r="AA161" s="68" t="str">
        <f>IF(AA156&gt;'Key project Info'!$B$6,"",IF(AA156=1,AA160,Z161+AA160))</f>
        <v/>
      </c>
      <c r="AB161" s="68" t="str">
        <f>IF(AB156&gt;'Key project Info'!$B$6,"",IF(AB156=1,AB160,AA161+AB160))</f>
        <v/>
      </c>
      <c r="AC161" s="68" t="str">
        <f>IF(AC156&gt;'Key project Info'!$B$6,"",IF(AC156=1,AC160,AB161+AC160))</f>
        <v/>
      </c>
      <c r="AD161" s="68" t="str">
        <f>IF(AD156&gt;'Key project Info'!$B$6,"",IF(AD156=1,AD160,AC161+AD160))</f>
        <v/>
      </c>
      <c r="AE161" s="68" t="str">
        <f>IF(AE156&gt;'Key project Info'!$B$6,"",IF(AE156=1,AE160,AD161+AE160))</f>
        <v/>
      </c>
      <c r="AF161" s="68"/>
      <c r="AG161" s="68"/>
      <c r="AH161" s="68"/>
    </row>
    <row r="162" spans="1:34" x14ac:dyDescent="0.25">
      <c r="A162" s="78" t="s">
        <v>135</v>
      </c>
      <c r="B162" s="68">
        <f>IF(B156&gt;'Key project Info'!$B$6,"",B160-Economics_Reference!B148)</f>
        <v>2</v>
      </c>
      <c r="C162" s="68">
        <f>IF(C156&gt;'Key project Info'!$B$6,"",C160-Economics_Reference!C148)</f>
        <v>0</v>
      </c>
      <c r="D162" s="68">
        <f>IF(D156&gt;'Key project Info'!$B$6,"",D160-Economics_Reference!D148)</f>
        <v>0</v>
      </c>
      <c r="E162" s="68">
        <f>IF(E156&gt;'Key project Info'!$B$6,"",E160-Economics_Reference!E148)</f>
        <v>0</v>
      </c>
      <c r="F162" s="68">
        <f>IF(F156&gt;'Key project Info'!$B$6,"",F160-Economics_Reference!F148)</f>
        <v>0</v>
      </c>
      <c r="G162" s="68">
        <f>IF(G156&gt;'Key project Info'!$B$6,"",G160-Economics_Reference!G148)</f>
        <v>0</v>
      </c>
      <c r="H162" s="68">
        <f>IF(H156&gt;'Key project Info'!$B$6,"",H160-Economics_Reference!H148)</f>
        <v>0</v>
      </c>
      <c r="I162" s="68">
        <f>IF(I156&gt;'Key project Info'!$B$6,"",I160-Economics_Reference!I148)</f>
        <v>0</v>
      </c>
      <c r="J162" s="68">
        <f>IF(J156&gt;'Key project Info'!$B$6,"",J160-Economics_Reference!J148)</f>
        <v>0</v>
      </c>
      <c r="K162" s="68">
        <f>IF(K156&gt;'Key project Info'!$B$6,"",K160-Economics_Reference!K148)</f>
        <v>0</v>
      </c>
      <c r="L162" s="68">
        <f>IF(L156&gt;'Key project Info'!$B$6,"",L160-Economics_Reference!L148)</f>
        <v>0</v>
      </c>
      <c r="M162" s="68">
        <f>IF(M156&gt;'Key project Info'!$B$6,"",M160-Economics_Reference!M148)</f>
        <v>0</v>
      </c>
      <c r="N162" s="68">
        <f>IF(N156&gt;'Key project Info'!$B$6,"",N160-Economics_Reference!N148)</f>
        <v>0</v>
      </c>
      <c r="O162" s="68">
        <f>IF(O156&gt;'Key project Info'!$B$6,"",O160-Economics_Reference!O148)</f>
        <v>0</v>
      </c>
      <c r="P162" s="68">
        <f>IF(P156&gt;'Key project Info'!$B$6,"",P160-Economics_Reference!P148)</f>
        <v>0</v>
      </c>
      <c r="Q162" s="68">
        <f>IF(Q156&gt;'Key project Info'!$B$6,"",Q160-Economics_Reference!Q148)</f>
        <v>0</v>
      </c>
      <c r="R162" s="68">
        <f>IF(R156&gt;'Key project Info'!$B$6,"",R160-Economics_Reference!R148)</f>
        <v>0</v>
      </c>
      <c r="S162" s="68">
        <f>IF(S156&gt;'Key project Info'!$B$6,"",S160-Economics_Reference!S148)</f>
        <v>0</v>
      </c>
      <c r="T162" s="68">
        <f>IF(T156&gt;'Key project Info'!$B$6,"",T160-Economics_Reference!T148)</f>
        <v>0</v>
      </c>
      <c r="U162" s="68">
        <f>IF(U156&gt;'Key project Info'!$B$6,"",U160-Economics_Reference!U148)</f>
        <v>0</v>
      </c>
      <c r="V162" s="68" t="str">
        <f>IF(V156&gt;'Key project Info'!$B$6,"",V160-Economics_Reference!V148)</f>
        <v/>
      </c>
      <c r="W162" s="68" t="str">
        <f>IF(W156&gt;'Key project Info'!$B$6,"",W160-Economics_Reference!W148)</f>
        <v/>
      </c>
      <c r="X162" s="68" t="str">
        <f>IF(X156&gt;'Key project Info'!$B$6,"",X160-Economics_Reference!X148)</f>
        <v/>
      </c>
      <c r="Y162" s="68" t="str">
        <f>IF(Y156&gt;'Key project Info'!$B$6,"",Y160-Economics_Reference!Y148)</f>
        <v/>
      </c>
      <c r="Z162" s="68" t="str">
        <f>IF(Z156&gt;'Key project Info'!$B$6,"",Z160-Economics_Reference!Z148)</f>
        <v/>
      </c>
      <c r="AA162" s="68" t="str">
        <f>IF(AA156&gt;'Key project Info'!$B$6,"",AA160-Economics_Reference!AA148)</f>
        <v/>
      </c>
      <c r="AB162" s="68" t="str">
        <f>IF(AB156&gt;'Key project Info'!$B$6,"",AB160-Economics_Reference!AB148)</f>
        <v/>
      </c>
      <c r="AC162" s="68" t="str">
        <f>IF(AC156&gt;'Key project Info'!$B$6,"",AC160-Economics_Reference!AC148)</f>
        <v/>
      </c>
      <c r="AD162" s="68" t="str">
        <f>IF(AD156&gt;'Key project Info'!$B$6,"",AD160-Economics_Reference!AD148)</f>
        <v/>
      </c>
      <c r="AE162" s="68" t="str">
        <f>IF(AE156&gt;'Key project Info'!$B$6,"",AE160-Economics_Reference!AE148)</f>
        <v/>
      </c>
      <c r="AF162" s="68"/>
      <c r="AG162" s="68"/>
      <c r="AH162" s="68"/>
    </row>
    <row r="163" spans="1:34" x14ac:dyDescent="0.25">
      <c r="A163" s="78"/>
      <c r="B163" s="6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68"/>
      <c r="AG163" s="68"/>
      <c r="AH163" s="68"/>
    </row>
    <row r="164" spans="1:34" x14ac:dyDescent="0.25">
      <c r="A164" s="88" t="s">
        <v>120</v>
      </c>
      <c r="B164" s="68">
        <f>IF(B156&gt;'Key project Info'!$B$6,"",B160/(1+$B168)^B156)</f>
        <v>0</v>
      </c>
      <c r="C164" s="68">
        <f>IF(C156&gt;'Key project Info'!$B$6,"",C160/(1+$B168)^C156)</f>
        <v>0</v>
      </c>
      <c r="D164" s="68">
        <f>IF(D156&gt;'Key project Info'!$B$6,"",D160/(1+$B168)^D156)</f>
        <v>0</v>
      </c>
      <c r="E164" s="68">
        <f>IF(E156&gt;'Key project Info'!$B$6,"",E160/(1+$B168)^E156)</f>
        <v>0</v>
      </c>
      <c r="F164" s="68">
        <f>IF(F156&gt;'Key project Info'!$B$6,"",F160/(1+$B168)^F156)</f>
        <v>0</v>
      </c>
      <c r="G164" s="68">
        <f>IF(G156&gt;'Key project Info'!$B$6,"",G160/(1+$B168)^G156)</f>
        <v>0</v>
      </c>
      <c r="H164" s="68">
        <f>IF(H156&gt;'Key project Info'!$B$6,"",H160/(1+$B168)^H156)</f>
        <v>0</v>
      </c>
      <c r="I164" s="68">
        <f>IF(I156&gt;'Key project Info'!$B$6,"",I160/(1+$B168)^I156)</f>
        <v>0</v>
      </c>
      <c r="J164" s="68">
        <f>IF(J156&gt;'Key project Info'!$B$6,"",J160/(1+$B168)^J156)</f>
        <v>0</v>
      </c>
      <c r="K164" s="68">
        <f>IF(K156&gt;'Key project Info'!$B$6,"",K160/(1+$B168)^K156)</f>
        <v>0</v>
      </c>
      <c r="L164" s="68">
        <f>IF(L156&gt;'Key project Info'!$B$6,"",L160/(1+$B168)^L156)</f>
        <v>0</v>
      </c>
      <c r="M164" s="68">
        <f>IF(M156&gt;'Key project Info'!$B$6,"",M160/(1+$B168)^M156)</f>
        <v>0</v>
      </c>
      <c r="N164" s="68">
        <f>IF(N156&gt;'Key project Info'!$B$6,"",N160/(1+$B168)^N156)</f>
        <v>0</v>
      </c>
      <c r="O164" s="68">
        <f>IF(O156&gt;'Key project Info'!$B$6,"",O160/(1+$B168)^O156)</f>
        <v>0</v>
      </c>
      <c r="P164" s="68">
        <f>IF(P156&gt;'Key project Info'!$B$6,"",P160/(1+$B168)^P156)</f>
        <v>0</v>
      </c>
      <c r="Q164" s="68">
        <f>IF(Q156&gt;'Key project Info'!$B$6,"",Q160/(1+$B168)^Q156)</f>
        <v>0</v>
      </c>
      <c r="R164" s="68">
        <f>IF(R156&gt;'Key project Info'!$B$6,"",R160/(1+$B168)^R156)</f>
        <v>0</v>
      </c>
      <c r="S164" s="68">
        <f>IF(S156&gt;'Key project Info'!$B$6,"",S160/(1+$B168)^S156)</f>
        <v>0</v>
      </c>
      <c r="T164" s="68">
        <f>IF(T156&gt;'Key project Info'!$B$6,"",T160/(1+$B168)^T156)</f>
        <v>0</v>
      </c>
      <c r="U164" s="68">
        <f>IF(U156&gt;'Key project Info'!$B$6,"",U160/(1+$B168)^U156)</f>
        <v>0</v>
      </c>
      <c r="V164" s="68" t="str">
        <f>IF(V156&gt;'Key project Info'!$B$6,"",V160/(1+$B168)^V156)</f>
        <v/>
      </c>
      <c r="W164" s="68" t="str">
        <f>IF(W156&gt;'Key project Info'!$B$6,"",W160/(1+$B168)^W156)</f>
        <v/>
      </c>
      <c r="X164" s="68" t="str">
        <f>IF(X156&gt;'Key project Info'!$B$6,"",X160/(1+$B168)^X156)</f>
        <v/>
      </c>
      <c r="Y164" s="68" t="str">
        <f>IF(Y156&gt;'Key project Info'!$B$6,"",Y160/(1+$B168)^Y156)</f>
        <v/>
      </c>
      <c r="Z164" s="68" t="str">
        <f>IF(Z156&gt;'Key project Info'!$B$6,"",Z160/(1+$B168)^Z156)</f>
        <v/>
      </c>
      <c r="AA164" s="68" t="str">
        <f>IF(AA156&gt;'Key project Info'!$B$6,"",AA160/(1+$B168)^AA156)</f>
        <v/>
      </c>
      <c r="AB164" s="68" t="str">
        <f>IF(AB156&gt;'Key project Info'!$B$6,"",AB160/(1+$B168)^AB156)</f>
        <v/>
      </c>
      <c r="AC164" s="68" t="str">
        <f>IF(AC156&gt;'Key project Info'!$B$6,"",AC160/(1+$B168)^AC156)</f>
        <v/>
      </c>
      <c r="AD164" s="68" t="str">
        <f>IF(AD156&gt;'Key project Info'!$B$6,"",AD160/(1+$B168)^AD156)</f>
        <v/>
      </c>
      <c r="AE164" s="68" t="str">
        <f>IF(AE156&gt;'Key project Info'!$B$6,"",AE160/(1+$B168)^AE156)</f>
        <v/>
      </c>
      <c r="AF164" s="68"/>
      <c r="AG164" s="68"/>
      <c r="AH164" s="68"/>
    </row>
    <row r="165" spans="1:34" x14ac:dyDescent="0.25">
      <c r="A165" s="78" t="s">
        <v>121</v>
      </c>
      <c r="B165" s="68">
        <f>IF(B156&gt;'Key project Info'!$B$6,"",B161/(1+$B168)^B156)</f>
        <v>0</v>
      </c>
      <c r="C165" s="68">
        <f>IF(C156&gt;'Key project Info'!$B$6,"",C161/(1+$B168)^C156)</f>
        <v>0</v>
      </c>
      <c r="D165" s="68">
        <f>IF(D156&gt;'Key project Info'!$B$6,"",D161/(1+$B168)^D156)</f>
        <v>0</v>
      </c>
      <c r="E165" s="68">
        <f>IF(E156&gt;'Key project Info'!$B$6,"",E161/(1+$B168)^E156)</f>
        <v>0</v>
      </c>
      <c r="F165" s="68">
        <f>IF(F156&gt;'Key project Info'!$B$6,"",F161/(1+$B168)^F156)</f>
        <v>0</v>
      </c>
      <c r="G165" s="68">
        <f>IF(G156&gt;'Key project Info'!$B$6,"",G161/(1+$B168)^G156)</f>
        <v>0</v>
      </c>
      <c r="H165" s="68">
        <f>IF(H156&gt;'Key project Info'!$B$6,"",H161/(1+$B168)^H156)</f>
        <v>0</v>
      </c>
      <c r="I165" s="68">
        <f>IF(I156&gt;'Key project Info'!$B$6,"",I161/(1+$B168)^I156)</f>
        <v>0</v>
      </c>
      <c r="J165" s="68">
        <f>IF(J156&gt;'Key project Info'!$B$6,"",J161/(1+$B168)^J156)</f>
        <v>0</v>
      </c>
      <c r="K165" s="68">
        <f>IF(K156&gt;'Key project Info'!$B$6,"",K161/(1+$B168)^K156)</f>
        <v>0</v>
      </c>
      <c r="L165" s="68">
        <f>IF(L156&gt;'Key project Info'!$B$6,"",L161/(1+$B168)^L156)</f>
        <v>0</v>
      </c>
      <c r="M165" s="68">
        <f>IF(M156&gt;'Key project Info'!$B$6,"",M161/(1+$B168)^M156)</f>
        <v>0</v>
      </c>
      <c r="N165" s="68">
        <f>IF(N156&gt;'Key project Info'!$B$6,"",N161/(1+$B168)^N156)</f>
        <v>0</v>
      </c>
      <c r="O165" s="68">
        <f>IF(O156&gt;'Key project Info'!$B$6,"",O161/(1+$B168)^O156)</f>
        <v>0</v>
      </c>
      <c r="P165" s="68">
        <f>IF(P156&gt;'Key project Info'!$B$6,"",P161/(1+$B168)^P156)</f>
        <v>0</v>
      </c>
      <c r="Q165" s="68">
        <f>IF(Q156&gt;'Key project Info'!$B$6,"",Q161/(1+$B168)^Q156)</f>
        <v>0</v>
      </c>
      <c r="R165" s="68">
        <f>IF(R156&gt;'Key project Info'!$B$6,"",R161/(1+$B168)^R156)</f>
        <v>0</v>
      </c>
      <c r="S165" s="68">
        <f>IF(S156&gt;'Key project Info'!$B$6,"",S161/(1+$B168)^S156)</f>
        <v>0</v>
      </c>
      <c r="T165" s="68">
        <f>IF(T156&gt;'Key project Info'!$B$6,"",T161/(1+$B168)^T156)</f>
        <v>0</v>
      </c>
      <c r="U165" s="68">
        <f>IF(U156&gt;'Key project Info'!$B$6,"",U161/(1+$B168)^U156)</f>
        <v>0</v>
      </c>
      <c r="V165" s="68" t="str">
        <f>IF(V156&gt;'Key project Info'!$B$6,"",V161/(1+$B168)^V156)</f>
        <v/>
      </c>
      <c r="W165" s="68" t="str">
        <f>IF(W156&gt;'Key project Info'!$B$6,"",W161/(1+$B168)^W156)</f>
        <v/>
      </c>
      <c r="X165" s="68" t="str">
        <f>IF(X156&gt;'Key project Info'!$B$6,"",X161/(1+$B168)^X156)</f>
        <v/>
      </c>
      <c r="Y165" s="68" t="str">
        <f>IF(Y156&gt;'Key project Info'!$B$6,"",Y161/(1+$B168)^Y156)</f>
        <v/>
      </c>
      <c r="Z165" s="68" t="str">
        <f>IF(Z156&gt;'Key project Info'!$B$6,"",Z161/(1+$B168)^Z156)</f>
        <v/>
      </c>
      <c r="AA165" s="68" t="str">
        <f>IF(AA156&gt;'Key project Info'!$B$6,"",AA161/(1+$B168)^AA156)</f>
        <v/>
      </c>
      <c r="AB165" s="68" t="str">
        <f>IF(AB156&gt;'Key project Info'!$B$6,"",AB161/(1+$B168)^AB156)</f>
        <v/>
      </c>
      <c r="AC165" s="68" t="str">
        <f>IF(AC156&gt;'Key project Info'!$B$6,"",AC161/(1+$B168)^AC156)</f>
        <v/>
      </c>
      <c r="AD165" s="68" t="str">
        <f>IF(AD156&gt;'Key project Info'!$B$6,"",AD161/(1+$B168)^AD156)</f>
        <v/>
      </c>
      <c r="AE165" s="68" t="str">
        <f>IF(AE156&gt;'Key project Info'!$B$6,"",AE161/(1+$B168)^AE156)</f>
        <v/>
      </c>
      <c r="AF165" s="68"/>
      <c r="AG165" s="68"/>
      <c r="AH165" s="68"/>
    </row>
    <row r="166" spans="1:34" s="292" customFormat="1" ht="14.4" thickBot="1" x14ac:dyDescent="0.3">
      <c r="A166" s="291" t="s">
        <v>136</v>
      </c>
      <c r="B166" s="176">
        <f>IF(B156&gt;'Key project Info'!$B$6,"",B164-Economics_Reference!B151)</f>
        <v>1.8909090909090909</v>
      </c>
      <c r="C166" s="176">
        <f>IF(C156&gt;'Key project Info'!$B$6,"",C164-Economics_Reference!C151)</f>
        <v>0</v>
      </c>
      <c r="D166" s="176">
        <f>IF(D156&gt;'Key project Info'!$B$6,"",D164-Economics_Reference!D151)</f>
        <v>0</v>
      </c>
      <c r="E166" s="176">
        <f>IF(E156&gt;'Key project Info'!$B$6,"",E164-Economics_Reference!E151)</f>
        <v>0</v>
      </c>
      <c r="F166" s="176">
        <f>IF(F156&gt;'Key project Info'!$B$6,"",F164-Economics_Reference!F151)</f>
        <v>0</v>
      </c>
      <c r="G166" s="176">
        <f>IF(G156&gt;'Key project Info'!$B$6,"",G164-Economics_Reference!G151)</f>
        <v>0</v>
      </c>
      <c r="H166" s="176">
        <f>IF(H156&gt;'Key project Info'!$B$6,"",H164-Economics_Reference!H151)</f>
        <v>0</v>
      </c>
      <c r="I166" s="176">
        <f>IF(I156&gt;'Key project Info'!$B$6,"",I164-Economics_Reference!I151)</f>
        <v>0</v>
      </c>
      <c r="J166" s="176">
        <f>IF(J156&gt;'Key project Info'!$B$6,"",J164-Economics_Reference!J151)</f>
        <v>0</v>
      </c>
      <c r="K166" s="176">
        <f>IF(K156&gt;'Key project Info'!$B$6,"",K164-Economics_Reference!K151)</f>
        <v>0</v>
      </c>
      <c r="L166" s="176">
        <f>IF(L156&gt;'Key project Info'!$B$6,"",L164-Economics_Reference!L151)</f>
        <v>0</v>
      </c>
      <c r="M166" s="176">
        <f>IF(M156&gt;'Key project Info'!$B$6,"",M164-Economics_Reference!M151)</f>
        <v>0</v>
      </c>
      <c r="N166" s="176">
        <f>IF(N156&gt;'Key project Info'!$B$6,"",N164-Economics_Reference!N151)</f>
        <v>0</v>
      </c>
      <c r="O166" s="176">
        <f>IF(O156&gt;'Key project Info'!$B$6,"",O164-Economics_Reference!O151)</f>
        <v>0</v>
      </c>
      <c r="P166" s="176">
        <f>IF(P156&gt;'Key project Info'!$B$6,"",P164-Economics_Reference!P151)</f>
        <v>0</v>
      </c>
      <c r="Q166" s="176">
        <f>IF(Q156&gt;'Key project Info'!$B$6,"",Q164-Economics_Reference!Q151)</f>
        <v>0</v>
      </c>
      <c r="R166" s="176">
        <f>IF(R156&gt;'Key project Info'!$B$6,"",R164-Economics_Reference!R151)</f>
        <v>0</v>
      </c>
      <c r="S166" s="176">
        <f>IF(S156&gt;'Key project Info'!$B$6,"",S164-Economics_Reference!S151)</f>
        <v>0</v>
      </c>
      <c r="T166" s="176">
        <f>IF(T156&gt;'Key project Info'!$B$6,"",T164-Economics_Reference!T151)</f>
        <v>0</v>
      </c>
      <c r="U166" s="176">
        <f>IF(U156&gt;'Key project Info'!$B$6,"",U164-Economics_Reference!U151)</f>
        <v>0</v>
      </c>
      <c r="V166" s="176" t="str">
        <f>IF(V156&gt;'Key project Info'!$B$6,"",V164-Economics_Reference!V151)</f>
        <v/>
      </c>
      <c r="W166" s="176" t="str">
        <f>IF(W156&gt;'Key project Info'!$B$6,"",W164-Economics_Reference!W151)</f>
        <v/>
      </c>
      <c r="X166" s="176" t="str">
        <f>IF(X156&gt;'Key project Info'!$B$6,"",X164-Economics_Reference!X151)</f>
        <v/>
      </c>
      <c r="Y166" s="176" t="str">
        <f>IF(Y156&gt;'Key project Info'!$B$6,"",Y164-Economics_Reference!Y151)</f>
        <v/>
      </c>
      <c r="Z166" s="176" t="str">
        <f>IF(Z156&gt;'Key project Info'!$B$6,"",Z164-Economics_Reference!Z151)</f>
        <v/>
      </c>
      <c r="AA166" s="176" t="str">
        <f>IF(AA156&gt;'Key project Info'!$B$6,"",AA164-Economics_Reference!AA151)</f>
        <v/>
      </c>
      <c r="AB166" s="176" t="str">
        <f>IF(AB156&gt;'Key project Info'!$B$6,"",AB164-Economics_Reference!AB151)</f>
        <v/>
      </c>
      <c r="AC166" s="176" t="str">
        <f>IF(AC156&gt;'Key project Info'!$B$6,"",AC164-Economics_Reference!AC151)</f>
        <v/>
      </c>
      <c r="AD166" s="176" t="str">
        <f>IF(AD156&gt;'Key project Info'!$B$6,"",AD164-Economics_Reference!AD151)</f>
        <v/>
      </c>
      <c r="AE166" s="176" t="str">
        <f>IF(AE156&gt;'Key project Info'!$B$6,"",AE164-Economics_Reference!AE151)</f>
        <v/>
      </c>
      <c r="AF166" s="176"/>
      <c r="AG166" s="176"/>
      <c r="AH166" s="176"/>
    </row>
    <row r="167" spans="1:34" x14ac:dyDescent="0.25">
      <c r="A167" s="78"/>
      <c r="B167" s="68"/>
      <c r="C167" s="78"/>
      <c r="D167" s="78"/>
      <c r="E167" s="68"/>
      <c r="F167" s="68"/>
      <c r="G167" s="7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row>
    <row r="168" spans="1:34" x14ac:dyDescent="0.25">
      <c r="A168" s="78" t="s">
        <v>98</v>
      </c>
      <c r="B168" s="90">
        <f>(1+B169)/(1+B170)-1</f>
        <v>5.7692307692307709E-2</v>
      </c>
      <c r="C168" s="78"/>
      <c r="D168" s="78"/>
      <c r="E168" s="68"/>
      <c r="F168" s="68"/>
      <c r="G168" s="7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row>
    <row r="169" spans="1:34" x14ac:dyDescent="0.25">
      <c r="A169" s="78" t="s">
        <v>96</v>
      </c>
      <c r="B169" s="302">
        <v>0.1</v>
      </c>
      <c r="C169" s="78"/>
      <c r="D169" s="78"/>
      <c r="E169" s="68"/>
      <c r="F169" s="68"/>
      <c r="G169" s="7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row>
    <row r="170" spans="1:34" x14ac:dyDescent="0.25">
      <c r="A170" s="271" t="s">
        <v>97</v>
      </c>
      <c r="B170" s="302">
        <v>0.04</v>
      </c>
      <c r="C170" s="78"/>
      <c r="D170" s="78"/>
      <c r="E170" s="68"/>
      <c r="F170" s="68"/>
      <c r="G170" s="7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row>
    <row r="171" spans="1:34" x14ac:dyDescent="0.25">
      <c r="A171" s="88" t="s">
        <v>31</v>
      </c>
      <c r="B171" s="88">
        <f ca="1">IF(AND('Key project Info'!$B$6&gt;0,'Key project Info'!$B$6&lt;=30),SUM(B164:OFFSET(B164,0,'Key project Info'!$B$6-1)),"Assessment period wrong")</f>
        <v>0</v>
      </c>
      <c r="C171" s="78"/>
      <c r="D171" s="78"/>
      <c r="E171" s="68"/>
      <c r="F171" s="68"/>
      <c r="G171" s="7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row>
    <row r="172" spans="1:34" x14ac:dyDescent="0.25">
      <c r="A172" s="65" t="s">
        <v>100</v>
      </c>
      <c r="B172" s="303" t="e">
        <f ca="1">IF(AND('Key project Info'!$B$6&gt;0,'Key project Info'!$B$6&lt;=30),IRR(B160:OFFSET(B160,0,'Key project Info'!$B$6-1)),"Assessment period wrong")</f>
        <v>#NUM!</v>
      </c>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row>
    <row r="173" spans="1:34" x14ac:dyDescent="0.25">
      <c r="A173" s="65"/>
      <c r="B173" s="303"/>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row>
    <row r="174" spans="1:34" x14ac:dyDescent="0.25">
      <c r="A174" s="65"/>
      <c r="B174" s="293"/>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row>
    <row r="175" spans="1:34" x14ac:dyDescent="0.25">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row>
    <row r="176" spans="1:34" ht="17.399999999999999" x14ac:dyDescent="0.3">
      <c r="A176" s="286" t="str">
        <f>'Key project Info'!$B$40</f>
        <v>Land use h</v>
      </c>
      <c r="B176" s="286"/>
      <c r="C176" s="286"/>
      <c r="D176" s="286"/>
      <c r="E176" s="286"/>
      <c r="F176" s="286"/>
      <c r="G176" s="286"/>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68"/>
      <c r="AG176" s="68"/>
      <c r="AH176" s="68"/>
    </row>
    <row r="177" spans="1:34" x14ac:dyDescent="0.25">
      <c r="A177" s="287" t="s">
        <v>1</v>
      </c>
      <c r="B177" s="288">
        <v>1</v>
      </c>
      <c r="C177" s="288">
        <v>2</v>
      </c>
      <c r="D177" s="288">
        <v>3</v>
      </c>
      <c r="E177" s="288">
        <v>4</v>
      </c>
      <c r="F177" s="288">
        <v>5</v>
      </c>
      <c r="G177" s="288">
        <v>6</v>
      </c>
      <c r="H177" s="288">
        <v>7</v>
      </c>
      <c r="I177" s="288">
        <v>8</v>
      </c>
      <c r="J177" s="288">
        <v>9</v>
      </c>
      <c r="K177" s="288">
        <v>10</v>
      </c>
      <c r="L177" s="288">
        <v>11</v>
      </c>
      <c r="M177" s="288">
        <v>12</v>
      </c>
      <c r="N177" s="288">
        <v>13</v>
      </c>
      <c r="O177" s="288">
        <v>14</v>
      </c>
      <c r="P177" s="288">
        <v>15</v>
      </c>
      <c r="Q177" s="288">
        <v>16</v>
      </c>
      <c r="R177" s="288">
        <v>17</v>
      </c>
      <c r="S177" s="288">
        <v>18</v>
      </c>
      <c r="T177" s="288">
        <v>19</v>
      </c>
      <c r="U177" s="288">
        <v>20</v>
      </c>
      <c r="V177" s="288">
        <v>21</v>
      </c>
      <c r="W177" s="288">
        <v>22</v>
      </c>
      <c r="X177" s="288">
        <v>23</v>
      </c>
      <c r="Y177" s="288">
        <v>24</v>
      </c>
      <c r="Z177" s="288">
        <v>25</v>
      </c>
      <c r="AA177" s="288">
        <v>26</v>
      </c>
      <c r="AB177" s="288">
        <v>27</v>
      </c>
      <c r="AC177" s="288">
        <v>28</v>
      </c>
      <c r="AD177" s="288">
        <v>29</v>
      </c>
      <c r="AE177" s="288">
        <v>30</v>
      </c>
      <c r="AF177" s="68"/>
      <c r="AG177" s="68"/>
      <c r="AH177" s="68"/>
    </row>
    <row r="178" spans="1:34" s="235" customFormat="1" x14ac:dyDescent="0.25">
      <c r="A178" s="235" t="s">
        <v>8</v>
      </c>
    </row>
    <row r="179" spans="1:34" s="290" customFormat="1" ht="16.5" customHeight="1" x14ac:dyDescent="0.3">
      <c r="A179" s="235" t="s">
        <v>29</v>
      </c>
      <c r="B179" s="235"/>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c r="AA179" s="235"/>
      <c r="AB179" s="235"/>
      <c r="AC179" s="235"/>
      <c r="AD179" s="235"/>
      <c r="AE179" s="235"/>
    </row>
    <row r="180" spans="1:34" s="235" customFormat="1" x14ac:dyDescent="0.25">
      <c r="A180" s="237" t="s">
        <v>30</v>
      </c>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c r="AC180" s="237"/>
      <c r="AD180" s="237"/>
      <c r="AE180" s="237"/>
    </row>
    <row r="181" spans="1:34" x14ac:dyDescent="0.25">
      <c r="A181" s="88" t="s">
        <v>122</v>
      </c>
      <c r="B181" s="68">
        <f>IF(B177&gt;'Key project Info'!$B$6,"",B180-(B178+B179))</f>
        <v>0</v>
      </c>
      <c r="C181" s="68">
        <f>IF(C177&gt;'Key project Info'!$B$6,"",C180-(C178+C179))</f>
        <v>0</v>
      </c>
      <c r="D181" s="68">
        <f>IF(D177&gt;'Key project Info'!$B$6,"",D180-(D178+D179))</f>
        <v>0</v>
      </c>
      <c r="E181" s="68">
        <f>IF(E177&gt;'Key project Info'!$B$6,"",E180-(E178+E179))</f>
        <v>0</v>
      </c>
      <c r="F181" s="68">
        <f>IF(F177&gt;'Key project Info'!$B$6,"",F180-(F178+F179))</f>
        <v>0</v>
      </c>
      <c r="G181" s="68">
        <f>IF(G177&gt;'Key project Info'!$B$6,"",G180-(G178+G179))</f>
        <v>0</v>
      </c>
      <c r="H181" s="68">
        <f>IF(H177&gt;'Key project Info'!$B$6,"",H180-(H178+H179))</f>
        <v>0</v>
      </c>
      <c r="I181" s="68">
        <f>IF(I177&gt;'Key project Info'!$B$6,"",I180-(I178+I179))</f>
        <v>0</v>
      </c>
      <c r="J181" s="68">
        <f>IF(J177&gt;'Key project Info'!$B$6,"",J180-(J178+J179))</f>
        <v>0</v>
      </c>
      <c r="K181" s="68">
        <f>IF(K177&gt;'Key project Info'!$B$6,"",K180-(K178+K179))</f>
        <v>0</v>
      </c>
      <c r="L181" s="68">
        <f>IF(L177&gt;'Key project Info'!$B$6,"",L180-(L178+L179))</f>
        <v>0</v>
      </c>
      <c r="M181" s="68">
        <f>IF(M177&gt;'Key project Info'!$B$6,"",M180-(M178+M179))</f>
        <v>0</v>
      </c>
      <c r="N181" s="68">
        <f>IF(N177&gt;'Key project Info'!$B$6,"",N180-(N178+N179))</f>
        <v>0</v>
      </c>
      <c r="O181" s="68">
        <f>IF(O177&gt;'Key project Info'!$B$6,"",O180-(O178+O179))</f>
        <v>0</v>
      </c>
      <c r="P181" s="68">
        <f>IF(P177&gt;'Key project Info'!$B$6,"",P180-(P178+P179))</f>
        <v>0</v>
      </c>
      <c r="Q181" s="68">
        <f>IF(Q177&gt;'Key project Info'!$B$6,"",Q180-(Q178+Q179))</f>
        <v>0</v>
      </c>
      <c r="R181" s="68">
        <f>IF(R177&gt;'Key project Info'!$B$6,"",R180-(R178+R179))</f>
        <v>0</v>
      </c>
      <c r="S181" s="68">
        <f>IF(S177&gt;'Key project Info'!$B$6,"",S180-(S178+S179))</f>
        <v>0</v>
      </c>
      <c r="T181" s="68">
        <f>IF(T177&gt;'Key project Info'!$B$6,"",T180-(T178+T179))</f>
        <v>0</v>
      </c>
      <c r="U181" s="68">
        <f>IF(U177&gt;'Key project Info'!$B$6,"",U180-(U178+U179))</f>
        <v>0</v>
      </c>
      <c r="V181" s="68" t="str">
        <f>IF(V177&gt;'Key project Info'!$B$6,"",V180-(V178+V179))</f>
        <v/>
      </c>
      <c r="W181" s="68" t="str">
        <f>IF(W177&gt;'Key project Info'!$B$6,"",W180-(W178+W179))</f>
        <v/>
      </c>
      <c r="X181" s="68" t="str">
        <f>IF(X177&gt;'Key project Info'!$B$6,"",X180-(X178+X179))</f>
        <v/>
      </c>
      <c r="Y181" s="68" t="str">
        <f>IF(Y177&gt;'Key project Info'!$B$6,"",Y180-(Y178+Y179))</f>
        <v/>
      </c>
      <c r="Z181" s="68" t="str">
        <f>IF(Z177&gt;'Key project Info'!$B$6,"",Z180-(Z178+Z179))</f>
        <v/>
      </c>
      <c r="AA181" s="68" t="str">
        <f>IF(AA177&gt;'Key project Info'!$B$6,"",AA180-(AA178+AA179))</f>
        <v/>
      </c>
      <c r="AB181" s="68" t="str">
        <f>IF(AB177&gt;'Key project Info'!$B$6,"",AB180-(AB178+AB179))</f>
        <v/>
      </c>
      <c r="AC181" s="68" t="str">
        <f>IF(AC177&gt;'Key project Info'!$B$6,"",AC180-(AC178+AC179))</f>
        <v/>
      </c>
      <c r="AD181" s="68" t="str">
        <f>IF(AD177&gt;'Key project Info'!$B$6,"",AD180-(AD178+AD179))</f>
        <v/>
      </c>
      <c r="AE181" s="68" t="str">
        <f>IF(AE177&gt;'Key project Info'!$B$6,"",AE180-(AE178+AE179))</f>
        <v/>
      </c>
      <c r="AF181" s="68"/>
      <c r="AG181" s="68"/>
      <c r="AH181" s="68"/>
    </row>
    <row r="182" spans="1:34" x14ac:dyDescent="0.25">
      <c r="A182" s="78" t="s">
        <v>123</v>
      </c>
      <c r="B182" s="68">
        <f>IF(B177&gt;'Key project Info'!$B$6,"",IF(B177=1,B181,A182+B181))</f>
        <v>0</v>
      </c>
      <c r="C182" s="68">
        <f>IF(C177&gt;'Key project Info'!$B$6,"",IF(C177=1,C181,B182+C181))</f>
        <v>0</v>
      </c>
      <c r="D182" s="68">
        <f>IF(D177&gt;'Key project Info'!$B$6,"",IF(D177=1,D181,C182+D181))</f>
        <v>0</v>
      </c>
      <c r="E182" s="68">
        <f>IF(E177&gt;'Key project Info'!$B$6,"",IF(E177=1,E181,D182+E181))</f>
        <v>0</v>
      </c>
      <c r="F182" s="68">
        <f>IF(F177&gt;'Key project Info'!$B$6,"",IF(F177=1,F181,E182+F181))</f>
        <v>0</v>
      </c>
      <c r="G182" s="68">
        <f>IF(G177&gt;'Key project Info'!$B$6,"",IF(G177=1,G181,F182+G181))</f>
        <v>0</v>
      </c>
      <c r="H182" s="68">
        <f>IF(H177&gt;'Key project Info'!$B$6,"",IF(H177=1,H181,G182+H181))</f>
        <v>0</v>
      </c>
      <c r="I182" s="68">
        <f>IF(I177&gt;'Key project Info'!$B$6,"",IF(I177=1,I181,H182+I181))</f>
        <v>0</v>
      </c>
      <c r="J182" s="68">
        <f>IF(J177&gt;'Key project Info'!$B$6,"",IF(J177=1,J181,I182+J181))</f>
        <v>0</v>
      </c>
      <c r="K182" s="68">
        <f>IF(K177&gt;'Key project Info'!$B$6,"",IF(K177=1,K181,J182+K181))</f>
        <v>0</v>
      </c>
      <c r="L182" s="68">
        <f>IF(L177&gt;'Key project Info'!$B$6,"",IF(L177=1,L181,K182+L181))</f>
        <v>0</v>
      </c>
      <c r="M182" s="68">
        <f>IF(M177&gt;'Key project Info'!$B$6,"",IF(M177=1,M181,L182+M181))</f>
        <v>0</v>
      </c>
      <c r="N182" s="68">
        <f>IF(N177&gt;'Key project Info'!$B$6,"",IF(N177=1,N181,M182+N181))</f>
        <v>0</v>
      </c>
      <c r="O182" s="68">
        <f>IF(O177&gt;'Key project Info'!$B$6,"",IF(O177=1,O181,N182+O181))</f>
        <v>0</v>
      </c>
      <c r="P182" s="68">
        <f>IF(P177&gt;'Key project Info'!$B$6,"",IF(P177=1,P181,O182+P181))</f>
        <v>0</v>
      </c>
      <c r="Q182" s="68">
        <f>IF(Q177&gt;'Key project Info'!$B$6,"",IF(Q177=1,Q181,P182+Q181))</f>
        <v>0</v>
      </c>
      <c r="R182" s="68">
        <f>IF(R177&gt;'Key project Info'!$B$6,"",IF(R177=1,R181,Q182+R181))</f>
        <v>0</v>
      </c>
      <c r="S182" s="68">
        <f>IF(S177&gt;'Key project Info'!$B$6,"",IF(S177=1,S181,R182+S181))</f>
        <v>0</v>
      </c>
      <c r="T182" s="68">
        <f>IF(T177&gt;'Key project Info'!$B$6,"",IF(T177=1,T181,S182+T181))</f>
        <v>0</v>
      </c>
      <c r="U182" s="68">
        <f>IF(U177&gt;'Key project Info'!$B$6,"",IF(U177=1,U181,T182+U181))</f>
        <v>0</v>
      </c>
      <c r="V182" s="68" t="str">
        <f>IF(V177&gt;'Key project Info'!$B$6,"",IF(V177=1,V181,U182+V181))</f>
        <v/>
      </c>
      <c r="W182" s="68" t="str">
        <f>IF(W177&gt;'Key project Info'!$B$6,"",IF(W177=1,W181,V182+W181))</f>
        <v/>
      </c>
      <c r="X182" s="68" t="str">
        <f>IF(X177&gt;'Key project Info'!$B$6,"",IF(X177=1,X181,W182+X181))</f>
        <v/>
      </c>
      <c r="Y182" s="68" t="str">
        <f>IF(Y177&gt;'Key project Info'!$B$6,"",IF(Y177=1,Y181,X182+Y181))</f>
        <v/>
      </c>
      <c r="Z182" s="68" t="str">
        <f>IF(Z177&gt;'Key project Info'!$B$6,"",IF(Z177=1,Z181,Y182+Z181))</f>
        <v/>
      </c>
      <c r="AA182" s="68" t="str">
        <f>IF(AA177&gt;'Key project Info'!$B$6,"",IF(AA177=1,AA181,Z182+AA181))</f>
        <v/>
      </c>
      <c r="AB182" s="68" t="str">
        <f>IF(AB177&gt;'Key project Info'!$B$6,"",IF(AB177=1,AB181,AA182+AB181))</f>
        <v/>
      </c>
      <c r="AC182" s="68" t="str">
        <f>IF(AC177&gt;'Key project Info'!$B$6,"",IF(AC177=1,AC181,AB182+AC181))</f>
        <v/>
      </c>
      <c r="AD182" s="68" t="str">
        <f>IF(AD177&gt;'Key project Info'!$B$6,"",IF(AD177=1,AD181,AC182+AD181))</f>
        <v/>
      </c>
      <c r="AE182" s="68" t="str">
        <f>IF(AE177&gt;'Key project Info'!$B$6,"",IF(AE177=1,AE181,AD182+AE181))</f>
        <v/>
      </c>
      <c r="AF182" s="68"/>
      <c r="AG182" s="68"/>
      <c r="AH182" s="68"/>
    </row>
    <row r="183" spans="1:34" x14ac:dyDescent="0.25">
      <c r="A183" s="78" t="s">
        <v>135</v>
      </c>
      <c r="B183" s="68">
        <f>IF(B177&gt;'Key project Info'!$B$6,"",B181-Economics_Reference!B167)</f>
        <v>0</v>
      </c>
      <c r="C183" s="68">
        <f>IF(C177&gt;'Key project Info'!$B$6,"",C181-Economics_Reference!C167)</f>
        <v>0</v>
      </c>
      <c r="D183" s="68">
        <f>IF(D177&gt;'Key project Info'!$B$6,"",D181-Economics_Reference!D167)</f>
        <v>0</v>
      </c>
      <c r="E183" s="68">
        <f>IF(E177&gt;'Key project Info'!$B$6,"",E181-Economics_Reference!E167)</f>
        <v>0</v>
      </c>
      <c r="F183" s="68">
        <f>IF(F177&gt;'Key project Info'!$B$6,"",F181-Economics_Reference!F167)</f>
        <v>0</v>
      </c>
      <c r="G183" s="68">
        <f>IF(G177&gt;'Key project Info'!$B$6,"",G181-Economics_Reference!G167)</f>
        <v>0</v>
      </c>
      <c r="H183" s="68">
        <f>IF(H177&gt;'Key project Info'!$B$6,"",H181-Economics_Reference!H167)</f>
        <v>0</v>
      </c>
      <c r="I183" s="68">
        <f>IF(I177&gt;'Key project Info'!$B$6,"",I181-Economics_Reference!I167)</f>
        <v>0</v>
      </c>
      <c r="J183" s="68">
        <f>IF(J177&gt;'Key project Info'!$B$6,"",J181-Economics_Reference!J167)</f>
        <v>0</v>
      </c>
      <c r="K183" s="68">
        <f>IF(K177&gt;'Key project Info'!$B$6,"",K181-Economics_Reference!K167)</f>
        <v>0</v>
      </c>
      <c r="L183" s="68">
        <f>IF(L177&gt;'Key project Info'!$B$6,"",L181-Economics_Reference!L167)</f>
        <v>0</v>
      </c>
      <c r="M183" s="68">
        <f>IF(M177&gt;'Key project Info'!$B$6,"",M181-Economics_Reference!M167)</f>
        <v>0</v>
      </c>
      <c r="N183" s="68">
        <f>IF(N177&gt;'Key project Info'!$B$6,"",N181-Economics_Reference!N167)</f>
        <v>0</v>
      </c>
      <c r="O183" s="68">
        <f>IF(O177&gt;'Key project Info'!$B$6,"",O181-Economics_Reference!O167)</f>
        <v>0</v>
      </c>
      <c r="P183" s="68">
        <f>IF(P177&gt;'Key project Info'!$B$6,"",P181-Economics_Reference!P167)</f>
        <v>0</v>
      </c>
      <c r="Q183" s="68">
        <f>IF(Q177&gt;'Key project Info'!$B$6,"",Q181-Economics_Reference!Q167)</f>
        <v>0</v>
      </c>
      <c r="R183" s="68">
        <f>IF(R177&gt;'Key project Info'!$B$6,"",R181-Economics_Reference!R167)</f>
        <v>0</v>
      </c>
      <c r="S183" s="68">
        <f>IF(S177&gt;'Key project Info'!$B$6,"",S181-Economics_Reference!S167)</f>
        <v>0</v>
      </c>
      <c r="T183" s="68">
        <f>IF(T177&gt;'Key project Info'!$B$6,"",T181-Economics_Reference!T167)</f>
        <v>0</v>
      </c>
      <c r="U183" s="68">
        <f>IF(U177&gt;'Key project Info'!$B$6,"",U181-Economics_Reference!U167)</f>
        <v>0</v>
      </c>
      <c r="V183" s="68" t="str">
        <f>IF(V177&gt;'Key project Info'!$B$6,"",V181-Economics_Reference!V167)</f>
        <v/>
      </c>
      <c r="W183" s="68" t="str">
        <f>IF(W177&gt;'Key project Info'!$B$6,"",W181-Economics_Reference!W167)</f>
        <v/>
      </c>
      <c r="X183" s="68" t="str">
        <f>IF(X177&gt;'Key project Info'!$B$6,"",X181-Economics_Reference!X167)</f>
        <v/>
      </c>
      <c r="Y183" s="68" t="str">
        <f>IF(Y177&gt;'Key project Info'!$B$6,"",Y181-Economics_Reference!Y167)</f>
        <v/>
      </c>
      <c r="Z183" s="68" t="str">
        <f>IF(Z177&gt;'Key project Info'!$B$6,"",Z181-Economics_Reference!Z167)</f>
        <v/>
      </c>
      <c r="AA183" s="68" t="str">
        <f>IF(AA177&gt;'Key project Info'!$B$6,"",AA181-Economics_Reference!AA167)</f>
        <v/>
      </c>
      <c r="AB183" s="68" t="str">
        <f>IF(AB177&gt;'Key project Info'!$B$6,"",AB181-Economics_Reference!AB167)</f>
        <v/>
      </c>
      <c r="AC183" s="68" t="str">
        <f>IF(AC177&gt;'Key project Info'!$B$6,"",AC181-Economics_Reference!AC167)</f>
        <v/>
      </c>
      <c r="AD183" s="68" t="str">
        <f>IF(AD177&gt;'Key project Info'!$B$6,"",AD181-Economics_Reference!AD167)</f>
        <v/>
      </c>
      <c r="AE183" s="68" t="str">
        <f>IF(AE177&gt;'Key project Info'!$B$6,"",AE181-Economics_Reference!AE167)</f>
        <v/>
      </c>
      <c r="AF183" s="68"/>
      <c r="AG183" s="68"/>
      <c r="AH183" s="68"/>
    </row>
    <row r="184" spans="1:34" x14ac:dyDescent="0.25">
      <c r="A184" s="78"/>
      <c r="B184" s="6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68"/>
      <c r="AG184" s="68"/>
      <c r="AH184" s="68"/>
    </row>
    <row r="185" spans="1:34" x14ac:dyDescent="0.25">
      <c r="A185" s="88" t="s">
        <v>120</v>
      </c>
      <c r="B185" s="68">
        <f>IF(B177&gt;'Key project Info'!$B$6,"",B181/(1+$B189)^B177)</f>
        <v>0</v>
      </c>
      <c r="C185" s="68">
        <f>IF(C177&gt;'Key project Info'!$B$6,"",C181/(1+$B189)^C177)</f>
        <v>0</v>
      </c>
      <c r="D185" s="68">
        <f>IF(D177&gt;'Key project Info'!$B$6,"",D181/(1+$B189)^D177)</f>
        <v>0</v>
      </c>
      <c r="E185" s="68">
        <f>IF(E177&gt;'Key project Info'!$B$6,"",E181/(1+$B189)^E177)</f>
        <v>0</v>
      </c>
      <c r="F185" s="68">
        <f>IF(F177&gt;'Key project Info'!$B$6,"",F181/(1+$B189)^F177)</f>
        <v>0</v>
      </c>
      <c r="G185" s="68">
        <f>IF(G177&gt;'Key project Info'!$B$6,"",G181/(1+$B189)^G177)</f>
        <v>0</v>
      </c>
      <c r="H185" s="68">
        <f>IF(H177&gt;'Key project Info'!$B$6,"",H181/(1+$B189)^H177)</f>
        <v>0</v>
      </c>
      <c r="I185" s="68">
        <f>IF(I177&gt;'Key project Info'!$B$6,"",I181/(1+$B189)^I177)</f>
        <v>0</v>
      </c>
      <c r="J185" s="68">
        <f>IF(J177&gt;'Key project Info'!$B$6,"",J181/(1+$B189)^J177)</f>
        <v>0</v>
      </c>
      <c r="K185" s="68">
        <f>IF(K177&gt;'Key project Info'!$B$6,"",K181/(1+$B189)^K177)</f>
        <v>0</v>
      </c>
      <c r="L185" s="68">
        <f>IF(L177&gt;'Key project Info'!$B$6,"",L181/(1+$B189)^L177)</f>
        <v>0</v>
      </c>
      <c r="M185" s="68">
        <f>IF(M177&gt;'Key project Info'!$B$6,"",M181/(1+$B189)^M177)</f>
        <v>0</v>
      </c>
      <c r="N185" s="68">
        <f>IF(N177&gt;'Key project Info'!$B$6,"",N181/(1+$B189)^N177)</f>
        <v>0</v>
      </c>
      <c r="O185" s="68">
        <f>IF(O177&gt;'Key project Info'!$B$6,"",O181/(1+$B189)^O177)</f>
        <v>0</v>
      </c>
      <c r="P185" s="68">
        <f>IF(P177&gt;'Key project Info'!$B$6,"",P181/(1+$B189)^P177)</f>
        <v>0</v>
      </c>
      <c r="Q185" s="68">
        <f>IF(Q177&gt;'Key project Info'!$B$6,"",Q181/(1+$B189)^Q177)</f>
        <v>0</v>
      </c>
      <c r="R185" s="68">
        <f>IF(R177&gt;'Key project Info'!$B$6,"",R181/(1+$B189)^R177)</f>
        <v>0</v>
      </c>
      <c r="S185" s="68">
        <f>IF(S177&gt;'Key project Info'!$B$6,"",S181/(1+$B189)^S177)</f>
        <v>0</v>
      </c>
      <c r="T185" s="68">
        <f>IF(T177&gt;'Key project Info'!$B$6,"",T181/(1+$B189)^T177)</f>
        <v>0</v>
      </c>
      <c r="U185" s="68">
        <f>IF(U177&gt;'Key project Info'!$B$6,"",U181/(1+$B189)^U177)</f>
        <v>0</v>
      </c>
      <c r="V185" s="68" t="str">
        <f>IF(V177&gt;'Key project Info'!$B$6,"",V181/(1+$B189)^V177)</f>
        <v/>
      </c>
      <c r="W185" s="68" t="str">
        <f>IF(W177&gt;'Key project Info'!$B$6,"",W181/(1+$B189)^W177)</f>
        <v/>
      </c>
      <c r="X185" s="68" t="str">
        <f>IF(X177&gt;'Key project Info'!$B$6,"",X181/(1+$B189)^X177)</f>
        <v/>
      </c>
      <c r="Y185" s="68" t="str">
        <f>IF(Y177&gt;'Key project Info'!$B$6,"",Y181/(1+$B189)^Y177)</f>
        <v/>
      </c>
      <c r="Z185" s="68" t="str">
        <f>IF(Z177&gt;'Key project Info'!$B$6,"",Z181/(1+$B189)^Z177)</f>
        <v/>
      </c>
      <c r="AA185" s="68" t="str">
        <f>IF(AA177&gt;'Key project Info'!$B$6,"",AA181/(1+$B189)^AA177)</f>
        <v/>
      </c>
      <c r="AB185" s="68" t="str">
        <f>IF(AB177&gt;'Key project Info'!$B$6,"",AB181/(1+$B189)^AB177)</f>
        <v/>
      </c>
      <c r="AC185" s="68" t="str">
        <f>IF(AC177&gt;'Key project Info'!$B$6,"",AC181/(1+$B189)^AC177)</f>
        <v/>
      </c>
      <c r="AD185" s="68" t="str">
        <f>IF(AD177&gt;'Key project Info'!$B$6,"",AD181/(1+$B189)^AD177)</f>
        <v/>
      </c>
      <c r="AE185" s="68" t="str">
        <f>IF(AE177&gt;'Key project Info'!$B$6,"",AE181/(1+$B189)^AE177)</f>
        <v/>
      </c>
      <c r="AF185" s="68"/>
      <c r="AG185" s="68"/>
      <c r="AH185" s="68"/>
    </row>
    <row r="186" spans="1:34" x14ac:dyDescent="0.25">
      <c r="A186" s="78" t="s">
        <v>121</v>
      </c>
      <c r="B186" s="68">
        <f>IF(B177&gt;'Key project Info'!$B$6,"",B182/(1+$B189)^B177)</f>
        <v>0</v>
      </c>
      <c r="C186" s="68">
        <f>IF(C177&gt;'Key project Info'!$B$6,"",C182/(1+$B189)^C177)</f>
        <v>0</v>
      </c>
      <c r="D186" s="68">
        <f>IF(D177&gt;'Key project Info'!$B$6,"",D182/(1+$B189)^D177)</f>
        <v>0</v>
      </c>
      <c r="E186" s="68">
        <f>IF(E177&gt;'Key project Info'!$B$6,"",E182/(1+$B189)^E177)</f>
        <v>0</v>
      </c>
      <c r="F186" s="68">
        <f>IF(F177&gt;'Key project Info'!$B$6,"",F182/(1+$B189)^F177)</f>
        <v>0</v>
      </c>
      <c r="G186" s="68">
        <f>IF(G177&gt;'Key project Info'!$B$6,"",G182/(1+$B189)^G177)</f>
        <v>0</v>
      </c>
      <c r="H186" s="68">
        <f>IF(H177&gt;'Key project Info'!$B$6,"",H182/(1+$B189)^H177)</f>
        <v>0</v>
      </c>
      <c r="I186" s="68">
        <f>IF(I177&gt;'Key project Info'!$B$6,"",I182/(1+$B189)^I177)</f>
        <v>0</v>
      </c>
      <c r="J186" s="68">
        <f>IF(J177&gt;'Key project Info'!$B$6,"",J182/(1+$B189)^J177)</f>
        <v>0</v>
      </c>
      <c r="K186" s="68">
        <f>IF(K177&gt;'Key project Info'!$B$6,"",K182/(1+$B189)^K177)</f>
        <v>0</v>
      </c>
      <c r="L186" s="68">
        <f>IF(L177&gt;'Key project Info'!$B$6,"",L182/(1+$B189)^L177)</f>
        <v>0</v>
      </c>
      <c r="M186" s="68">
        <f>IF(M177&gt;'Key project Info'!$B$6,"",M182/(1+$B189)^M177)</f>
        <v>0</v>
      </c>
      <c r="N186" s="68">
        <f>IF(N177&gt;'Key project Info'!$B$6,"",N182/(1+$B189)^N177)</f>
        <v>0</v>
      </c>
      <c r="O186" s="68">
        <f>IF(O177&gt;'Key project Info'!$B$6,"",O182/(1+$B189)^O177)</f>
        <v>0</v>
      </c>
      <c r="P186" s="68">
        <f>IF(P177&gt;'Key project Info'!$B$6,"",P182/(1+$B189)^P177)</f>
        <v>0</v>
      </c>
      <c r="Q186" s="68">
        <f>IF(Q177&gt;'Key project Info'!$B$6,"",Q182/(1+$B189)^Q177)</f>
        <v>0</v>
      </c>
      <c r="R186" s="68">
        <f>IF(R177&gt;'Key project Info'!$B$6,"",R182/(1+$B189)^R177)</f>
        <v>0</v>
      </c>
      <c r="S186" s="68">
        <f>IF(S177&gt;'Key project Info'!$B$6,"",S182/(1+$B189)^S177)</f>
        <v>0</v>
      </c>
      <c r="T186" s="68">
        <f>IF(T177&gt;'Key project Info'!$B$6,"",T182/(1+$B189)^T177)</f>
        <v>0</v>
      </c>
      <c r="U186" s="68">
        <f>IF(U177&gt;'Key project Info'!$B$6,"",U182/(1+$B189)^U177)</f>
        <v>0</v>
      </c>
      <c r="V186" s="68" t="str">
        <f>IF(V177&gt;'Key project Info'!$B$6,"",V182/(1+$B189)^V177)</f>
        <v/>
      </c>
      <c r="W186" s="68" t="str">
        <f>IF(W177&gt;'Key project Info'!$B$6,"",W182/(1+$B189)^W177)</f>
        <v/>
      </c>
      <c r="X186" s="68" t="str">
        <f>IF(X177&gt;'Key project Info'!$B$6,"",X182/(1+$B189)^X177)</f>
        <v/>
      </c>
      <c r="Y186" s="68" t="str">
        <f>IF(Y177&gt;'Key project Info'!$B$6,"",Y182/(1+$B189)^Y177)</f>
        <v/>
      </c>
      <c r="Z186" s="68" t="str">
        <f>IF(Z177&gt;'Key project Info'!$B$6,"",Z182/(1+$B189)^Z177)</f>
        <v/>
      </c>
      <c r="AA186" s="68" t="str">
        <f>IF(AA177&gt;'Key project Info'!$B$6,"",AA182/(1+$B189)^AA177)</f>
        <v/>
      </c>
      <c r="AB186" s="68" t="str">
        <f>IF(AB177&gt;'Key project Info'!$B$6,"",AB182/(1+$B189)^AB177)</f>
        <v/>
      </c>
      <c r="AC186" s="68" t="str">
        <f>IF(AC177&gt;'Key project Info'!$B$6,"",AC182/(1+$B189)^AC177)</f>
        <v/>
      </c>
      <c r="AD186" s="68" t="str">
        <f>IF(AD177&gt;'Key project Info'!$B$6,"",AD182/(1+$B189)^AD177)</f>
        <v/>
      </c>
      <c r="AE186" s="68" t="str">
        <f>IF(AE177&gt;'Key project Info'!$B$6,"",AE182/(1+$B189)^AE177)</f>
        <v/>
      </c>
      <c r="AF186" s="68"/>
      <c r="AG186" s="68"/>
      <c r="AH186" s="68"/>
    </row>
    <row r="187" spans="1:34" s="292" customFormat="1" ht="14.4" thickBot="1" x14ac:dyDescent="0.3">
      <c r="A187" s="291" t="s">
        <v>136</v>
      </c>
      <c r="B187" s="176">
        <f>IF(B177&gt;'Key project Info'!$B$6,"",B185-Economics_Reference!B170)</f>
        <v>0</v>
      </c>
      <c r="C187" s="176">
        <f>IF(C177&gt;'Key project Info'!$B$6,"",C185-Economics_Reference!C170)</f>
        <v>0</v>
      </c>
      <c r="D187" s="176">
        <f>IF(D177&gt;'Key project Info'!$B$6,"",D185-Economics_Reference!D170)</f>
        <v>0</v>
      </c>
      <c r="E187" s="176">
        <f>IF(E177&gt;'Key project Info'!$B$6,"",E185-Economics_Reference!E170)</f>
        <v>0</v>
      </c>
      <c r="F187" s="176">
        <f>IF(F177&gt;'Key project Info'!$B$6,"",F185-Economics_Reference!F170)</f>
        <v>0</v>
      </c>
      <c r="G187" s="176">
        <f>IF(G177&gt;'Key project Info'!$B$6,"",G185-Economics_Reference!G170)</f>
        <v>0</v>
      </c>
      <c r="H187" s="176">
        <f>IF(H177&gt;'Key project Info'!$B$6,"",H185-Economics_Reference!H170)</f>
        <v>0</v>
      </c>
      <c r="I187" s="176">
        <f>IF(I177&gt;'Key project Info'!$B$6,"",I185-Economics_Reference!I170)</f>
        <v>0</v>
      </c>
      <c r="J187" s="176">
        <f>IF(J177&gt;'Key project Info'!$B$6,"",J185-Economics_Reference!J170)</f>
        <v>0</v>
      </c>
      <c r="K187" s="176">
        <f>IF(K177&gt;'Key project Info'!$B$6,"",K185-Economics_Reference!K170)</f>
        <v>0</v>
      </c>
      <c r="L187" s="176">
        <f>IF(L177&gt;'Key project Info'!$B$6,"",L185-Economics_Reference!L170)</f>
        <v>0</v>
      </c>
      <c r="M187" s="176">
        <f>IF(M177&gt;'Key project Info'!$B$6,"",M185-Economics_Reference!M170)</f>
        <v>0</v>
      </c>
      <c r="N187" s="176">
        <f>IF(N177&gt;'Key project Info'!$B$6,"",N185-Economics_Reference!N170)</f>
        <v>0</v>
      </c>
      <c r="O187" s="176">
        <f>IF(O177&gt;'Key project Info'!$B$6,"",O185-Economics_Reference!O170)</f>
        <v>0</v>
      </c>
      <c r="P187" s="176">
        <f>IF(P177&gt;'Key project Info'!$B$6,"",P185-Economics_Reference!P170)</f>
        <v>0</v>
      </c>
      <c r="Q187" s="176">
        <f>IF(Q177&gt;'Key project Info'!$B$6,"",Q185-Economics_Reference!Q170)</f>
        <v>0</v>
      </c>
      <c r="R187" s="176">
        <f>IF(R177&gt;'Key project Info'!$B$6,"",R185-Economics_Reference!R170)</f>
        <v>0</v>
      </c>
      <c r="S187" s="176">
        <f>IF(S177&gt;'Key project Info'!$B$6,"",S185-Economics_Reference!S170)</f>
        <v>0</v>
      </c>
      <c r="T187" s="176">
        <f>IF(T177&gt;'Key project Info'!$B$6,"",T185-Economics_Reference!T170)</f>
        <v>0</v>
      </c>
      <c r="U187" s="176">
        <f>IF(U177&gt;'Key project Info'!$B$6,"",U185-Economics_Reference!U170)</f>
        <v>0</v>
      </c>
      <c r="V187" s="176" t="str">
        <f>IF(V177&gt;'Key project Info'!$B$6,"",V185-Economics_Reference!V170)</f>
        <v/>
      </c>
      <c r="W187" s="176" t="str">
        <f>IF(W177&gt;'Key project Info'!$B$6,"",W185-Economics_Reference!W170)</f>
        <v/>
      </c>
      <c r="X187" s="176" t="str">
        <f>IF(X177&gt;'Key project Info'!$B$6,"",X185-Economics_Reference!X170)</f>
        <v/>
      </c>
      <c r="Y187" s="176" t="str">
        <f>IF(Y177&gt;'Key project Info'!$B$6,"",Y185-Economics_Reference!Y170)</f>
        <v/>
      </c>
      <c r="Z187" s="176" t="str">
        <f>IF(Z177&gt;'Key project Info'!$B$6,"",Z185-Economics_Reference!Z170)</f>
        <v/>
      </c>
      <c r="AA187" s="176" t="str">
        <f>IF(AA177&gt;'Key project Info'!$B$6,"",AA185-Economics_Reference!AA170)</f>
        <v/>
      </c>
      <c r="AB187" s="176" t="str">
        <f>IF(AB177&gt;'Key project Info'!$B$6,"",AB185-Economics_Reference!AB170)</f>
        <v/>
      </c>
      <c r="AC187" s="176" t="str">
        <f>IF(AC177&gt;'Key project Info'!$B$6,"",AC185-Economics_Reference!AC170)</f>
        <v/>
      </c>
      <c r="AD187" s="176" t="str">
        <f>IF(AD177&gt;'Key project Info'!$B$6,"",AD185-Economics_Reference!AD170)</f>
        <v/>
      </c>
      <c r="AE187" s="176" t="str">
        <f>IF(AE177&gt;'Key project Info'!$B$6,"",AE185-Economics_Reference!AE170)</f>
        <v/>
      </c>
      <c r="AF187" s="176"/>
      <c r="AG187" s="176"/>
      <c r="AH187" s="176"/>
    </row>
    <row r="188" spans="1:34" x14ac:dyDescent="0.25">
      <c r="A188" s="78"/>
      <c r="B188" s="68"/>
      <c r="C188" s="78"/>
      <c r="D188" s="78"/>
      <c r="E188" s="68"/>
      <c r="F188" s="68"/>
      <c r="G188" s="7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row>
    <row r="189" spans="1:34" x14ac:dyDescent="0.25">
      <c r="A189" s="78" t="s">
        <v>98</v>
      </c>
      <c r="B189" s="90">
        <f>(1+B190)/(1+B191)-1</f>
        <v>5.7692307692307709E-2</v>
      </c>
      <c r="C189" s="78"/>
      <c r="D189" s="78"/>
      <c r="E189" s="68"/>
      <c r="F189" s="68"/>
      <c r="G189" s="7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row>
    <row r="190" spans="1:34" x14ac:dyDescent="0.25">
      <c r="A190" s="78" t="s">
        <v>96</v>
      </c>
      <c r="B190" s="302">
        <v>0.1</v>
      </c>
      <c r="C190" s="78"/>
      <c r="D190" s="78"/>
      <c r="E190" s="68"/>
      <c r="F190" s="68"/>
      <c r="G190" s="7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row>
    <row r="191" spans="1:34" x14ac:dyDescent="0.25">
      <c r="A191" s="271" t="s">
        <v>97</v>
      </c>
      <c r="B191" s="302">
        <v>0.04</v>
      </c>
      <c r="C191" s="78"/>
      <c r="D191" s="78"/>
      <c r="E191" s="68"/>
      <c r="F191" s="68"/>
      <c r="G191" s="7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row>
    <row r="192" spans="1:34" x14ac:dyDescent="0.25">
      <c r="A192" s="88" t="s">
        <v>31</v>
      </c>
      <c r="B192" s="88">
        <f ca="1">IF(AND('Key project Info'!$B$6&gt;0,'Key project Info'!$B$6&lt;=30),SUM(B185:OFFSET(B185,0,'Key project Info'!$B$6-1)),"Assessment period wrong")</f>
        <v>0</v>
      </c>
      <c r="C192" s="78"/>
      <c r="D192" s="78"/>
      <c r="E192" s="68"/>
      <c r="F192" s="68"/>
      <c r="G192" s="7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row>
    <row r="193" spans="1:34" x14ac:dyDescent="0.25">
      <c r="A193" s="65" t="s">
        <v>100</v>
      </c>
      <c r="B193" s="303" t="e">
        <f ca="1">IF(AND('Key project Info'!$B$6&gt;0,'Key project Info'!$B$6&lt;=30),IRR(B181:OFFSET(B181,0,'Key project Info'!$B$6-1)),"Assessment period wrong")</f>
        <v>#NUM!</v>
      </c>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row>
    <row r="194" spans="1:34" x14ac:dyDescent="0.25">
      <c r="A194" s="65"/>
      <c r="B194" s="303"/>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row>
    <row r="195" spans="1:34" x14ac:dyDescent="0.25">
      <c r="A195" s="65"/>
      <c r="B195" s="293"/>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row>
    <row r="196" spans="1:34" x14ac:dyDescent="0.2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row>
    <row r="197" spans="1:34" ht="17.399999999999999" x14ac:dyDescent="0.3">
      <c r="A197" s="286" t="str">
        <f>'Key project Info'!$B$41</f>
        <v>Land use i</v>
      </c>
      <c r="B197" s="286"/>
      <c r="C197" s="286"/>
      <c r="D197" s="286"/>
      <c r="E197" s="286"/>
      <c r="F197" s="286"/>
      <c r="G197" s="286"/>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68"/>
      <c r="AG197" s="68"/>
      <c r="AH197" s="68"/>
    </row>
    <row r="198" spans="1:34" x14ac:dyDescent="0.25">
      <c r="A198" s="287" t="s">
        <v>1</v>
      </c>
      <c r="B198" s="288">
        <v>1</v>
      </c>
      <c r="C198" s="288">
        <v>2</v>
      </c>
      <c r="D198" s="288">
        <v>3</v>
      </c>
      <c r="E198" s="288">
        <v>4</v>
      </c>
      <c r="F198" s="288">
        <v>5</v>
      </c>
      <c r="G198" s="288">
        <v>6</v>
      </c>
      <c r="H198" s="288">
        <v>7</v>
      </c>
      <c r="I198" s="288">
        <v>8</v>
      </c>
      <c r="J198" s="288">
        <v>9</v>
      </c>
      <c r="K198" s="288">
        <v>10</v>
      </c>
      <c r="L198" s="288">
        <v>11</v>
      </c>
      <c r="M198" s="288">
        <v>12</v>
      </c>
      <c r="N198" s="288">
        <v>13</v>
      </c>
      <c r="O198" s="288">
        <v>14</v>
      </c>
      <c r="P198" s="288">
        <v>15</v>
      </c>
      <c r="Q198" s="288">
        <v>16</v>
      </c>
      <c r="R198" s="288">
        <v>17</v>
      </c>
      <c r="S198" s="288">
        <v>18</v>
      </c>
      <c r="T198" s="288">
        <v>19</v>
      </c>
      <c r="U198" s="288">
        <v>20</v>
      </c>
      <c r="V198" s="288">
        <v>21</v>
      </c>
      <c r="W198" s="288">
        <v>22</v>
      </c>
      <c r="X198" s="288">
        <v>23</v>
      </c>
      <c r="Y198" s="288">
        <v>24</v>
      </c>
      <c r="Z198" s="288">
        <v>25</v>
      </c>
      <c r="AA198" s="288">
        <v>26</v>
      </c>
      <c r="AB198" s="288">
        <v>27</v>
      </c>
      <c r="AC198" s="288">
        <v>28</v>
      </c>
      <c r="AD198" s="288">
        <v>29</v>
      </c>
      <c r="AE198" s="288">
        <v>30</v>
      </c>
      <c r="AF198" s="68"/>
      <c r="AG198" s="68"/>
      <c r="AH198" s="68"/>
    </row>
    <row r="199" spans="1:34" s="235" customFormat="1" x14ac:dyDescent="0.25">
      <c r="A199" s="235" t="s">
        <v>8</v>
      </c>
    </row>
    <row r="200" spans="1:34" s="290" customFormat="1" ht="16.5" customHeight="1" x14ac:dyDescent="0.3">
      <c r="A200" s="235" t="s">
        <v>29</v>
      </c>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c r="AA200" s="235"/>
      <c r="AB200" s="235"/>
      <c r="AC200" s="235"/>
      <c r="AD200" s="235"/>
      <c r="AE200" s="235"/>
    </row>
    <row r="201" spans="1:34" s="235" customFormat="1" x14ac:dyDescent="0.25">
      <c r="A201" s="237" t="s">
        <v>30</v>
      </c>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c r="AB201" s="237"/>
      <c r="AC201" s="237"/>
      <c r="AD201" s="237"/>
      <c r="AE201" s="237"/>
    </row>
    <row r="202" spans="1:34" x14ac:dyDescent="0.25">
      <c r="A202" s="88" t="s">
        <v>122</v>
      </c>
      <c r="B202" s="68">
        <f>IF(B198&gt;'Key project Info'!$B$6,"",B201-(B199+B200))</f>
        <v>0</v>
      </c>
      <c r="C202" s="68">
        <f>IF(C198&gt;'Key project Info'!$B$6,"",C201-(C199+C200))</f>
        <v>0</v>
      </c>
      <c r="D202" s="68">
        <f>IF(D198&gt;'Key project Info'!$B$6,"",D201-(D199+D200))</f>
        <v>0</v>
      </c>
      <c r="E202" s="68">
        <f>IF(E198&gt;'Key project Info'!$B$6,"",E201-(E199+E200))</f>
        <v>0</v>
      </c>
      <c r="F202" s="68">
        <f>IF(F198&gt;'Key project Info'!$B$6,"",F201-(F199+F200))</f>
        <v>0</v>
      </c>
      <c r="G202" s="68">
        <f>IF(G198&gt;'Key project Info'!$B$6,"",G201-(G199+G200))</f>
        <v>0</v>
      </c>
      <c r="H202" s="68">
        <f>IF(H198&gt;'Key project Info'!$B$6,"",H201-(H199+H200))</f>
        <v>0</v>
      </c>
      <c r="I202" s="68">
        <f>IF(I198&gt;'Key project Info'!$B$6,"",I201-(I199+I200))</f>
        <v>0</v>
      </c>
      <c r="J202" s="68">
        <f>IF(J198&gt;'Key project Info'!$B$6,"",J201-(J199+J200))</f>
        <v>0</v>
      </c>
      <c r="K202" s="68">
        <f>IF(K198&gt;'Key project Info'!$B$6,"",K201-(K199+K200))</f>
        <v>0</v>
      </c>
      <c r="L202" s="68">
        <f>IF(L198&gt;'Key project Info'!$B$6,"",L201-(L199+L200))</f>
        <v>0</v>
      </c>
      <c r="M202" s="68">
        <f>IF(M198&gt;'Key project Info'!$B$6,"",M201-(M199+M200))</f>
        <v>0</v>
      </c>
      <c r="N202" s="68">
        <f>IF(N198&gt;'Key project Info'!$B$6,"",N201-(N199+N200))</f>
        <v>0</v>
      </c>
      <c r="O202" s="68">
        <f>IF(O198&gt;'Key project Info'!$B$6,"",O201-(O199+O200))</f>
        <v>0</v>
      </c>
      <c r="P202" s="68">
        <f>IF(P198&gt;'Key project Info'!$B$6,"",P201-(P199+P200))</f>
        <v>0</v>
      </c>
      <c r="Q202" s="68">
        <f>IF(Q198&gt;'Key project Info'!$B$6,"",Q201-(Q199+Q200))</f>
        <v>0</v>
      </c>
      <c r="R202" s="68">
        <f>IF(R198&gt;'Key project Info'!$B$6,"",R201-(R199+R200))</f>
        <v>0</v>
      </c>
      <c r="S202" s="68">
        <f>IF(S198&gt;'Key project Info'!$B$6,"",S201-(S199+S200))</f>
        <v>0</v>
      </c>
      <c r="T202" s="68">
        <f>IF(T198&gt;'Key project Info'!$B$6,"",T201-(T199+T200))</f>
        <v>0</v>
      </c>
      <c r="U202" s="68">
        <f>IF(U198&gt;'Key project Info'!$B$6,"",U201-(U199+U200))</f>
        <v>0</v>
      </c>
      <c r="V202" s="68" t="str">
        <f>IF(V198&gt;'Key project Info'!$B$6,"",V201-(V199+V200))</f>
        <v/>
      </c>
      <c r="W202" s="68" t="str">
        <f>IF(W198&gt;'Key project Info'!$B$6,"",W201-(W199+W200))</f>
        <v/>
      </c>
      <c r="X202" s="68" t="str">
        <f>IF(X198&gt;'Key project Info'!$B$6,"",X201-(X199+X200))</f>
        <v/>
      </c>
      <c r="Y202" s="68" t="str">
        <f>IF(Y198&gt;'Key project Info'!$B$6,"",Y201-(Y199+Y200))</f>
        <v/>
      </c>
      <c r="Z202" s="68" t="str">
        <f>IF(Z198&gt;'Key project Info'!$B$6,"",Z201-(Z199+Z200))</f>
        <v/>
      </c>
      <c r="AA202" s="68" t="str">
        <f>IF(AA198&gt;'Key project Info'!$B$6,"",AA201-(AA199+AA200))</f>
        <v/>
      </c>
      <c r="AB202" s="68" t="str">
        <f>IF(AB198&gt;'Key project Info'!$B$6,"",AB201-(AB199+AB200))</f>
        <v/>
      </c>
      <c r="AC202" s="68" t="str">
        <f>IF(AC198&gt;'Key project Info'!$B$6,"",AC201-(AC199+AC200))</f>
        <v/>
      </c>
      <c r="AD202" s="68" t="str">
        <f>IF(AD198&gt;'Key project Info'!$B$6,"",AD201-(AD199+AD200))</f>
        <v/>
      </c>
      <c r="AE202" s="68" t="str">
        <f>IF(AE198&gt;'Key project Info'!$B$6,"",AE201-(AE199+AE200))</f>
        <v/>
      </c>
      <c r="AF202" s="68"/>
      <c r="AG202" s="68"/>
      <c r="AH202" s="68"/>
    </row>
    <row r="203" spans="1:34" x14ac:dyDescent="0.25">
      <c r="A203" s="78" t="s">
        <v>123</v>
      </c>
      <c r="B203" s="68">
        <f>IF(B198&gt;'Key project Info'!$B$6,"",IF(B198=1,B202,A203+B202))</f>
        <v>0</v>
      </c>
      <c r="C203" s="68">
        <f>IF(C198&gt;'Key project Info'!$B$6,"",IF(C198=1,C202,B203+C202))</f>
        <v>0</v>
      </c>
      <c r="D203" s="68">
        <f>IF(D198&gt;'Key project Info'!$B$6,"",IF(D198=1,D202,C203+D202))</f>
        <v>0</v>
      </c>
      <c r="E203" s="68">
        <f>IF(E198&gt;'Key project Info'!$B$6,"",IF(E198=1,E202,D203+E202))</f>
        <v>0</v>
      </c>
      <c r="F203" s="68">
        <f>IF(F198&gt;'Key project Info'!$B$6,"",IF(F198=1,F202,E203+F202))</f>
        <v>0</v>
      </c>
      <c r="G203" s="68">
        <f>IF(G198&gt;'Key project Info'!$B$6,"",IF(G198=1,G202,F203+G202))</f>
        <v>0</v>
      </c>
      <c r="H203" s="68">
        <f>IF(H198&gt;'Key project Info'!$B$6,"",IF(H198=1,H202,G203+H202))</f>
        <v>0</v>
      </c>
      <c r="I203" s="68">
        <f>IF(I198&gt;'Key project Info'!$B$6,"",IF(I198=1,I202,H203+I202))</f>
        <v>0</v>
      </c>
      <c r="J203" s="68">
        <f>IF(J198&gt;'Key project Info'!$B$6,"",IF(J198=1,J202,I203+J202))</f>
        <v>0</v>
      </c>
      <c r="K203" s="68">
        <f>IF(K198&gt;'Key project Info'!$B$6,"",IF(K198=1,K202,J203+K202))</f>
        <v>0</v>
      </c>
      <c r="L203" s="68">
        <f>IF(L198&gt;'Key project Info'!$B$6,"",IF(L198=1,L202,K203+L202))</f>
        <v>0</v>
      </c>
      <c r="M203" s="68">
        <f>IF(M198&gt;'Key project Info'!$B$6,"",IF(M198=1,M202,L203+M202))</f>
        <v>0</v>
      </c>
      <c r="N203" s="68">
        <f>IF(N198&gt;'Key project Info'!$B$6,"",IF(N198=1,N202,M203+N202))</f>
        <v>0</v>
      </c>
      <c r="O203" s="68">
        <f>IF(O198&gt;'Key project Info'!$B$6,"",IF(O198=1,O202,N203+O202))</f>
        <v>0</v>
      </c>
      <c r="P203" s="68">
        <f>IF(P198&gt;'Key project Info'!$B$6,"",IF(P198=1,P202,O203+P202))</f>
        <v>0</v>
      </c>
      <c r="Q203" s="68">
        <f>IF(Q198&gt;'Key project Info'!$B$6,"",IF(Q198=1,Q202,P203+Q202))</f>
        <v>0</v>
      </c>
      <c r="R203" s="68">
        <f>IF(R198&gt;'Key project Info'!$B$6,"",IF(R198=1,R202,Q203+R202))</f>
        <v>0</v>
      </c>
      <c r="S203" s="68">
        <f>IF(S198&gt;'Key project Info'!$B$6,"",IF(S198=1,S202,R203+S202))</f>
        <v>0</v>
      </c>
      <c r="T203" s="68">
        <f>IF(T198&gt;'Key project Info'!$B$6,"",IF(T198=1,T202,S203+T202))</f>
        <v>0</v>
      </c>
      <c r="U203" s="68">
        <f>IF(U198&gt;'Key project Info'!$B$6,"",IF(U198=1,U202,T203+U202))</f>
        <v>0</v>
      </c>
      <c r="V203" s="68" t="str">
        <f>IF(V198&gt;'Key project Info'!$B$6,"",IF(V198=1,V202,U203+V202))</f>
        <v/>
      </c>
      <c r="W203" s="68" t="str">
        <f>IF(W198&gt;'Key project Info'!$B$6,"",IF(W198=1,W202,V203+W202))</f>
        <v/>
      </c>
      <c r="X203" s="68" t="str">
        <f>IF(X198&gt;'Key project Info'!$B$6,"",IF(X198=1,X202,W203+X202))</f>
        <v/>
      </c>
      <c r="Y203" s="68" t="str">
        <f>IF(Y198&gt;'Key project Info'!$B$6,"",IF(Y198=1,Y202,X203+Y202))</f>
        <v/>
      </c>
      <c r="Z203" s="68" t="str">
        <f>IF(Z198&gt;'Key project Info'!$B$6,"",IF(Z198=1,Z202,Y203+Z202))</f>
        <v/>
      </c>
      <c r="AA203" s="68" t="str">
        <f>IF(AA198&gt;'Key project Info'!$B$6,"",IF(AA198=1,AA202,Z203+AA202))</f>
        <v/>
      </c>
      <c r="AB203" s="68" t="str">
        <f>IF(AB198&gt;'Key project Info'!$B$6,"",IF(AB198=1,AB202,AA203+AB202))</f>
        <v/>
      </c>
      <c r="AC203" s="68" t="str">
        <f>IF(AC198&gt;'Key project Info'!$B$6,"",IF(AC198=1,AC202,AB203+AC202))</f>
        <v/>
      </c>
      <c r="AD203" s="68" t="str">
        <f>IF(AD198&gt;'Key project Info'!$B$6,"",IF(AD198=1,AD202,AC203+AD202))</f>
        <v/>
      </c>
      <c r="AE203" s="68" t="str">
        <f>IF(AE198&gt;'Key project Info'!$B$6,"",IF(AE198=1,AE202,AD203+AE202))</f>
        <v/>
      </c>
      <c r="AF203" s="68"/>
      <c r="AG203" s="68"/>
      <c r="AH203" s="68"/>
    </row>
    <row r="204" spans="1:34" x14ac:dyDescent="0.25">
      <c r="A204" s="78" t="s">
        <v>135</v>
      </c>
      <c r="B204" s="68">
        <f>IF(B198&gt;'Key project Info'!$B$6,"",B202-Economics_Reference!B186)</f>
        <v>4</v>
      </c>
      <c r="C204" s="68">
        <f>IF(C198&gt;'Key project Info'!$B$6,"",C202-Economics_Reference!C186)</f>
        <v>0</v>
      </c>
      <c r="D204" s="68">
        <f>IF(D198&gt;'Key project Info'!$B$6,"",D202-Economics_Reference!D186)</f>
        <v>0</v>
      </c>
      <c r="E204" s="68">
        <f>IF(E198&gt;'Key project Info'!$B$6,"",E202-Economics_Reference!E186)</f>
        <v>0</v>
      </c>
      <c r="F204" s="68">
        <f>IF(F198&gt;'Key project Info'!$B$6,"",F202-Economics_Reference!F186)</f>
        <v>0</v>
      </c>
      <c r="G204" s="68">
        <f>IF(G198&gt;'Key project Info'!$B$6,"",G202-Economics_Reference!G186)</f>
        <v>0</v>
      </c>
      <c r="H204" s="68">
        <f>IF(H198&gt;'Key project Info'!$B$6,"",H202-Economics_Reference!H186)</f>
        <v>0</v>
      </c>
      <c r="I204" s="68">
        <f>IF(I198&gt;'Key project Info'!$B$6,"",I202-Economics_Reference!I186)</f>
        <v>0</v>
      </c>
      <c r="J204" s="68">
        <f>IF(J198&gt;'Key project Info'!$B$6,"",J202-Economics_Reference!J186)</f>
        <v>0</v>
      </c>
      <c r="K204" s="68">
        <f>IF(K198&gt;'Key project Info'!$B$6,"",K202-Economics_Reference!K186)</f>
        <v>0</v>
      </c>
      <c r="L204" s="68">
        <f>IF(L198&gt;'Key project Info'!$B$6,"",L202-Economics_Reference!L186)</f>
        <v>0</v>
      </c>
      <c r="M204" s="68">
        <f>IF(M198&gt;'Key project Info'!$B$6,"",M202-Economics_Reference!M186)</f>
        <v>0</v>
      </c>
      <c r="N204" s="68">
        <f>IF(N198&gt;'Key project Info'!$B$6,"",N202-Economics_Reference!N186)</f>
        <v>0</v>
      </c>
      <c r="O204" s="68">
        <f>IF(O198&gt;'Key project Info'!$B$6,"",O202-Economics_Reference!O186)</f>
        <v>0</v>
      </c>
      <c r="P204" s="68">
        <f>IF(P198&gt;'Key project Info'!$B$6,"",P202-Economics_Reference!P186)</f>
        <v>0</v>
      </c>
      <c r="Q204" s="68">
        <f>IF(Q198&gt;'Key project Info'!$B$6,"",Q202-Economics_Reference!Q186)</f>
        <v>0</v>
      </c>
      <c r="R204" s="68">
        <f>IF(R198&gt;'Key project Info'!$B$6,"",R202-Economics_Reference!R186)</f>
        <v>0</v>
      </c>
      <c r="S204" s="68">
        <f>IF(S198&gt;'Key project Info'!$B$6,"",S202-Economics_Reference!S186)</f>
        <v>0</v>
      </c>
      <c r="T204" s="68">
        <f>IF(T198&gt;'Key project Info'!$B$6,"",T202-Economics_Reference!T186)</f>
        <v>0</v>
      </c>
      <c r="U204" s="68">
        <f>IF(U198&gt;'Key project Info'!$B$6,"",U202-Economics_Reference!U186)</f>
        <v>0</v>
      </c>
      <c r="V204" s="68" t="str">
        <f>IF(V198&gt;'Key project Info'!$B$6,"",V202-Economics_Reference!V186)</f>
        <v/>
      </c>
      <c r="W204" s="68" t="str">
        <f>IF(W198&gt;'Key project Info'!$B$6,"",W202-Economics_Reference!W186)</f>
        <v/>
      </c>
      <c r="X204" s="68" t="str">
        <f>IF(X198&gt;'Key project Info'!$B$6,"",X202-Economics_Reference!X186)</f>
        <v/>
      </c>
      <c r="Y204" s="68" t="str">
        <f>IF(Y198&gt;'Key project Info'!$B$6,"",Y202-Economics_Reference!Y186)</f>
        <v/>
      </c>
      <c r="Z204" s="68" t="str">
        <f>IF(Z198&gt;'Key project Info'!$B$6,"",Z202-Economics_Reference!Z186)</f>
        <v/>
      </c>
      <c r="AA204" s="68" t="str">
        <f>IF(AA198&gt;'Key project Info'!$B$6,"",AA202-Economics_Reference!AA186)</f>
        <v/>
      </c>
      <c r="AB204" s="68" t="str">
        <f>IF(AB198&gt;'Key project Info'!$B$6,"",AB202-Economics_Reference!AB186)</f>
        <v/>
      </c>
      <c r="AC204" s="68" t="str">
        <f>IF(AC198&gt;'Key project Info'!$B$6,"",AC202-Economics_Reference!AC186)</f>
        <v/>
      </c>
      <c r="AD204" s="68" t="str">
        <f>IF(AD198&gt;'Key project Info'!$B$6,"",AD202-Economics_Reference!AD186)</f>
        <v/>
      </c>
      <c r="AE204" s="68" t="str">
        <f>IF(AE198&gt;'Key project Info'!$B$6,"",AE202-Economics_Reference!AE186)</f>
        <v/>
      </c>
      <c r="AF204" s="68"/>
      <c r="AG204" s="68"/>
      <c r="AH204" s="68"/>
    </row>
    <row r="205" spans="1:34" x14ac:dyDescent="0.25">
      <c r="A205" s="78"/>
      <c r="B205" s="6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68"/>
      <c r="AG205" s="68"/>
      <c r="AH205" s="68"/>
    </row>
    <row r="206" spans="1:34" x14ac:dyDescent="0.25">
      <c r="A206" s="88" t="s">
        <v>120</v>
      </c>
      <c r="B206" s="68">
        <f>IF(B198&gt;'Key project Info'!$B$6,"",B202/(1+$B210)^B198)</f>
        <v>0</v>
      </c>
      <c r="C206" s="68">
        <f>IF(C198&gt;'Key project Info'!$B$6,"",C202/(1+$B210)^C198)</f>
        <v>0</v>
      </c>
      <c r="D206" s="68">
        <f>IF(D198&gt;'Key project Info'!$B$6,"",D202/(1+$B210)^D198)</f>
        <v>0</v>
      </c>
      <c r="E206" s="68">
        <f>IF(E198&gt;'Key project Info'!$B$6,"",E202/(1+$B210)^E198)</f>
        <v>0</v>
      </c>
      <c r="F206" s="68">
        <f>IF(F198&gt;'Key project Info'!$B$6,"",F202/(1+$B210)^F198)</f>
        <v>0</v>
      </c>
      <c r="G206" s="68">
        <f>IF(G198&gt;'Key project Info'!$B$6,"",G202/(1+$B210)^G198)</f>
        <v>0</v>
      </c>
      <c r="H206" s="68">
        <f>IF(H198&gt;'Key project Info'!$B$6,"",H202/(1+$B210)^H198)</f>
        <v>0</v>
      </c>
      <c r="I206" s="68">
        <f>IF(I198&gt;'Key project Info'!$B$6,"",I202/(1+$B210)^I198)</f>
        <v>0</v>
      </c>
      <c r="J206" s="68">
        <f>IF(J198&gt;'Key project Info'!$B$6,"",J202/(1+$B210)^J198)</f>
        <v>0</v>
      </c>
      <c r="K206" s="68">
        <f>IF(K198&gt;'Key project Info'!$B$6,"",K202/(1+$B210)^K198)</f>
        <v>0</v>
      </c>
      <c r="L206" s="68">
        <f>IF(L198&gt;'Key project Info'!$B$6,"",L202/(1+$B210)^L198)</f>
        <v>0</v>
      </c>
      <c r="M206" s="68">
        <f>IF(M198&gt;'Key project Info'!$B$6,"",M202/(1+$B210)^M198)</f>
        <v>0</v>
      </c>
      <c r="N206" s="68">
        <f>IF(N198&gt;'Key project Info'!$B$6,"",N202/(1+$B210)^N198)</f>
        <v>0</v>
      </c>
      <c r="O206" s="68">
        <f>IF(O198&gt;'Key project Info'!$B$6,"",O202/(1+$B210)^O198)</f>
        <v>0</v>
      </c>
      <c r="P206" s="68">
        <f>IF(P198&gt;'Key project Info'!$B$6,"",P202/(1+$B210)^P198)</f>
        <v>0</v>
      </c>
      <c r="Q206" s="68">
        <f>IF(Q198&gt;'Key project Info'!$B$6,"",Q202/(1+$B210)^Q198)</f>
        <v>0</v>
      </c>
      <c r="R206" s="68">
        <f>IF(R198&gt;'Key project Info'!$B$6,"",R202/(1+$B210)^R198)</f>
        <v>0</v>
      </c>
      <c r="S206" s="68">
        <f>IF(S198&gt;'Key project Info'!$B$6,"",S202/(1+$B210)^S198)</f>
        <v>0</v>
      </c>
      <c r="T206" s="68">
        <f>IF(T198&gt;'Key project Info'!$B$6,"",T202/(1+$B210)^T198)</f>
        <v>0</v>
      </c>
      <c r="U206" s="68">
        <f>IF(U198&gt;'Key project Info'!$B$6,"",U202/(1+$B210)^U198)</f>
        <v>0</v>
      </c>
      <c r="V206" s="68" t="str">
        <f>IF(V198&gt;'Key project Info'!$B$6,"",V202/(1+$B210)^V198)</f>
        <v/>
      </c>
      <c r="W206" s="68" t="str">
        <f>IF(W198&gt;'Key project Info'!$B$6,"",W202/(1+$B210)^W198)</f>
        <v/>
      </c>
      <c r="X206" s="68" t="str">
        <f>IF(X198&gt;'Key project Info'!$B$6,"",X202/(1+$B210)^X198)</f>
        <v/>
      </c>
      <c r="Y206" s="68" t="str">
        <f>IF(Y198&gt;'Key project Info'!$B$6,"",Y202/(1+$B210)^Y198)</f>
        <v/>
      </c>
      <c r="Z206" s="68" t="str">
        <f>IF(Z198&gt;'Key project Info'!$B$6,"",Z202/(1+$B210)^Z198)</f>
        <v/>
      </c>
      <c r="AA206" s="68" t="str">
        <f>IF(AA198&gt;'Key project Info'!$B$6,"",AA202/(1+$B210)^AA198)</f>
        <v/>
      </c>
      <c r="AB206" s="68" t="str">
        <f>IF(AB198&gt;'Key project Info'!$B$6,"",AB202/(1+$B210)^AB198)</f>
        <v/>
      </c>
      <c r="AC206" s="68" t="str">
        <f>IF(AC198&gt;'Key project Info'!$B$6,"",AC202/(1+$B210)^AC198)</f>
        <v/>
      </c>
      <c r="AD206" s="68" t="str">
        <f>IF(AD198&gt;'Key project Info'!$B$6,"",AD202/(1+$B210)^AD198)</f>
        <v/>
      </c>
      <c r="AE206" s="68" t="str">
        <f>IF(AE198&gt;'Key project Info'!$B$6,"",AE202/(1+$B210)^AE198)</f>
        <v/>
      </c>
      <c r="AF206" s="68"/>
      <c r="AG206" s="68"/>
      <c r="AH206" s="68"/>
    </row>
    <row r="207" spans="1:34" x14ac:dyDescent="0.25">
      <c r="A207" s="78" t="s">
        <v>121</v>
      </c>
      <c r="B207" s="68">
        <f>IF(B198&gt;'Key project Info'!$B$6,"",B203/(1+$B210)^B198)</f>
        <v>0</v>
      </c>
      <c r="C207" s="68">
        <f>IF(C198&gt;'Key project Info'!$B$6,"",C203/(1+$B210)^C198)</f>
        <v>0</v>
      </c>
      <c r="D207" s="68">
        <f>IF(D198&gt;'Key project Info'!$B$6,"",D203/(1+$B210)^D198)</f>
        <v>0</v>
      </c>
      <c r="E207" s="68">
        <f>IF(E198&gt;'Key project Info'!$B$6,"",E203/(1+$B210)^E198)</f>
        <v>0</v>
      </c>
      <c r="F207" s="68">
        <f>IF(F198&gt;'Key project Info'!$B$6,"",F203/(1+$B210)^F198)</f>
        <v>0</v>
      </c>
      <c r="G207" s="68">
        <f>IF(G198&gt;'Key project Info'!$B$6,"",G203/(1+$B210)^G198)</f>
        <v>0</v>
      </c>
      <c r="H207" s="68">
        <f>IF(H198&gt;'Key project Info'!$B$6,"",H203/(1+$B210)^H198)</f>
        <v>0</v>
      </c>
      <c r="I207" s="68">
        <f>IF(I198&gt;'Key project Info'!$B$6,"",I203/(1+$B210)^I198)</f>
        <v>0</v>
      </c>
      <c r="J207" s="68">
        <f>IF(J198&gt;'Key project Info'!$B$6,"",J203/(1+$B210)^J198)</f>
        <v>0</v>
      </c>
      <c r="K207" s="68">
        <f>IF(K198&gt;'Key project Info'!$B$6,"",K203/(1+$B210)^K198)</f>
        <v>0</v>
      </c>
      <c r="L207" s="68">
        <f>IF(L198&gt;'Key project Info'!$B$6,"",L203/(1+$B210)^L198)</f>
        <v>0</v>
      </c>
      <c r="M207" s="68">
        <f>IF(M198&gt;'Key project Info'!$B$6,"",M203/(1+$B210)^M198)</f>
        <v>0</v>
      </c>
      <c r="N207" s="68">
        <f>IF(N198&gt;'Key project Info'!$B$6,"",N203/(1+$B210)^N198)</f>
        <v>0</v>
      </c>
      <c r="O207" s="68">
        <f>IF(O198&gt;'Key project Info'!$B$6,"",O203/(1+$B210)^O198)</f>
        <v>0</v>
      </c>
      <c r="P207" s="68">
        <f>IF(P198&gt;'Key project Info'!$B$6,"",P203/(1+$B210)^P198)</f>
        <v>0</v>
      </c>
      <c r="Q207" s="68">
        <f>IF(Q198&gt;'Key project Info'!$B$6,"",Q203/(1+$B210)^Q198)</f>
        <v>0</v>
      </c>
      <c r="R207" s="68">
        <f>IF(R198&gt;'Key project Info'!$B$6,"",R203/(1+$B210)^R198)</f>
        <v>0</v>
      </c>
      <c r="S207" s="68">
        <f>IF(S198&gt;'Key project Info'!$B$6,"",S203/(1+$B210)^S198)</f>
        <v>0</v>
      </c>
      <c r="T207" s="68">
        <f>IF(T198&gt;'Key project Info'!$B$6,"",T203/(1+$B210)^T198)</f>
        <v>0</v>
      </c>
      <c r="U207" s="68">
        <f>IF(U198&gt;'Key project Info'!$B$6,"",U203/(1+$B210)^U198)</f>
        <v>0</v>
      </c>
      <c r="V207" s="68" t="str">
        <f>IF(V198&gt;'Key project Info'!$B$6,"",V203/(1+$B210)^V198)</f>
        <v/>
      </c>
      <c r="W207" s="68" t="str">
        <f>IF(W198&gt;'Key project Info'!$B$6,"",W203/(1+$B210)^W198)</f>
        <v/>
      </c>
      <c r="X207" s="68" t="str">
        <f>IF(X198&gt;'Key project Info'!$B$6,"",X203/(1+$B210)^X198)</f>
        <v/>
      </c>
      <c r="Y207" s="68" t="str">
        <f>IF(Y198&gt;'Key project Info'!$B$6,"",Y203/(1+$B210)^Y198)</f>
        <v/>
      </c>
      <c r="Z207" s="68" t="str">
        <f>IF(Z198&gt;'Key project Info'!$B$6,"",Z203/(1+$B210)^Z198)</f>
        <v/>
      </c>
      <c r="AA207" s="68" t="str">
        <f>IF(AA198&gt;'Key project Info'!$B$6,"",AA203/(1+$B210)^AA198)</f>
        <v/>
      </c>
      <c r="AB207" s="68" t="str">
        <f>IF(AB198&gt;'Key project Info'!$B$6,"",AB203/(1+$B210)^AB198)</f>
        <v/>
      </c>
      <c r="AC207" s="68" t="str">
        <f>IF(AC198&gt;'Key project Info'!$B$6,"",AC203/(1+$B210)^AC198)</f>
        <v/>
      </c>
      <c r="AD207" s="68" t="str">
        <f>IF(AD198&gt;'Key project Info'!$B$6,"",AD203/(1+$B210)^AD198)</f>
        <v/>
      </c>
      <c r="AE207" s="68" t="str">
        <f>IF(AE198&gt;'Key project Info'!$B$6,"",AE203/(1+$B210)^AE198)</f>
        <v/>
      </c>
      <c r="AF207" s="68"/>
      <c r="AG207" s="68"/>
      <c r="AH207" s="68"/>
    </row>
    <row r="208" spans="1:34" s="292" customFormat="1" ht="14.4" thickBot="1" x14ac:dyDescent="0.3">
      <c r="A208" s="291" t="s">
        <v>136</v>
      </c>
      <c r="B208" s="176">
        <f>IF(B198&gt;'Key project Info'!$B$6,"",B206-Economics_Reference!B189)</f>
        <v>3.7818181818181817</v>
      </c>
      <c r="C208" s="176">
        <f>IF(C198&gt;'Key project Info'!$B$6,"",C206-Economics_Reference!C189)</f>
        <v>0</v>
      </c>
      <c r="D208" s="176">
        <f>IF(D198&gt;'Key project Info'!$B$6,"",D206-Economics_Reference!D189)</f>
        <v>0</v>
      </c>
      <c r="E208" s="176">
        <f>IF(E198&gt;'Key project Info'!$B$6,"",E206-Economics_Reference!E189)</f>
        <v>0</v>
      </c>
      <c r="F208" s="176">
        <f>IF(F198&gt;'Key project Info'!$B$6,"",F206-Economics_Reference!F189)</f>
        <v>0</v>
      </c>
      <c r="G208" s="176">
        <f>IF(G198&gt;'Key project Info'!$B$6,"",G206-Economics_Reference!G189)</f>
        <v>0</v>
      </c>
      <c r="H208" s="176">
        <f>IF(H198&gt;'Key project Info'!$B$6,"",H206-Economics_Reference!H189)</f>
        <v>0</v>
      </c>
      <c r="I208" s="176">
        <f>IF(I198&gt;'Key project Info'!$B$6,"",I206-Economics_Reference!I189)</f>
        <v>0</v>
      </c>
      <c r="J208" s="176">
        <f>IF(J198&gt;'Key project Info'!$B$6,"",J206-Economics_Reference!J189)</f>
        <v>0</v>
      </c>
      <c r="K208" s="176">
        <f>IF(K198&gt;'Key project Info'!$B$6,"",K206-Economics_Reference!K189)</f>
        <v>0</v>
      </c>
      <c r="L208" s="176">
        <f>IF(L198&gt;'Key project Info'!$B$6,"",L206-Economics_Reference!L189)</f>
        <v>0</v>
      </c>
      <c r="M208" s="176">
        <f>IF(M198&gt;'Key project Info'!$B$6,"",M206-Economics_Reference!M189)</f>
        <v>0</v>
      </c>
      <c r="N208" s="176">
        <f>IF(N198&gt;'Key project Info'!$B$6,"",N206-Economics_Reference!N189)</f>
        <v>0</v>
      </c>
      <c r="O208" s="176">
        <f>IF(O198&gt;'Key project Info'!$B$6,"",O206-Economics_Reference!O189)</f>
        <v>0</v>
      </c>
      <c r="P208" s="176">
        <f>IF(P198&gt;'Key project Info'!$B$6,"",P206-Economics_Reference!P189)</f>
        <v>0</v>
      </c>
      <c r="Q208" s="176">
        <f>IF(Q198&gt;'Key project Info'!$B$6,"",Q206-Economics_Reference!Q189)</f>
        <v>0</v>
      </c>
      <c r="R208" s="176">
        <f>IF(R198&gt;'Key project Info'!$B$6,"",R206-Economics_Reference!R189)</f>
        <v>0</v>
      </c>
      <c r="S208" s="176">
        <f>IF(S198&gt;'Key project Info'!$B$6,"",S206-Economics_Reference!S189)</f>
        <v>0</v>
      </c>
      <c r="T208" s="176">
        <f>IF(T198&gt;'Key project Info'!$B$6,"",T206-Economics_Reference!T189)</f>
        <v>0</v>
      </c>
      <c r="U208" s="176">
        <f>IF(U198&gt;'Key project Info'!$B$6,"",U206-Economics_Reference!U189)</f>
        <v>0</v>
      </c>
      <c r="V208" s="176" t="str">
        <f>IF(V198&gt;'Key project Info'!$B$6,"",V206-Economics_Reference!V189)</f>
        <v/>
      </c>
      <c r="W208" s="176" t="str">
        <f>IF(W198&gt;'Key project Info'!$B$6,"",W206-Economics_Reference!W189)</f>
        <v/>
      </c>
      <c r="X208" s="176" t="str">
        <f>IF(X198&gt;'Key project Info'!$B$6,"",X206-Economics_Reference!X189)</f>
        <v/>
      </c>
      <c r="Y208" s="176" t="str">
        <f>IF(Y198&gt;'Key project Info'!$B$6,"",Y206-Economics_Reference!Y189)</f>
        <v/>
      </c>
      <c r="Z208" s="176" t="str">
        <f>IF(Z198&gt;'Key project Info'!$B$6,"",Z206-Economics_Reference!Z189)</f>
        <v/>
      </c>
      <c r="AA208" s="176" t="str">
        <f>IF(AA198&gt;'Key project Info'!$B$6,"",AA206-Economics_Reference!AA189)</f>
        <v/>
      </c>
      <c r="AB208" s="176" t="str">
        <f>IF(AB198&gt;'Key project Info'!$B$6,"",AB206-Economics_Reference!AB189)</f>
        <v/>
      </c>
      <c r="AC208" s="176" t="str">
        <f>IF(AC198&gt;'Key project Info'!$B$6,"",AC206-Economics_Reference!AC189)</f>
        <v/>
      </c>
      <c r="AD208" s="176" t="str">
        <f>IF(AD198&gt;'Key project Info'!$B$6,"",AD206-Economics_Reference!AD189)</f>
        <v/>
      </c>
      <c r="AE208" s="176" t="str">
        <f>IF(AE198&gt;'Key project Info'!$B$6,"",AE206-Economics_Reference!AE189)</f>
        <v/>
      </c>
      <c r="AF208" s="176"/>
      <c r="AG208" s="176"/>
      <c r="AH208" s="176"/>
    </row>
    <row r="209" spans="1:34" x14ac:dyDescent="0.25">
      <c r="A209" s="78"/>
      <c r="B209" s="68"/>
      <c r="C209" s="78"/>
      <c r="D209" s="78"/>
      <c r="E209" s="68"/>
      <c r="F209" s="68"/>
      <c r="G209" s="7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row>
    <row r="210" spans="1:34" x14ac:dyDescent="0.25">
      <c r="A210" s="78" t="s">
        <v>98</v>
      </c>
      <c r="B210" s="90">
        <f>(1+B211)/(1+B212)-1</f>
        <v>5.7692307692307709E-2</v>
      </c>
      <c r="C210" s="78"/>
      <c r="D210" s="78"/>
      <c r="E210" s="68"/>
      <c r="F210" s="68"/>
      <c r="G210" s="7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row>
    <row r="211" spans="1:34" x14ac:dyDescent="0.25">
      <c r="A211" s="78" t="s">
        <v>96</v>
      </c>
      <c r="B211" s="302">
        <v>0.1</v>
      </c>
      <c r="C211" s="78"/>
      <c r="D211" s="78"/>
      <c r="E211" s="68"/>
      <c r="F211" s="68"/>
      <c r="G211" s="7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row>
    <row r="212" spans="1:34" x14ac:dyDescent="0.25">
      <c r="A212" s="271" t="s">
        <v>97</v>
      </c>
      <c r="B212" s="302">
        <v>0.04</v>
      </c>
      <c r="C212" s="78"/>
      <c r="D212" s="78"/>
      <c r="E212" s="68"/>
      <c r="F212" s="68"/>
      <c r="G212" s="7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row>
    <row r="213" spans="1:34" x14ac:dyDescent="0.25">
      <c r="A213" s="88" t="s">
        <v>31</v>
      </c>
      <c r="B213" s="88">
        <f ca="1">IF(AND('Key project Info'!$B$6&gt;0,'Key project Info'!$B$6&lt;=30),SUM(B206:OFFSET(B206,0,'Key project Info'!$B$6-1)),"Assessment period wrong")</f>
        <v>0</v>
      </c>
      <c r="C213" s="78"/>
      <c r="D213" s="78"/>
      <c r="E213" s="68"/>
      <c r="F213" s="68"/>
      <c r="G213" s="7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row>
    <row r="214" spans="1:34" x14ac:dyDescent="0.25">
      <c r="A214" s="65" t="s">
        <v>100</v>
      </c>
      <c r="B214" s="303" t="e">
        <f ca="1">IF(AND('Key project Info'!$B$6&gt;0,'Key project Info'!$B$6&lt;=30),IRR(B202:OFFSET(B202,0,'Key project Info'!$B$6-1)),"Assessment period wrong")</f>
        <v>#NUM!</v>
      </c>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row>
    <row r="215" spans="1:34" x14ac:dyDescent="0.25">
      <c r="A215" s="65"/>
      <c r="B215" s="303"/>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row>
    <row r="216" spans="1:34" x14ac:dyDescent="0.25">
      <c r="A216" s="65"/>
      <c r="B216" s="293"/>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row>
    <row r="217" spans="1:34" x14ac:dyDescent="0.25">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row>
    <row r="218" spans="1:34" ht="17.399999999999999" x14ac:dyDescent="0.3">
      <c r="A218" s="286" t="str">
        <f>'Key project Info'!$B$42</f>
        <v>Land use j</v>
      </c>
      <c r="B218" s="286"/>
      <c r="C218" s="286"/>
      <c r="D218" s="286"/>
      <c r="E218" s="286"/>
      <c r="F218" s="286"/>
      <c r="G218" s="286"/>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68"/>
      <c r="AG218" s="68"/>
      <c r="AH218" s="68"/>
    </row>
    <row r="219" spans="1:34" x14ac:dyDescent="0.25">
      <c r="A219" s="287" t="s">
        <v>1</v>
      </c>
      <c r="B219" s="288">
        <v>1</v>
      </c>
      <c r="C219" s="288">
        <v>2</v>
      </c>
      <c r="D219" s="288">
        <v>3</v>
      </c>
      <c r="E219" s="288">
        <v>4</v>
      </c>
      <c r="F219" s="288">
        <v>5</v>
      </c>
      <c r="G219" s="288">
        <v>6</v>
      </c>
      <c r="H219" s="288">
        <v>7</v>
      </c>
      <c r="I219" s="288">
        <v>8</v>
      </c>
      <c r="J219" s="288">
        <v>9</v>
      </c>
      <c r="K219" s="288">
        <v>10</v>
      </c>
      <c r="L219" s="288">
        <v>11</v>
      </c>
      <c r="M219" s="288">
        <v>12</v>
      </c>
      <c r="N219" s="288">
        <v>13</v>
      </c>
      <c r="O219" s="288">
        <v>14</v>
      </c>
      <c r="P219" s="288">
        <v>15</v>
      </c>
      <c r="Q219" s="288">
        <v>16</v>
      </c>
      <c r="R219" s="288">
        <v>17</v>
      </c>
      <c r="S219" s="288">
        <v>18</v>
      </c>
      <c r="T219" s="288">
        <v>19</v>
      </c>
      <c r="U219" s="288">
        <v>20</v>
      </c>
      <c r="V219" s="288">
        <v>21</v>
      </c>
      <c r="W219" s="288">
        <v>22</v>
      </c>
      <c r="X219" s="288">
        <v>23</v>
      </c>
      <c r="Y219" s="288">
        <v>24</v>
      </c>
      <c r="Z219" s="288">
        <v>25</v>
      </c>
      <c r="AA219" s="288">
        <v>26</v>
      </c>
      <c r="AB219" s="288">
        <v>27</v>
      </c>
      <c r="AC219" s="288">
        <v>28</v>
      </c>
      <c r="AD219" s="288">
        <v>29</v>
      </c>
      <c r="AE219" s="288">
        <v>30</v>
      </c>
      <c r="AF219" s="68"/>
      <c r="AG219" s="68"/>
      <c r="AH219" s="68"/>
    </row>
    <row r="220" spans="1:34" s="235" customFormat="1" x14ac:dyDescent="0.25">
      <c r="A220" s="235" t="s">
        <v>8</v>
      </c>
    </row>
    <row r="221" spans="1:34" s="290" customFormat="1" ht="16.5" customHeight="1" x14ac:dyDescent="0.3">
      <c r="A221" s="235" t="s">
        <v>29</v>
      </c>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c r="AA221" s="235"/>
      <c r="AB221" s="235"/>
      <c r="AC221" s="235"/>
      <c r="AD221" s="235"/>
      <c r="AE221" s="235"/>
    </row>
    <row r="222" spans="1:34" s="235" customFormat="1" x14ac:dyDescent="0.25">
      <c r="A222" s="237" t="s">
        <v>30</v>
      </c>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c r="AC222" s="237"/>
      <c r="AD222" s="237"/>
      <c r="AE222" s="237"/>
    </row>
    <row r="223" spans="1:34" x14ac:dyDescent="0.25">
      <c r="A223" s="88" t="s">
        <v>122</v>
      </c>
      <c r="B223" s="68">
        <f>IF(B219&gt;'Key project Info'!$B$6,"",B222-(B220+B221))</f>
        <v>0</v>
      </c>
      <c r="C223" s="68">
        <f>IF(C219&gt;'Key project Info'!$B$6,"",C222-(C220+C221))</f>
        <v>0</v>
      </c>
      <c r="D223" s="68">
        <f>IF(D219&gt;'Key project Info'!$B$6,"",D222-(D220+D221))</f>
        <v>0</v>
      </c>
      <c r="E223" s="68">
        <f>IF(E219&gt;'Key project Info'!$B$6,"",E222-(E220+E221))</f>
        <v>0</v>
      </c>
      <c r="F223" s="68">
        <f>IF(F219&gt;'Key project Info'!$B$6,"",F222-(F220+F221))</f>
        <v>0</v>
      </c>
      <c r="G223" s="68">
        <f>IF(G219&gt;'Key project Info'!$B$6,"",G222-(G220+G221))</f>
        <v>0</v>
      </c>
      <c r="H223" s="68">
        <f>IF(H219&gt;'Key project Info'!$B$6,"",H222-(H220+H221))</f>
        <v>0</v>
      </c>
      <c r="I223" s="68">
        <f>IF(I219&gt;'Key project Info'!$B$6,"",I222-(I220+I221))</f>
        <v>0</v>
      </c>
      <c r="J223" s="68">
        <f>IF(J219&gt;'Key project Info'!$B$6,"",J222-(J220+J221))</f>
        <v>0</v>
      </c>
      <c r="K223" s="68">
        <f>IF(K219&gt;'Key project Info'!$B$6,"",K222-(K220+K221))</f>
        <v>0</v>
      </c>
      <c r="L223" s="68">
        <f>IF(L219&gt;'Key project Info'!$B$6,"",L222-(L220+L221))</f>
        <v>0</v>
      </c>
      <c r="M223" s="68">
        <f>IF(M219&gt;'Key project Info'!$B$6,"",M222-(M220+M221))</f>
        <v>0</v>
      </c>
      <c r="N223" s="68">
        <f>IF(N219&gt;'Key project Info'!$B$6,"",N222-(N220+N221))</f>
        <v>0</v>
      </c>
      <c r="O223" s="68">
        <f>IF(O219&gt;'Key project Info'!$B$6,"",O222-(O220+O221))</f>
        <v>0</v>
      </c>
      <c r="P223" s="68">
        <f>IF(P219&gt;'Key project Info'!$B$6,"",P222-(P220+P221))</f>
        <v>0</v>
      </c>
      <c r="Q223" s="68">
        <f>IF(Q219&gt;'Key project Info'!$B$6,"",Q222-(Q220+Q221))</f>
        <v>0</v>
      </c>
      <c r="R223" s="68">
        <f>IF(R219&gt;'Key project Info'!$B$6,"",R222-(R220+R221))</f>
        <v>0</v>
      </c>
      <c r="S223" s="68">
        <f>IF(S219&gt;'Key project Info'!$B$6,"",S222-(S220+S221))</f>
        <v>0</v>
      </c>
      <c r="T223" s="68">
        <f>IF(T219&gt;'Key project Info'!$B$6,"",T222-(T220+T221))</f>
        <v>0</v>
      </c>
      <c r="U223" s="68">
        <f>IF(U219&gt;'Key project Info'!$B$6,"",U222-(U220+U221))</f>
        <v>0</v>
      </c>
      <c r="V223" s="68" t="str">
        <f>IF(V219&gt;'Key project Info'!$B$6,"",V222-(V220+V221))</f>
        <v/>
      </c>
      <c r="W223" s="68" t="str">
        <f>IF(W219&gt;'Key project Info'!$B$6,"",W222-(W220+W221))</f>
        <v/>
      </c>
      <c r="X223" s="68" t="str">
        <f>IF(X219&gt;'Key project Info'!$B$6,"",X222-(X220+X221))</f>
        <v/>
      </c>
      <c r="Y223" s="68" t="str">
        <f>IF(Y219&gt;'Key project Info'!$B$6,"",Y222-(Y220+Y221))</f>
        <v/>
      </c>
      <c r="Z223" s="68" t="str">
        <f>IF(Z219&gt;'Key project Info'!$B$6,"",Z222-(Z220+Z221))</f>
        <v/>
      </c>
      <c r="AA223" s="68" t="str">
        <f>IF(AA219&gt;'Key project Info'!$B$6,"",AA222-(AA220+AA221))</f>
        <v/>
      </c>
      <c r="AB223" s="68" t="str">
        <f>IF(AB219&gt;'Key project Info'!$B$6,"",AB222-(AB220+AB221))</f>
        <v/>
      </c>
      <c r="AC223" s="68" t="str">
        <f>IF(AC219&gt;'Key project Info'!$B$6,"",AC222-(AC220+AC221))</f>
        <v/>
      </c>
      <c r="AD223" s="68" t="str">
        <f>IF(AD219&gt;'Key project Info'!$B$6,"",AD222-(AD220+AD221))</f>
        <v/>
      </c>
      <c r="AE223" s="68" t="str">
        <f>IF(AE219&gt;'Key project Info'!$B$6,"",AE222-(AE220+AE221))</f>
        <v/>
      </c>
      <c r="AF223" s="68"/>
      <c r="AG223" s="68"/>
      <c r="AH223" s="68"/>
    </row>
    <row r="224" spans="1:34" x14ac:dyDescent="0.25">
      <c r="A224" s="78" t="s">
        <v>123</v>
      </c>
      <c r="B224" s="68">
        <f>IF(B219&gt;'Key project Info'!$B$6,"",IF(B219=1,B223,A224+B223))</f>
        <v>0</v>
      </c>
      <c r="C224" s="68">
        <f>IF(C219&gt;'Key project Info'!$B$6,"",IF(C219=1,C223,B224+C223))</f>
        <v>0</v>
      </c>
      <c r="D224" s="68">
        <f>IF(D219&gt;'Key project Info'!$B$6,"",IF(D219=1,D223,C224+D223))</f>
        <v>0</v>
      </c>
      <c r="E224" s="68">
        <f>IF(E219&gt;'Key project Info'!$B$6,"",IF(E219=1,E223,D224+E223))</f>
        <v>0</v>
      </c>
      <c r="F224" s="68">
        <f>IF(F219&gt;'Key project Info'!$B$6,"",IF(F219=1,F223,E224+F223))</f>
        <v>0</v>
      </c>
      <c r="G224" s="68">
        <f>IF(G219&gt;'Key project Info'!$B$6,"",IF(G219=1,G223,F224+G223))</f>
        <v>0</v>
      </c>
      <c r="H224" s="68">
        <f>IF(H219&gt;'Key project Info'!$B$6,"",IF(H219=1,H223,G224+H223))</f>
        <v>0</v>
      </c>
      <c r="I224" s="68">
        <f>IF(I219&gt;'Key project Info'!$B$6,"",IF(I219=1,I223,H224+I223))</f>
        <v>0</v>
      </c>
      <c r="J224" s="68">
        <f>IF(J219&gt;'Key project Info'!$B$6,"",IF(J219=1,J223,I224+J223))</f>
        <v>0</v>
      </c>
      <c r="K224" s="68">
        <f>IF(K219&gt;'Key project Info'!$B$6,"",IF(K219=1,K223,J224+K223))</f>
        <v>0</v>
      </c>
      <c r="L224" s="68">
        <f>IF(L219&gt;'Key project Info'!$B$6,"",IF(L219=1,L223,K224+L223))</f>
        <v>0</v>
      </c>
      <c r="M224" s="68">
        <f>IF(M219&gt;'Key project Info'!$B$6,"",IF(M219=1,M223,L224+M223))</f>
        <v>0</v>
      </c>
      <c r="N224" s="68">
        <f>IF(N219&gt;'Key project Info'!$B$6,"",IF(N219=1,N223,M224+N223))</f>
        <v>0</v>
      </c>
      <c r="O224" s="68">
        <f>IF(O219&gt;'Key project Info'!$B$6,"",IF(O219=1,O223,N224+O223))</f>
        <v>0</v>
      </c>
      <c r="P224" s="68">
        <f>IF(P219&gt;'Key project Info'!$B$6,"",IF(P219=1,P223,O224+P223))</f>
        <v>0</v>
      </c>
      <c r="Q224" s="68">
        <f>IF(Q219&gt;'Key project Info'!$B$6,"",IF(Q219=1,Q223,P224+Q223))</f>
        <v>0</v>
      </c>
      <c r="R224" s="68">
        <f>IF(R219&gt;'Key project Info'!$B$6,"",IF(R219=1,R223,Q224+R223))</f>
        <v>0</v>
      </c>
      <c r="S224" s="68">
        <f>IF(S219&gt;'Key project Info'!$B$6,"",IF(S219=1,S223,R224+S223))</f>
        <v>0</v>
      </c>
      <c r="T224" s="68">
        <f>IF(T219&gt;'Key project Info'!$B$6,"",IF(T219=1,T223,S224+T223))</f>
        <v>0</v>
      </c>
      <c r="U224" s="68">
        <f>IF(U219&gt;'Key project Info'!$B$6,"",IF(U219=1,U223,T224+U223))</f>
        <v>0</v>
      </c>
      <c r="V224" s="68" t="str">
        <f>IF(V219&gt;'Key project Info'!$B$6,"",IF(V219=1,V223,U224+V223))</f>
        <v/>
      </c>
      <c r="W224" s="68" t="str">
        <f>IF(W219&gt;'Key project Info'!$B$6,"",IF(W219=1,W223,V224+W223))</f>
        <v/>
      </c>
      <c r="X224" s="68" t="str">
        <f>IF(X219&gt;'Key project Info'!$B$6,"",IF(X219=1,X223,W224+X223))</f>
        <v/>
      </c>
      <c r="Y224" s="68" t="str">
        <f>IF(Y219&gt;'Key project Info'!$B$6,"",IF(Y219=1,Y223,X224+Y223))</f>
        <v/>
      </c>
      <c r="Z224" s="68" t="str">
        <f>IF(Z219&gt;'Key project Info'!$B$6,"",IF(Z219=1,Z223,Y224+Z223))</f>
        <v/>
      </c>
      <c r="AA224" s="68" t="str">
        <f>IF(AA219&gt;'Key project Info'!$B$6,"",IF(AA219=1,AA223,Z224+AA223))</f>
        <v/>
      </c>
      <c r="AB224" s="68" t="str">
        <f>IF(AB219&gt;'Key project Info'!$B$6,"",IF(AB219=1,AB223,AA224+AB223))</f>
        <v/>
      </c>
      <c r="AC224" s="68" t="str">
        <f>IF(AC219&gt;'Key project Info'!$B$6,"",IF(AC219=1,AC223,AB224+AC223))</f>
        <v/>
      </c>
      <c r="AD224" s="68" t="str">
        <f>IF(AD219&gt;'Key project Info'!$B$6,"",IF(AD219=1,AD223,AC224+AD223))</f>
        <v/>
      </c>
      <c r="AE224" s="68" t="str">
        <f>IF(AE219&gt;'Key project Info'!$B$6,"",IF(AE219=1,AE223,AD224+AE223))</f>
        <v/>
      </c>
      <c r="AF224" s="68"/>
      <c r="AG224" s="68"/>
      <c r="AH224" s="68"/>
    </row>
    <row r="225" spans="1:34" x14ac:dyDescent="0.25">
      <c r="A225" s="78" t="s">
        <v>135</v>
      </c>
      <c r="B225" s="68">
        <f>IF(B219&gt;'Key project Info'!$B$6,"",B223-Economics_Reference!B205)</f>
        <v>5</v>
      </c>
      <c r="C225" s="68">
        <f>IF(C219&gt;'Key project Info'!$B$6,"",C223-Economics_Reference!C205)</f>
        <v>0</v>
      </c>
      <c r="D225" s="68">
        <f>IF(D219&gt;'Key project Info'!$B$6,"",D223-Economics_Reference!D205)</f>
        <v>0</v>
      </c>
      <c r="E225" s="68">
        <f>IF(E219&gt;'Key project Info'!$B$6,"",E223-Economics_Reference!E205)</f>
        <v>0</v>
      </c>
      <c r="F225" s="68">
        <f>IF(F219&gt;'Key project Info'!$B$6,"",F223-Economics_Reference!F205)</f>
        <v>0</v>
      </c>
      <c r="G225" s="68">
        <f>IF(G219&gt;'Key project Info'!$B$6,"",G223-Economics_Reference!G205)</f>
        <v>0</v>
      </c>
      <c r="H225" s="68">
        <f>IF(H219&gt;'Key project Info'!$B$6,"",H223-Economics_Reference!H205)</f>
        <v>0</v>
      </c>
      <c r="I225" s="68">
        <f>IF(I219&gt;'Key project Info'!$B$6,"",I223-Economics_Reference!I205)</f>
        <v>0</v>
      </c>
      <c r="J225" s="68">
        <f>IF(J219&gt;'Key project Info'!$B$6,"",J223-Economics_Reference!J205)</f>
        <v>0</v>
      </c>
      <c r="K225" s="68">
        <f>IF(K219&gt;'Key project Info'!$B$6,"",K223-Economics_Reference!K205)</f>
        <v>0</v>
      </c>
      <c r="L225" s="68">
        <f>IF(L219&gt;'Key project Info'!$B$6,"",L223-Economics_Reference!L205)</f>
        <v>0</v>
      </c>
      <c r="M225" s="68">
        <f>IF(M219&gt;'Key project Info'!$B$6,"",M223-Economics_Reference!M205)</f>
        <v>0</v>
      </c>
      <c r="N225" s="68">
        <f>IF(N219&gt;'Key project Info'!$B$6,"",N223-Economics_Reference!N205)</f>
        <v>0</v>
      </c>
      <c r="O225" s="68">
        <f>IF(O219&gt;'Key project Info'!$B$6,"",O223-Economics_Reference!O205)</f>
        <v>0</v>
      </c>
      <c r="P225" s="68">
        <f>IF(P219&gt;'Key project Info'!$B$6,"",P223-Economics_Reference!P205)</f>
        <v>0</v>
      </c>
      <c r="Q225" s="68">
        <f>IF(Q219&gt;'Key project Info'!$B$6,"",Q223-Economics_Reference!Q205)</f>
        <v>0</v>
      </c>
      <c r="R225" s="68">
        <f>IF(R219&gt;'Key project Info'!$B$6,"",R223-Economics_Reference!R205)</f>
        <v>0</v>
      </c>
      <c r="S225" s="68">
        <f>IF(S219&gt;'Key project Info'!$B$6,"",S223-Economics_Reference!S205)</f>
        <v>0</v>
      </c>
      <c r="T225" s="68">
        <f>IF(T219&gt;'Key project Info'!$B$6,"",T223-Economics_Reference!T205)</f>
        <v>0</v>
      </c>
      <c r="U225" s="68">
        <f>IF(U219&gt;'Key project Info'!$B$6,"",U223-Economics_Reference!U205)</f>
        <v>0</v>
      </c>
      <c r="V225" s="68" t="str">
        <f>IF(V219&gt;'Key project Info'!$B$6,"",V223-Economics_Reference!V205)</f>
        <v/>
      </c>
      <c r="W225" s="68" t="str">
        <f>IF(W219&gt;'Key project Info'!$B$6,"",W223-Economics_Reference!W205)</f>
        <v/>
      </c>
      <c r="X225" s="68" t="str">
        <f>IF(X219&gt;'Key project Info'!$B$6,"",X223-Economics_Reference!X205)</f>
        <v/>
      </c>
      <c r="Y225" s="68" t="str">
        <f>IF(Y219&gt;'Key project Info'!$B$6,"",Y223-Economics_Reference!Y205)</f>
        <v/>
      </c>
      <c r="Z225" s="68" t="str">
        <f>IF(Z219&gt;'Key project Info'!$B$6,"",Z223-Economics_Reference!Z205)</f>
        <v/>
      </c>
      <c r="AA225" s="68" t="str">
        <f>IF(AA219&gt;'Key project Info'!$B$6,"",AA223-Economics_Reference!AA205)</f>
        <v/>
      </c>
      <c r="AB225" s="68" t="str">
        <f>IF(AB219&gt;'Key project Info'!$B$6,"",AB223-Economics_Reference!AB205)</f>
        <v/>
      </c>
      <c r="AC225" s="68" t="str">
        <f>IF(AC219&gt;'Key project Info'!$B$6,"",AC223-Economics_Reference!AC205)</f>
        <v/>
      </c>
      <c r="AD225" s="68" t="str">
        <f>IF(AD219&gt;'Key project Info'!$B$6,"",AD223-Economics_Reference!AD205)</f>
        <v/>
      </c>
      <c r="AE225" s="68" t="str">
        <f>IF(AE219&gt;'Key project Info'!$B$6,"",AE223-Economics_Reference!AE205)</f>
        <v/>
      </c>
      <c r="AF225" s="68"/>
      <c r="AG225" s="68"/>
      <c r="AH225" s="68"/>
    </row>
    <row r="226" spans="1:34" x14ac:dyDescent="0.25">
      <c r="A226" s="78"/>
      <c r="B226" s="6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68"/>
      <c r="AG226" s="68"/>
      <c r="AH226" s="68"/>
    </row>
    <row r="227" spans="1:34" x14ac:dyDescent="0.25">
      <c r="A227" s="88" t="s">
        <v>120</v>
      </c>
      <c r="B227" s="68">
        <f>IF(B219&gt;'Key project Info'!$B$6,"",B223/(1+$B231)^B219)</f>
        <v>0</v>
      </c>
      <c r="C227" s="68">
        <f>IF(C219&gt;'Key project Info'!$B$6,"",C223/(1+$B231)^C219)</f>
        <v>0</v>
      </c>
      <c r="D227" s="68">
        <f>IF(D219&gt;'Key project Info'!$B$6,"",D223/(1+$B231)^D219)</f>
        <v>0</v>
      </c>
      <c r="E227" s="68">
        <f>IF(E219&gt;'Key project Info'!$B$6,"",E223/(1+$B231)^E219)</f>
        <v>0</v>
      </c>
      <c r="F227" s="68">
        <f>IF(F219&gt;'Key project Info'!$B$6,"",F223/(1+$B231)^F219)</f>
        <v>0</v>
      </c>
      <c r="G227" s="68">
        <f>IF(G219&gt;'Key project Info'!$B$6,"",G223/(1+$B231)^G219)</f>
        <v>0</v>
      </c>
      <c r="H227" s="68">
        <f>IF(H219&gt;'Key project Info'!$B$6,"",H223/(1+$B231)^H219)</f>
        <v>0</v>
      </c>
      <c r="I227" s="68">
        <f>IF(I219&gt;'Key project Info'!$B$6,"",I223/(1+$B231)^I219)</f>
        <v>0</v>
      </c>
      <c r="J227" s="68">
        <f>IF(J219&gt;'Key project Info'!$B$6,"",J223/(1+$B231)^J219)</f>
        <v>0</v>
      </c>
      <c r="K227" s="68">
        <f>IF(K219&gt;'Key project Info'!$B$6,"",K223/(1+$B231)^K219)</f>
        <v>0</v>
      </c>
      <c r="L227" s="68">
        <f>IF(L219&gt;'Key project Info'!$B$6,"",L223/(1+$B231)^L219)</f>
        <v>0</v>
      </c>
      <c r="M227" s="68">
        <f>IF(M219&gt;'Key project Info'!$B$6,"",M223/(1+$B231)^M219)</f>
        <v>0</v>
      </c>
      <c r="N227" s="68">
        <f>IF(N219&gt;'Key project Info'!$B$6,"",N223/(1+$B231)^N219)</f>
        <v>0</v>
      </c>
      <c r="O227" s="68">
        <f>IF(O219&gt;'Key project Info'!$B$6,"",O223/(1+$B231)^O219)</f>
        <v>0</v>
      </c>
      <c r="P227" s="68">
        <f>IF(P219&gt;'Key project Info'!$B$6,"",P223/(1+$B231)^P219)</f>
        <v>0</v>
      </c>
      <c r="Q227" s="68">
        <f>IF(Q219&gt;'Key project Info'!$B$6,"",Q223/(1+$B231)^Q219)</f>
        <v>0</v>
      </c>
      <c r="R227" s="68">
        <f>IF(R219&gt;'Key project Info'!$B$6,"",R223/(1+$B231)^R219)</f>
        <v>0</v>
      </c>
      <c r="S227" s="68">
        <f>IF(S219&gt;'Key project Info'!$B$6,"",S223/(1+$B231)^S219)</f>
        <v>0</v>
      </c>
      <c r="T227" s="68">
        <f>IF(T219&gt;'Key project Info'!$B$6,"",T223/(1+$B231)^T219)</f>
        <v>0</v>
      </c>
      <c r="U227" s="68">
        <f>IF(U219&gt;'Key project Info'!$B$6,"",U223/(1+$B231)^U219)</f>
        <v>0</v>
      </c>
      <c r="V227" s="68" t="str">
        <f>IF(V219&gt;'Key project Info'!$B$6,"",V223/(1+$B231)^V219)</f>
        <v/>
      </c>
      <c r="W227" s="68" t="str">
        <f>IF(W219&gt;'Key project Info'!$B$6,"",W223/(1+$B231)^W219)</f>
        <v/>
      </c>
      <c r="X227" s="68" t="str">
        <f>IF(X219&gt;'Key project Info'!$B$6,"",X223/(1+$B231)^X219)</f>
        <v/>
      </c>
      <c r="Y227" s="68" t="str">
        <f>IF(Y219&gt;'Key project Info'!$B$6,"",Y223/(1+$B231)^Y219)</f>
        <v/>
      </c>
      <c r="Z227" s="68" t="str">
        <f>IF(Z219&gt;'Key project Info'!$B$6,"",Z223/(1+$B231)^Z219)</f>
        <v/>
      </c>
      <c r="AA227" s="68" t="str">
        <f>IF(AA219&gt;'Key project Info'!$B$6,"",AA223/(1+$B231)^AA219)</f>
        <v/>
      </c>
      <c r="AB227" s="68" t="str">
        <f>IF(AB219&gt;'Key project Info'!$B$6,"",AB223/(1+$B231)^AB219)</f>
        <v/>
      </c>
      <c r="AC227" s="68" t="str">
        <f>IF(AC219&gt;'Key project Info'!$B$6,"",AC223/(1+$B231)^AC219)</f>
        <v/>
      </c>
      <c r="AD227" s="68" t="str">
        <f>IF(AD219&gt;'Key project Info'!$B$6,"",AD223/(1+$B231)^AD219)</f>
        <v/>
      </c>
      <c r="AE227" s="68" t="str">
        <f>IF(AE219&gt;'Key project Info'!$B$6,"",AE223/(1+$B231)^AE219)</f>
        <v/>
      </c>
      <c r="AF227" s="68"/>
      <c r="AG227" s="68"/>
      <c r="AH227" s="68"/>
    </row>
    <row r="228" spans="1:34" x14ac:dyDescent="0.25">
      <c r="A228" s="78" t="s">
        <v>121</v>
      </c>
      <c r="B228" s="68">
        <f>IF(B219&gt;'Key project Info'!$B$6,"",B224/(1+$B231)^B219)</f>
        <v>0</v>
      </c>
      <c r="C228" s="68">
        <f>IF(C219&gt;'Key project Info'!$B$6,"",C224/(1+$B231)^C219)</f>
        <v>0</v>
      </c>
      <c r="D228" s="68">
        <f>IF(D219&gt;'Key project Info'!$B$6,"",D224/(1+$B231)^D219)</f>
        <v>0</v>
      </c>
      <c r="E228" s="68">
        <f>IF(E219&gt;'Key project Info'!$B$6,"",E224/(1+$B231)^E219)</f>
        <v>0</v>
      </c>
      <c r="F228" s="68">
        <f>IF(F219&gt;'Key project Info'!$B$6,"",F224/(1+$B231)^F219)</f>
        <v>0</v>
      </c>
      <c r="G228" s="68">
        <f>IF(G219&gt;'Key project Info'!$B$6,"",G224/(1+$B231)^G219)</f>
        <v>0</v>
      </c>
      <c r="H228" s="68">
        <f>IF(H219&gt;'Key project Info'!$B$6,"",H224/(1+$B231)^H219)</f>
        <v>0</v>
      </c>
      <c r="I228" s="68">
        <f>IF(I219&gt;'Key project Info'!$B$6,"",I224/(1+$B231)^I219)</f>
        <v>0</v>
      </c>
      <c r="J228" s="68">
        <f>IF(J219&gt;'Key project Info'!$B$6,"",J224/(1+$B231)^J219)</f>
        <v>0</v>
      </c>
      <c r="K228" s="68">
        <f>IF(K219&gt;'Key project Info'!$B$6,"",K224/(1+$B231)^K219)</f>
        <v>0</v>
      </c>
      <c r="L228" s="68">
        <f>IF(L219&gt;'Key project Info'!$B$6,"",L224/(1+$B231)^L219)</f>
        <v>0</v>
      </c>
      <c r="M228" s="68">
        <f>IF(M219&gt;'Key project Info'!$B$6,"",M224/(1+$B231)^M219)</f>
        <v>0</v>
      </c>
      <c r="N228" s="68">
        <f>IF(N219&gt;'Key project Info'!$B$6,"",N224/(1+$B231)^N219)</f>
        <v>0</v>
      </c>
      <c r="O228" s="68">
        <f>IF(O219&gt;'Key project Info'!$B$6,"",O224/(1+$B231)^O219)</f>
        <v>0</v>
      </c>
      <c r="P228" s="68">
        <f>IF(P219&gt;'Key project Info'!$B$6,"",P224/(1+$B231)^P219)</f>
        <v>0</v>
      </c>
      <c r="Q228" s="68">
        <f>IF(Q219&gt;'Key project Info'!$B$6,"",Q224/(1+$B231)^Q219)</f>
        <v>0</v>
      </c>
      <c r="R228" s="68">
        <f>IF(R219&gt;'Key project Info'!$B$6,"",R224/(1+$B231)^R219)</f>
        <v>0</v>
      </c>
      <c r="S228" s="68">
        <f>IF(S219&gt;'Key project Info'!$B$6,"",S224/(1+$B231)^S219)</f>
        <v>0</v>
      </c>
      <c r="T228" s="68">
        <f>IF(T219&gt;'Key project Info'!$B$6,"",T224/(1+$B231)^T219)</f>
        <v>0</v>
      </c>
      <c r="U228" s="68">
        <f>IF(U219&gt;'Key project Info'!$B$6,"",U224/(1+$B231)^U219)</f>
        <v>0</v>
      </c>
      <c r="V228" s="68" t="str">
        <f>IF(V219&gt;'Key project Info'!$B$6,"",V224/(1+$B231)^V219)</f>
        <v/>
      </c>
      <c r="W228" s="68" t="str">
        <f>IF(W219&gt;'Key project Info'!$B$6,"",W224/(1+$B231)^W219)</f>
        <v/>
      </c>
      <c r="X228" s="68" t="str">
        <f>IF(X219&gt;'Key project Info'!$B$6,"",X224/(1+$B231)^X219)</f>
        <v/>
      </c>
      <c r="Y228" s="68" t="str">
        <f>IF(Y219&gt;'Key project Info'!$B$6,"",Y224/(1+$B231)^Y219)</f>
        <v/>
      </c>
      <c r="Z228" s="68" t="str">
        <f>IF(Z219&gt;'Key project Info'!$B$6,"",Z224/(1+$B231)^Z219)</f>
        <v/>
      </c>
      <c r="AA228" s="68" t="str">
        <f>IF(AA219&gt;'Key project Info'!$B$6,"",AA224/(1+$B231)^AA219)</f>
        <v/>
      </c>
      <c r="AB228" s="68" t="str">
        <f>IF(AB219&gt;'Key project Info'!$B$6,"",AB224/(1+$B231)^AB219)</f>
        <v/>
      </c>
      <c r="AC228" s="68" t="str">
        <f>IF(AC219&gt;'Key project Info'!$B$6,"",AC224/(1+$B231)^AC219)</f>
        <v/>
      </c>
      <c r="AD228" s="68" t="str">
        <f>IF(AD219&gt;'Key project Info'!$B$6,"",AD224/(1+$B231)^AD219)</f>
        <v/>
      </c>
      <c r="AE228" s="68" t="str">
        <f>IF(AE219&gt;'Key project Info'!$B$6,"",AE224/(1+$B231)^AE219)</f>
        <v/>
      </c>
      <c r="AF228" s="68"/>
      <c r="AG228" s="68"/>
      <c r="AH228" s="68"/>
    </row>
    <row r="229" spans="1:34" s="292" customFormat="1" ht="14.4" thickBot="1" x14ac:dyDescent="0.3">
      <c r="A229" s="291" t="s">
        <v>136</v>
      </c>
      <c r="B229" s="176">
        <f>IF(B219&gt;'Key project Info'!$B$6,"",B227-Economics_Reference!B208)</f>
        <v>4.7272727272727275</v>
      </c>
      <c r="C229" s="176">
        <f>IF(C219&gt;'Key project Info'!$B$6,"",C227-Economics_Reference!C208)</f>
        <v>0</v>
      </c>
      <c r="D229" s="176">
        <f>IF(D219&gt;'Key project Info'!$B$6,"",D227-Economics_Reference!D208)</f>
        <v>0</v>
      </c>
      <c r="E229" s="176">
        <f>IF(E219&gt;'Key project Info'!$B$6,"",E227-Economics_Reference!E208)</f>
        <v>0</v>
      </c>
      <c r="F229" s="176">
        <f>IF(F219&gt;'Key project Info'!$B$6,"",F227-Economics_Reference!F208)</f>
        <v>0</v>
      </c>
      <c r="G229" s="176">
        <f>IF(G219&gt;'Key project Info'!$B$6,"",G227-Economics_Reference!G208)</f>
        <v>0</v>
      </c>
      <c r="H229" s="176">
        <f>IF(H219&gt;'Key project Info'!$B$6,"",H227-Economics_Reference!H208)</f>
        <v>0</v>
      </c>
      <c r="I229" s="176">
        <f>IF(I219&gt;'Key project Info'!$B$6,"",I227-Economics_Reference!I208)</f>
        <v>0</v>
      </c>
      <c r="J229" s="176">
        <f>IF(J219&gt;'Key project Info'!$B$6,"",J227-Economics_Reference!J208)</f>
        <v>0</v>
      </c>
      <c r="K229" s="176">
        <f>IF(K219&gt;'Key project Info'!$B$6,"",K227-Economics_Reference!K208)</f>
        <v>0</v>
      </c>
      <c r="L229" s="176">
        <f>IF(L219&gt;'Key project Info'!$B$6,"",L227-Economics_Reference!L208)</f>
        <v>0</v>
      </c>
      <c r="M229" s="176">
        <f>IF(M219&gt;'Key project Info'!$B$6,"",M227-Economics_Reference!M208)</f>
        <v>0</v>
      </c>
      <c r="N229" s="176">
        <f>IF(N219&gt;'Key project Info'!$B$6,"",N227-Economics_Reference!N208)</f>
        <v>0</v>
      </c>
      <c r="O229" s="176">
        <f>IF(O219&gt;'Key project Info'!$B$6,"",O227-Economics_Reference!O208)</f>
        <v>0</v>
      </c>
      <c r="P229" s="176">
        <f>IF(P219&gt;'Key project Info'!$B$6,"",P227-Economics_Reference!P208)</f>
        <v>0</v>
      </c>
      <c r="Q229" s="176">
        <f>IF(Q219&gt;'Key project Info'!$B$6,"",Q227-Economics_Reference!Q208)</f>
        <v>0</v>
      </c>
      <c r="R229" s="176">
        <f>IF(R219&gt;'Key project Info'!$B$6,"",R227-Economics_Reference!R208)</f>
        <v>0</v>
      </c>
      <c r="S229" s="176">
        <f>IF(S219&gt;'Key project Info'!$B$6,"",S227-Economics_Reference!S208)</f>
        <v>0</v>
      </c>
      <c r="T229" s="176">
        <f>IF(T219&gt;'Key project Info'!$B$6,"",T227-Economics_Reference!T208)</f>
        <v>0</v>
      </c>
      <c r="U229" s="176">
        <f>IF(U219&gt;'Key project Info'!$B$6,"",U227-Economics_Reference!U208)</f>
        <v>0</v>
      </c>
      <c r="V229" s="176" t="str">
        <f>IF(V219&gt;'Key project Info'!$B$6,"",V227-Economics_Reference!V208)</f>
        <v/>
      </c>
      <c r="W229" s="176" t="str">
        <f>IF(W219&gt;'Key project Info'!$B$6,"",W227-Economics_Reference!W208)</f>
        <v/>
      </c>
      <c r="X229" s="176" t="str">
        <f>IF(X219&gt;'Key project Info'!$B$6,"",X227-Economics_Reference!X208)</f>
        <v/>
      </c>
      <c r="Y229" s="176" t="str">
        <f>IF(Y219&gt;'Key project Info'!$B$6,"",Y227-Economics_Reference!Y208)</f>
        <v/>
      </c>
      <c r="Z229" s="176" t="str">
        <f>IF(Z219&gt;'Key project Info'!$B$6,"",Z227-Economics_Reference!Z208)</f>
        <v/>
      </c>
      <c r="AA229" s="176" t="str">
        <f>IF(AA219&gt;'Key project Info'!$B$6,"",AA227-Economics_Reference!AA208)</f>
        <v/>
      </c>
      <c r="AB229" s="176" t="str">
        <f>IF(AB219&gt;'Key project Info'!$B$6,"",AB227-Economics_Reference!AB208)</f>
        <v/>
      </c>
      <c r="AC229" s="176" t="str">
        <f>IF(AC219&gt;'Key project Info'!$B$6,"",AC227-Economics_Reference!AC208)</f>
        <v/>
      </c>
      <c r="AD229" s="176" t="str">
        <f>IF(AD219&gt;'Key project Info'!$B$6,"",AD227-Economics_Reference!AD208)</f>
        <v/>
      </c>
      <c r="AE229" s="176" t="str">
        <f>IF(AE219&gt;'Key project Info'!$B$6,"",AE227-Economics_Reference!AE208)</f>
        <v/>
      </c>
      <c r="AF229" s="176"/>
      <c r="AG229" s="176"/>
      <c r="AH229" s="176"/>
    </row>
    <row r="230" spans="1:34" x14ac:dyDescent="0.25">
      <c r="A230" s="78"/>
      <c r="B230" s="68"/>
      <c r="C230" s="78"/>
      <c r="D230" s="78"/>
      <c r="E230" s="68"/>
      <c r="F230" s="68"/>
      <c r="G230" s="7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row>
    <row r="231" spans="1:34" x14ac:dyDescent="0.25">
      <c r="A231" s="78" t="s">
        <v>98</v>
      </c>
      <c r="B231" s="90">
        <f>(1+B232)/(1+B233)-1</f>
        <v>5.7692307692307709E-2</v>
      </c>
      <c r="C231" s="78"/>
      <c r="D231" s="78"/>
      <c r="E231" s="68"/>
      <c r="F231" s="68"/>
      <c r="G231" s="7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row>
    <row r="232" spans="1:34" x14ac:dyDescent="0.25">
      <c r="A232" s="78" t="s">
        <v>96</v>
      </c>
      <c r="B232" s="302">
        <v>0.1</v>
      </c>
      <c r="C232" s="78"/>
      <c r="D232" s="78"/>
      <c r="E232" s="68"/>
      <c r="F232" s="68"/>
      <c r="G232" s="7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row>
    <row r="233" spans="1:34" x14ac:dyDescent="0.25">
      <c r="A233" s="271" t="s">
        <v>97</v>
      </c>
      <c r="B233" s="302">
        <v>0.04</v>
      </c>
      <c r="C233" s="78"/>
      <c r="D233" s="78"/>
      <c r="E233" s="68"/>
      <c r="F233" s="68"/>
      <c r="G233" s="7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row>
    <row r="234" spans="1:34" x14ac:dyDescent="0.25">
      <c r="A234" s="88" t="s">
        <v>31</v>
      </c>
      <c r="B234" s="88">
        <f ca="1">IF(AND('Key project Info'!$B$6&gt;0,'Key project Info'!$B$6&lt;=30),SUM(B227:OFFSET(B227,0,'Key project Info'!$B$6-1)),"Assessment period wrong")</f>
        <v>0</v>
      </c>
      <c r="C234" s="78"/>
      <c r="D234" s="78"/>
      <c r="E234" s="68"/>
      <c r="F234" s="68"/>
      <c r="G234" s="7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row>
    <row r="235" spans="1:34" x14ac:dyDescent="0.25">
      <c r="A235" s="65" t="s">
        <v>100</v>
      </c>
      <c r="B235" s="303" t="e">
        <f ca="1">IF(AND('Key project Info'!$B$6&gt;0,'Key project Info'!$B$6&lt;=30),IRR(B223:OFFSET(B223,0,'Key project Info'!$B$6-1)),"Assessment period wrong")</f>
        <v>#NUM!</v>
      </c>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row>
    <row r="236" spans="1:34" x14ac:dyDescent="0.25">
      <c r="A236" s="65"/>
      <c r="B236" s="303"/>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row>
    <row r="237" spans="1:34" x14ac:dyDescent="0.25">
      <c r="A237" s="65"/>
      <c r="B237" s="293"/>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row>
    <row r="238" spans="1:34" x14ac:dyDescent="0.25">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row>
    <row r="239" spans="1:34" ht="17.399999999999999" x14ac:dyDescent="0.3">
      <c r="A239" s="286" t="str">
        <f>'Key project Info'!$B$43</f>
        <v>Land use k</v>
      </c>
      <c r="B239" s="286"/>
      <c r="C239" s="286"/>
      <c r="D239" s="286"/>
      <c r="E239" s="286"/>
      <c r="F239" s="286"/>
      <c r="G239" s="286"/>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68"/>
      <c r="AG239" s="68"/>
      <c r="AH239" s="68"/>
    </row>
    <row r="240" spans="1:34" x14ac:dyDescent="0.25">
      <c r="A240" s="287" t="s">
        <v>1</v>
      </c>
      <c r="B240" s="288">
        <v>1</v>
      </c>
      <c r="C240" s="288">
        <v>2</v>
      </c>
      <c r="D240" s="288">
        <v>3</v>
      </c>
      <c r="E240" s="288">
        <v>4</v>
      </c>
      <c r="F240" s="288">
        <v>5</v>
      </c>
      <c r="G240" s="288">
        <v>6</v>
      </c>
      <c r="H240" s="288">
        <v>7</v>
      </c>
      <c r="I240" s="288">
        <v>8</v>
      </c>
      <c r="J240" s="288">
        <v>9</v>
      </c>
      <c r="K240" s="288">
        <v>10</v>
      </c>
      <c r="L240" s="288">
        <v>11</v>
      </c>
      <c r="M240" s="288">
        <v>12</v>
      </c>
      <c r="N240" s="288">
        <v>13</v>
      </c>
      <c r="O240" s="288">
        <v>14</v>
      </c>
      <c r="P240" s="288">
        <v>15</v>
      </c>
      <c r="Q240" s="288">
        <v>16</v>
      </c>
      <c r="R240" s="288">
        <v>17</v>
      </c>
      <c r="S240" s="288">
        <v>18</v>
      </c>
      <c r="T240" s="288">
        <v>19</v>
      </c>
      <c r="U240" s="288">
        <v>20</v>
      </c>
      <c r="V240" s="288">
        <v>21</v>
      </c>
      <c r="W240" s="288">
        <v>22</v>
      </c>
      <c r="X240" s="288">
        <v>23</v>
      </c>
      <c r="Y240" s="288">
        <v>24</v>
      </c>
      <c r="Z240" s="288">
        <v>25</v>
      </c>
      <c r="AA240" s="288">
        <v>26</v>
      </c>
      <c r="AB240" s="288">
        <v>27</v>
      </c>
      <c r="AC240" s="288">
        <v>28</v>
      </c>
      <c r="AD240" s="288">
        <v>29</v>
      </c>
      <c r="AE240" s="288">
        <v>30</v>
      </c>
      <c r="AF240" s="68"/>
      <c r="AG240" s="68"/>
      <c r="AH240" s="68"/>
    </row>
    <row r="241" spans="1:34" s="235" customFormat="1" x14ac:dyDescent="0.25">
      <c r="A241" s="235" t="s">
        <v>8</v>
      </c>
    </row>
    <row r="242" spans="1:34" s="290" customFormat="1" ht="16.5" customHeight="1" x14ac:dyDescent="0.3">
      <c r="A242" s="235" t="s">
        <v>29</v>
      </c>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235"/>
      <c r="AE242" s="235"/>
    </row>
    <row r="243" spans="1:34" s="235" customFormat="1" x14ac:dyDescent="0.25">
      <c r="A243" s="237" t="s">
        <v>30</v>
      </c>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c r="AB243" s="237"/>
      <c r="AC243" s="237"/>
      <c r="AD243" s="237"/>
      <c r="AE243" s="237"/>
    </row>
    <row r="244" spans="1:34" x14ac:dyDescent="0.25">
      <c r="A244" s="88" t="s">
        <v>122</v>
      </c>
      <c r="B244" s="68">
        <f>IF(B240&gt;'Key project Info'!$B$6,"",B243-(B241+B242))</f>
        <v>0</v>
      </c>
      <c r="C244" s="68">
        <f>IF(C240&gt;'Key project Info'!$B$6,"",C243-(C241+C242))</f>
        <v>0</v>
      </c>
      <c r="D244" s="68">
        <f>IF(D240&gt;'Key project Info'!$B$6,"",D243-(D241+D242))</f>
        <v>0</v>
      </c>
      <c r="E244" s="68">
        <f>IF(E240&gt;'Key project Info'!$B$6,"",E243-(E241+E242))</f>
        <v>0</v>
      </c>
      <c r="F244" s="68">
        <f>IF(F240&gt;'Key project Info'!$B$6,"",F243-(F241+F242))</f>
        <v>0</v>
      </c>
      <c r="G244" s="68">
        <f>IF(G240&gt;'Key project Info'!$B$6,"",G243-(G241+G242))</f>
        <v>0</v>
      </c>
      <c r="H244" s="68">
        <f>IF(H240&gt;'Key project Info'!$B$6,"",H243-(H241+H242))</f>
        <v>0</v>
      </c>
      <c r="I244" s="68">
        <f>IF(I240&gt;'Key project Info'!$B$6,"",I243-(I241+I242))</f>
        <v>0</v>
      </c>
      <c r="J244" s="68">
        <f>IF(J240&gt;'Key project Info'!$B$6,"",J243-(J241+J242))</f>
        <v>0</v>
      </c>
      <c r="K244" s="68">
        <f>IF(K240&gt;'Key project Info'!$B$6,"",K243-(K241+K242))</f>
        <v>0</v>
      </c>
      <c r="L244" s="68">
        <f>IF(L240&gt;'Key project Info'!$B$6,"",L243-(L241+L242))</f>
        <v>0</v>
      </c>
      <c r="M244" s="68">
        <f>IF(M240&gt;'Key project Info'!$B$6,"",M243-(M241+M242))</f>
        <v>0</v>
      </c>
      <c r="N244" s="68">
        <f>IF(N240&gt;'Key project Info'!$B$6,"",N243-(N241+N242))</f>
        <v>0</v>
      </c>
      <c r="O244" s="68">
        <f>IF(O240&gt;'Key project Info'!$B$6,"",O243-(O241+O242))</f>
        <v>0</v>
      </c>
      <c r="P244" s="68">
        <f>IF(P240&gt;'Key project Info'!$B$6,"",P243-(P241+P242))</f>
        <v>0</v>
      </c>
      <c r="Q244" s="68">
        <f>IF(Q240&gt;'Key project Info'!$B$6,"",Q243-(Q241+Q242))</f>
        <v>0</v>
      </c>
      <c r="R244" s="68">
        <f>IF(R240&gt;'Key project Info'!$B$6,"",R243-(R241+R242))</f>
        <v>0</v>
      </c>
      <c r="S244" s="68">
        <f>IF(S240&gt;'Key project Info'!$B$6,"",S243-(S241+S242))</f>
        <v>0</v>
      </c>
      <c r="T244" s="68">
        <f>IF(T240&gt;'Key project Info'!$B$6,"",T243-(T241+T242))</f>
        <v>0</v>
      </c>
      <c r="U244" s="68">
        <f>IF(U240&gt;'Key project Info'!$B$6,"",U243-(U241+U242))</f>
        <v>0</v>
      </c>
      <c r="V244" s="68" t="str">
        <f>IF(V240&gt;'Key project Info'!$B$6,"",V243-(V241+V242))</f>
        <v/>
      </c>
      <c r="W244" s="68" t="str">
        <f>IF(W240&gt;'Key project Info'!$B$6,"",W243-(W241+W242))</f>
        <v/>
      </c>
      <c r="X244" s="68" t="str">
        <f>IF(X240&gt;'Key project Info'!$B$6,"",X243-(X241+X242))</f>
        <v/>
      </c>
      <c r="Y244" s="68" t="str">
        <f>IF(Y240&gt;'Key project Info'!$B$6,"",Y243-(Y241+Y242))</f>
        <v/>
      </c>
      <c r="Z244" s="68" t="str">
        <f>IF(Z240&gt;'Key project Info'!$B$6,"",Z243-(Z241+Z242))</f>
        <v/>
      </c>
      <c r="AA244" s="68" t="str">
        <f>IF(AA240&gt;'Key project Info'!$B$6,"",AA243-(AA241+AA242))</f>
        <v/>
      </c>
      <c r="AB244" s="68" t="str">
        <f>IF(AB240&gt;'Key project Info'!$B$6,"",AB243-(AB241+AB242))</f>
        <v/>
      </c>
      <c r="AC244" s="68" t="str">
        <f>IF(AC240&gt;'Key project Info'!$B$6,"",AC243-(AC241+AC242))</f>
        <v/>
      </c>
      <c r="AD244" s="68" t="str">
        <f>IF(AD240&gt;'Key project Info'!$B$6,"",AD243-(AD241+AD242))</f>
        <v/>
      </c>
      <c r="AE244" s="68" t="str">
        <f>IF(AE240&gt;'Key project Info'!$B$6,"",AE243-(AE241+AE242))</f>
        <v/>
      </c>
      <c r="AF244" s="68"/>
      <c r="AG244" s="68"/>
      <c r="AH244" s="68"/>
    </row>
    <row r="245" spans="1:34" x14ac:dyDescent="0.25">
      <c r="A245" s="78" t="s">
        <v>123</v>
      </c>
      <c r="B245" s="68">
        <f>IF(B240&gt;'Key project Info'!$B$6,"",IF(B240=1,B244,A245+B244))</f>
        <v>0</v>
      </c>
      <c r="C245" s="68">
        <f>IF(C240&gt;'Key project Info'!$B$6,"",IF(C240=1,C244,B245+C244))</f>
        <v>0</v>
      </c>
      <c r="D245" s="68">
        <f>IF(D240&gt;'Key project Info'!$B$6,"",IF(D240=1,D244,C245+D244))</f>
        <v>0</v>
      </c>
      <c r="E245" s="68">
        <f>IF(E240&gt;'Key project Info'!$B$6,"",IF(E240=1,E244,D245+E244))</f>
        <v>0</v>
      </c>
      <c r="F245" s="68">
        <f>IF(F240&gt;'Key project Info'!$B$6,"",IF(F240=1,F244,E245+F244))</f>
        <v>0</v>
      </c>
      <c r="G245" s="68">
        <f>IF(G240&gt;'Key project Info'!$B$6,"",IF(G240=1,G244,F245+G244))</f>
        <v>0</v>
      </c>
      <c r="H245" s="68">
        <f>IF(H240&gt;'Key project Info'!$B$6,"",IF(H240=1,H244,G245+H244))</f>
        <v>0</v>
      </c>
      <c r="I245" s="68">
        <f>IF(I240&gt;'Key project Info'!$B$6,"",IF(I240=1,I244,H245+I244))</f>
        <v>0</v>
      </c>
      <c r="J245" s="68">
        <f>IF(J240&gt;'Key project Info'!$B$6,"",IF(J240=1,J244,I245+J244))</f>
        <v>0</v>
      </c>
      <c r="K245" s="68">
        <f>IF(K240&gt;'Key project Info'!$B$6,"",IF(K240=1,K244,J245+K244))</f>
        <v>0</v>
      </c>
      <c r="L245" s="68">
        <f>IF(L240&gt;'Key project Info'!$B$6,"",IF(L240=1,L244,K245+L244))</f>
        <v>0</v>
      </c>
      <c r="M245" s="68">
        <f>IF(M240&gt;'Key project Info'!$B$6,"",IF(M240=1,M244,L245+M244))</f>
        <v>0</v>
      </c>
      <c r="N245" s="68">
        <f>IF(N240&gt;'Key project Info'!$B$6,"",IF(N240=1,N244,M245+N244))</f>
        <v>0</v>
      </c>
      <c r="O245" s="68">
        <f>IF(O240&gt;'Key project Info'!$B$6,"",IF(O240=1,O244,N245+O244))</f>
        <v>0</v>
      </c>
      <c r="P245" s="68">
        <f>IF(P240&gt;'Key project Info'!$B$6,"",IF(P240=1,P244,O245+P244))</f>
        <v>0</v>
      </c>
      <c r="Q245" s="68">
        <f>IF(Q240&gt;'Key project Info'!$B$6,"",IF(Q240=1,Q244,P245+Q244))</f>
        <v>0</v>
      </c>
      <c r="R245" s="68">
        <f>IF(R240&gt;'Key project Info'!$B$6,"",IF(R240=1,R244,Q245+R244))</f>
        <v>0</v>
      </c>
      <c r="S245" s="68">
        <f>IF(S240&gt;'Key project Info'!$B$6,"",IF(S240=1,S244,R245+S244))</f>
        <v>0</v>
      </c>
      <c r="T245" s="68">
        <f>IF(T240&gt;'Key project Info'!$B$6,"",IF(T240=1,T244,S245+T244))</f>
        <v>0</v>
      </c>
      <c r="U245" s="68">
        <f>IF(U240&gt;'Key project Info'!$B$6,"",IF(U240=1,U244,T245+U244))</f>
        <v>0</v>
      </c>
      <c r="V245" s="68" t="str">
        <f>IF(V240&gt;'Key project Info'!$B$6,"",IF(V240=1,V244,U245+V244))</f>
        <v/>
      </c>
      <c r="W245" s="68" t="str">
        <f>IF(W240&gt;'Key project Info'!$B$6,"",IF(W240=1,W244,V245+W244))</f>
        <v/>
      </c>
      <c r="X245" s="68" t="str">
        <f>IF(X240&gt;'Key project Info'!$B$6,"",IF(X240=1,X244,W245+X244))</f>
        <v/>
      </c>
      <c r="Y245" s="68" t="str">
        <f>IF(Y240&gt;'Key project Info'!$B$6,"",IF(Y240=1,Y244,X245+Y244))</f>
        <v/>
      </c>
      <c r="Z245" s="68" t="str">
        <f>IF(Z240&gt;'Key project Info'!$B$6,"",IF(Z240=1,Z244,Y245+Z244))</f>
        <v/>
      </c>
      <c r="AA245" s="68" t="str">
        <f>IF(AA240&gt;'Key project Info'!$B$6,"",IF(AA240=1,AA244,Z245+AA244))</f>
        <v/>
      </c>
      <c r="AB245" s="68" t="str">
        <f>IF(AB240&gt;'Key project Info'!$B$6,"",IF(AB240=1,AB244,AA245+AB244))</f>
        <v/>
      </c>
      <c r="AC245" s="68" t="str">
        <f>IF(AC240&gt;'Key project Info'!$B$6,"",IF(AC240=1,AC244,AB245+AC244))</f>
        <v/>
      </c>
      <c r="AD245" s="68" t="str">
        <f>IF(AD240&gt;'Key project Info'!$B$6,"",IF(AD240=1,AD244,AC245+AD244))</f>
        <v/>
      </c>
      <c r="AE245" s="68" t="str">
        <f>IF(AE240&gt;'Key project Info'!$B$6,"",IF(AE240=1,AE244,AD245+AE244))</f>
        <v/>
      </c>
      <c r="AF245" s="68"/>
      <c r="AG245" s="68"/>
      <c r="AH245" s="68"/>
    </row>
    <row r="246" spans="1:34" x14ac:dyDescent="0.25">
      <c r="A246" s="78" t="s">
        <v>135</v>
      </c>
      <c r="B246" s="68">
        <f>IF(B240&gt;'Key project Info'!$B$6,"",B244-Economics_Reference!B224)</f>
        <v>6</v>
      </c>
      <c r="C246" s="68">
        <f>IF(C240&gt;'Key project Info'!$B$6,"",C244-Economics_Reference!C224)</f>
        <v>0</v>
      </c>
      <c r="D246" s="68">
        <f>IF(D240&gt;'Key project Info'!$B$6,"",D244-Economics_Reference!D224)</f>
        <v>0</v>
      </c>
      <c r="E246" s="68">
        <f>IF(E240&gt;'Key project Info'!$B$6,"",E244-Economics_Reference!E224)</f>
        <v>0</v>
      </c>
      <c r="F246" s="68">
        <f>IF(F240&gt;'Key project Info'!$B$6,"",F244-Economics_Reference!F224)</f>
        <v>0</v>
      </c>
      <c r="G246" s="68">
        <f>IF(G240&gt;'Key project Info'!$B$6,"",G244-Economics_Reference!G224)</f>
        <v>0</v>
      </c>
      <c r="H246" s="68">
        <f>IF(H240&gt;'Key project Info'!$B$6,"",H244-Economics_Reference!H224)</f>
        <v>0</v>
      </c>
      <c r="I246" s="68">
        <f>IF(I240&gt;'Key project Info'!$B$6,"",I244-Economics_Reference!I224)</f>
        <v>0</v>
      </c>
      <c r="J246" s="68">
        <f>IF(J240&gt;'Key project Info'!$B$6,"",J244-Economics_Reference!J224)</f>
        <v>0</v>
      </c>
      <c r="K246" s="68">
        <f>IF(K240&gt;'Key project Info'!$B$6,"",K244-Economics_Reference!K224)</f>
        <v>0</v>
      </c>
      <c r="L246" s="68">
        <f>IF(L240&gt;'Key project Info'!$B$6,"",L244-Economics_Reference!L224)</f>
        <v>0</v>
      </c>
      <c r="M246" s="68">
        <f>IF(M240&gt;'Key project Info'!$B$6,"",M244-Economics_Reference!M224)</f>
        <v>0</v>
      </c>
      <c r="N246" s="68">
        <f>IF(N240&gt;'Key project Info'!$B$6,"",N244-Economics_Reference!N224)</f>
        <v>0</v>
      </c>
      <c r="O246" s="68">
        <f>IF(O240&gt;'Key project Info'!$B$6,"",O244-Economics_Reference!O224)</f>
        <v>0</v>
      </c>
      <c r="P246" s="68">
        <f>IF(P240&gt;'Key project Info'!$B$6,"",P244-Economics_Reference!P224)</f>
        <v>0</v>
      </c>
      <c r="Q246" s="68">
        <f>IF(Q240&gt;'Key project Info'!$B$6,"",Q244-Economics_Reference!Q224)</f>
        <v>0</v>
      </c>
      <c r="R246" s="68">
        <f>IF(R240&gt;'Key project Info'!$B$6,"",R244-Economics_Reference!R224)</f>
        <v>0</v>
      </c>
      <c r="S246" s="68">
        <f>IF(S240&gt;'Key project Info'!$B$6,"",S244-Economics_Reference!S224)</f>
        <v>0</v>
      </c>
      <c r="T246" s="68">
        <f>IF(T240&gt;'Key project Info'!$B$6,"",T244-Economics_Reference!T224)</f>
        <v>0</v>
      </c>
      <c r="U246" s="68">
        <f>IF(U240&gt;'Key project Info'!$B$6,"",U244-Economics_Reference!U224)</f>
        <v>0</v>
      </c>
      <c r="V246" s="68" t="str">
        <f>IF(V240&gt;'Key project Info'!$B$6,"",V244-Economics_Reference!V224)</f>
        <v/>
      </c>
      <c r="W246" s="68" t="str">
        <f>IF(W240&gt;'Key project Info'!$B$6,"",W244-Economics_Reference!W224)</f>
        <v/>
      </c>
      <c r="X246" s="68" t="str">
        <f>IF(X240&gt;'Key project Info'!$B$6,"",X244-Economics_Reference!X224)</f>
        <v/>
      </c>
      <c r="Y246" s="68" t="str">
        <f>IF(Y240&gt;'Key project Info'!$B$6,"",Y244-Economics_Reference!Y224)</f>
        <v/>
      </c>
      <c r="Z246" s="68" t="str">
        <f>IF(Z240&gt;'Key project Info'!$B$6,"",Z244-Economics_Reference!Z224)</f>
        <v/>
      </c>
      <c r="AA246" s="68" t="str">
        <f>IF(AA240&gt;'Key project Info'!$B$6,"",AA244-Economics_Reference!AA224)</f>
        <v/>
      </c>
      <c r="AB246" s="68" t="str">
        <f>IF(AB240&gt;'Key project Info'!$B$6,"",AB244-Economics_Reference!AB224)</f>
        <v/>
      </c>
      <c r="AC246" s="68" t="str">
        <f>IF(AC240&gt;'Key project Info'!$B$6,"",AC244-Economics_Reference!AC224)</f>
        <v/>
      </c>
      <c r="AD246" s="68" t="str">
        <f>IF(AD240&gt;'Key project Info'!$B$6,"",AD244-Economics_Reference!AD224)</f>
        <v/>
      </c>
      <c r="AE246" s="68" t="str">
        <f>IF(AE240&gt;'Key project Info'!$B$6,"",AE244-Economics_Reference!AE224)</f>
        <v/>
      </c>
      <c r="AF246" s="68"/>
      <c r="AG246" s="68"/>
      <c r="AH246" s="68"/>
    </row>
    <row r="247" spans="1:34" x14ac:dyDescent="0.25">
      <c r="A247" s="78"/>
      <c r="B247" s="6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68"/>
      <c r="AG247" s="68"/>
      <c r="AH247" s="68"/>
    </row>
    <row r="248" spans="1:34" x14ac:dyDescent="0.25">
      <c r="A248" s="88" t="s">
        <v>120</v>
      </c>
      <c r="B248" s="68">
        <f>IF(B240&gt;'Key project Info'!$B$6,"",B244/(1+$B252)^B240)</f>
        <v>0</v>
      </c>
      <c r="C248" s="68">
        <f>IF(C240&gt;'Key project Info'!$B$6,"",C244/(1+$B252)^C240)</f>
        <v>0</v>
      </c>
      <c r="D248" s="68">
        <f>IF(D240&gt;'Key project Info'!$B$6,"",D244/(1+$B252)^D240)</f>
        <v>0</v>
      </c>
      <c r="E248" s="68">
        <f>IF(E240&gt;'Key project Info'!$B$6,"",E244/(1+$B252)^E240)</f>
        <v>0</v>
      </c>
      <c r="F248" s="68">
        <f>IF(F240&gt;'Key project Info'!$B$6,"",F244/(1+$B252)^F240)</f>
        <v>0</v>
      </c>
      <c r="G248" s="68">
        <f>IF(G240&gt;'Key project Info'!$B$6,"",G244/(1+$B252)^G240)</f>
        <v>0</v>
      </c>
      <c r="H248" s="68">
        <f>IF(H240&gt;'Key project Info'!$B$6,"",H244/(1+$B252)^H240)</f>
        <v>0</v>
      </c>
      <c r="I248" s="68">
        <f>IF(I240&gt;'Key project Info'!$B$6,"",I244/(1+$B252)^I240)</f>
        <v>0</v>
      </c>
      <c r="J248" s="68">
        <f>IF(J240&gt;'Key project Info'!$B$6,"",J244/(1+$B252)^J240)</f>
        <v>0</v>
      </c>
      <c r="K248" s="68">
        <f>IF(K240&gt;'Key project Info'!$B$6,"",K244/(1+$B252)^K240)</f>
        <v>0</v>
      </c>
      <c r="L248" s="68">
        <f>IF(L240&gt;'Key project Info'!$B$6,"",L244/(1+$B252)^L240)</f>
        <v>0</v>
      </c>
      <c r="M248" s="68">
        <f>IF(M240&gt;'Key project Info'!$B$6,"",M244/(1+$B252)^M240)</f>
        <v>0</v>
      </c>
      <c r="N248" s="68">
        <f>IF(N240&gt;'Key project Info'!$B$6,"",N244/(1+$B252)^N240)</f>
        <v>0</v>
      </c>
      <c r="O248" s="68">
        <f>IF(O240&gt;'Key project Info'!$B$6,"",O244/(1+$B252)^O240)</f>
        <v>0</v>
      </c>
      <c r="P248" s="68">
        <f>IF(P240&gt;'Key project Info'!$B$6,"",P244/(1+$B252)^P240)</f>
        <v>0</v>
      </c>
      <c r="Q248" s="68">
        <f>IF(Q240&gt;'Key project Info'!$B$6,"",Q244/(1+$B252)^Q240)</f>
        <v>0</v>
      </c>
      <c r="R248" s="68">
        <f>IF(R240&gt;'Key project Info'!$B$6,"",R244/(1+$B252)^R240)</f>
        <v>0</v>
      </c>
      <c r="S248" s="68">
        <f>IF(S240&gt;'Key project Info'!$B$6,"",S244/(1+$B252)^S240)</f>
        <v>0</v>
      </c>
      <c r="T248" s="68">
        <f>IF(T240&gt;'Key project Info'!$B$6,"",T244/(1+$B252)^T240)</f>
        <v>0</v>
      </c>
      <c r="U248" s="68">
        <f>IF(U240&gt;'Key project Info'!$B$6,"",U244/(1+$B252)^U240)</f>
        <v>0</v>
      </c>
      <c r="V248" s="68" t="str">
        <f>IF(V240&gt;'Key project Info'!$B$6,"",V244/(1+$B252)^V240)</f>
        <v/>
      </c>
      <c r="W248" s="68" t="str">
        <f>IF(W240&gt;'Key project Info'!$B$6,"",W244/(1+$B252)^W240)</f>
        <v/>
      </c>
      <c r="X248" s="68" t="str">
        <f>IF(X240&gt;'Key project Info'!$B$6,"",X244/(1+$B252)^X240)</f>
        <v/>
      </c>
      <c r="Y248" s="68" t="str">
        <f>IF(Y240&gt;'Key project Info'!$B$6,"",Y244/(1+$B252)^Y240)</f>
        <v/>
      </c>
      <c r="Z248" s="68" t="str">
        <f>IF(Z240&gt;'Key project Info'!$B$6,"",Z244/(1+$B252)^Z240)</f>
        <v/>
      </c>
      <c r="AA248" s="68" t="str">
        <f>IF(AA240&gt;'Key project Info'!$B$6,"",AA244/(1+$B252)^AA240)</f>
        <v/>
      </c>
      <c r="AB248" s="68" t="str">
        <f>IF(AB240&gt;'Key project Info'!$B$6,"",AB244/(1+$B252)^AB240)</f>
        <v/>
      </c>
      <c r="AC248" s="68" t="str">
        <f>IF(AC240&gt;'Key project Info'!$B$6,"",AC244/(1+$B252)^AC240)</f>
        <v/>
      </c>
      <c r="AD248" s="68" t="str">
        <f>IF(AD240&gt;'Key project Info'!$B$6,"",AD244/(1+$B252)^AD240)</f>
        <v/>
      </c>
      <c r="AE248" s="68" t="str">
        <f>IF(AE240&gt;'Key project Info'!$B$6,"",AE244/(1+$B252)^AE240)</f>
        <v/>
      </c>
      <c r="AF248" s="68"/>
      <c r="AG248" s="68"/>
      <c r="AH248" s="68"/>
    </row>
    <row r="249" spans="1:34" x14ac:dyDescent="0.25">
      <c r="A249" s="78" t="s">
        <v>121</v>
      </c>
      <c r="B249" s="68">
        <f>IF(B240&gt;'Key project Info'!$B$6,"",B245/(1+$B252)^B240)</f>
        <v>0</v>
      </c>
      <c r="C249" s="68">
        <f>IF(C240&gt;'Key project Info'!$B$6,"",C245/(1+$B252)^C240)</f>
        <v>0</v>
      </c>
      <c r="D249" s="68">
        <f>IF(D240&gt;'Key project Info'!$B$6,"",D245/(1+$B252)^D240)</f>
        <v>0</v>
      </c>
      <c r="E249" s="68">
        <f>IF(E240&gt;'Key project Info'!$B$6,"",E245/(1+$B252)^E240)</f>
        <v>0</v>
      </c>
      <c r="F249" s="68">
        <f>IF(F240&gt;'Key project Info'!$B$6,"",F245/(1+$B252)^F240)</f>
        <v>0</v>
      </c>
      <c r="G249" s="68">
        <f>IF(G240&gt;'Key project Info'!$B$6,"",G245/(1+$B252)^G240)</f>
        <v>0</v>
      </c>
      <c r="H249" s="68">
        <f>IF(H240&gt;'Key project Info'!$B$6,"",H245/(1+$B252)^H240)</f>
        <v>0</v>
      </c>
      <c r="I249" s="68">
        <f>IF(I240&gt;'Key project Info'!$B$6,"",I245/(1+$B252)^I240)</f>
        <v>0</v>
      </c>
      <c r="J249" s="68">
        <f>IF(J240&gt;'Key project Info'!$B$6,"",J245/(1+$B252)^J240)</f>
        <v>0</v>
      </c>
      <c r="K249" s="68">
        <f>IF(K240&gt;'Key project Info'!$B$6,"",K245/(1+$B252)^K240)</f>
        <v>0</v>
      </c>
      <c r="L249" s="68">
        <f>IF(L240&gt;'Key project Info'!$B$6,"",L245/(1+$B252)^L240)</f>
        <v>0</v>
      </c>
      <c r="M249" s="68">
        <f>IF(M240&gt;'Key project Info'!$B$6,"",M245/(1+$B252)^M240)</f>
        <v>0</v>
      </c>
      <c r="N249" s="68">
        <f>IF(N240&gt;'Key project Info'!$B$6,"",N245/(1+$B252)^N240)</f>
        <v>0</v>
      </c>
      <c r="O249" s="68">
        <f>IF(O240&gt;'Key project Info'!$B$6,"",O245/(1+$B252)^O240)</f>
        <v>0</v>
      </c>
      <c r="P249" s="68">
        <f>IF(P240&gt;'Key project Info'!$B$6,"",P245/(1+$B252)^P240)</f>
        <v>0</v>
      </c>
      <c r="Q249" s="68">
        <f>IF(Q240&gt;'Key project Info'!$B$6,"",Q245/(1+$B252)^Q240)</f>
        <v>0</v>
      </c>
      <c r="R249" s="68">
        <f>IF(R240&gt;'Key project Info'!$B$6,"",R245/(1+$B252)^R240)</f>
        <v>0</v>
      </c>
      <c r="S249" s="68">
        <f>IF(S240&gt;'Key project Info'!$B$6,"",S245/(1+$B252)^S240)</f>
        <v>0</v>
      </c>
      <c r="T249" s="68">
        <f>IF(T240&gt;'Key project Info'!$B$6,"",T245/(1+$B252)^T240)</f>
        <v>0</v>
      </c>
      <c r="U249" s="68">
        <f>IF(U240&gt;'Key project Info'!$B$6,"",U245/(1+$B252)^U240)</f>
        <v>0</v>
      </c>
      <c r="V249" s="68" t="str">
        <f>IF(V240&gt;'Key project Info'!$B$6,"",V245/(1+$B252)^V240)</f>
        <v/>
      </c>
      <c r="W249" s="68" t="str">
        <f>IF(W240&gt;'Key project Info'!$B$6,"",W245/(1+$B252)^W240)</f>
        <v/>
      </c>
      <c r="X249" s="68" t="str">
        <f>IF(X240&gt;'Key project Info'!$B$6,"",X245/(1+$B252)^X240)</f>
        <v/>
      </c>
      <c r="Y249" s="68" t="str">
        <f>IF(Y240&gt;'Key project Info'!$B$6,"",Y245/(1+$B252)^Y240)</f>
        <v/>
      </c>
      <c r="Z249" s="68" t="str">
        <f>IF(Z240&gt;'Key project Info'!$B$6,"",Z245/(1+$B252)^Z240)</f>
        <v/>
      </c>
      <c r="AA249" s="68" t="str">
        <f>IF(AA240&gt;'Key project Info'!$B$6,"",AA245/(1+$B252)^AA240)</f>
        <v/>
      </c>
      <c r="AB249" s="68" t="str">
        <f>IF(AB240&gt;'Key project Info'!$B$6,"",AB245/(1+$B252)^AB240)</f>
        <v/>
      </c>
      <c r="AC249" s="68" t="str">
        <f>IF(AC240&gt;'Key project Info'!$B$6,"",AC245/(1+$B252)^AC240)</f>
        <v/>
      </c>
      <c r="AD249" s="68" t="str">
        <f>IF(AD240&gt;'Key project Info'!$B$6,"",AD245/(1+$B252)^AD240)</f>
        <v/>
      </c>
      <c r="AE249" s="68" t="str">
        <f>IF(AE240&gt;'Key project Info'!$B$6,"",AE245/(1+$B252)^AE240)</f>
        <v/>
      </c>
      <c r="AF249" s="68"/>
      <c r="AG249" s="68"/>
      <c r="AH249" s="68"/>
    </row>
    <row r="250" spans="1:34" s="292" customFormat="1" ht="14.4" thickBot="1" x14ac:dyDescent="0.3">
      <c r="A250" s="291" t="s">
        <v>136</v>
      </c>
      <c r="B250" s="176">
        <f>IF(B240&gt;'Key project Info'!$B$6,"",B248-Economics_Reference!B227)</f>
        <v>5.6727272727272728</v>
      </c>
      <c r="C250" s="176">
        <f>IF(C240&gt;'Key project Info'!$B$6,"",C248-Economics_Reference!C227)</f>
        <v>0</v>
      </c>
      <c r="D250" s="176">
        <f>IF(D240&gt;'Key project Info'!$B$6,"",D248-Economics_Reference!D227)</f>
        <v>0</v>
      </c>
      <c r="E250" s="176">
        <f>IF(E240&gt;'Key project Info'!$B$6,"",E248-Economics_Reference!E227)</f>
        <v>0</v>
      </c>
      <c r="F250" s="176">
        <f>IF(F240&gt;'Key project Info'!$B$6,"",F248-Economics_Reference!F227)</f>
        <v>0</v>
      </c>
      <c r="G250" s="176">
        <f>IF(G240&gt;'Key project Info'!$B$6,"",G248-Economics_Reference!G227)</f>
        <v>0</v>
      </c>
      <c r="H250" s="176">
        <f>IF(H240&gt;'Key project Info'!$B$6,"",H248-Economics_Reference!H227)</f>
        <v>0</v>
      </c>
      <c r="I250" s="176">
        <f>IF(I240&gt;'Key project Info'!$B$6,"",I248-Economics_Reference!I227)</f>
        <v>0</v>
      </c>
      <c r="J250" s="176">
        <f>IF(J240&gt;'Key project Info'!$B$6,"",J248-Economics_Reference!J227)</f>
        <v>0</v>
      </c>
      <c r="K250" s="176">
        <f>IF(K240&gt;'Key project Info'!$B$6,"",K248-Economics_Reference!K227)</f>
        <v>0</v>
      </c>
      <c r="L250" s="176">
        <f>IF(L240&gt;'Key project Info'!$B$6,"",L248-Economics_Reference!L227)</f>
        <v>0</v>
      </c>
      <c r="M250" s="176">
        <f>IF(M240&gt;'Key project Info'!$B$6,"",M248-Economics_Reference!M227)</f>
        <v>0</v>
      </c>
      <c r="N250" s="176">
        <f>IF(N240&gt;'Key project Info'!$B$6,"",N248-Economics_Reference!N227)</f>
        <v>0</v>
      </c>
      <c r="O250" s="176">
        <f>IF(O240&gt;'Key project Info'!$B$6,"",O248-Economics_Reference!O227)</f>
        <v>0</v>
      </c>
      <c r="P250" s="176">
        <f>IF(P240&gt;'Key project Info'!$B$6,"",P248-Economics_Reference!P227)</f>
        <v>0</v>
      </c>
      <c r="Q250" s="176">
        <f>IF(Q240&gt;'Key project Info'!$B$6,"",Q248-Economics_Reference!Q227)</f>
        <v>0</v>
      </c>
      <c r="R250" s="176">
        <f>IF(R240&gt;'Key project Info'!$B$6,"",R248-Economics_Reference!R227)</f>
        <v>0</v>
      </c>
      <c r="S250" s="176">
        <f>IF(S240&gt;'Key project Info'!$B$6,"",S248-Economics_Reference!S227)</f>
        <v>0</v>
      </c>
      <c r="T250" s="176">
        <f>IF(T240&gt;'Key project Info'!$B$6,"",T248-Economics_Reference!T227)</f>
        <v>0</v>
      </c>
      <c r="U250" s="176">
        <f>IF(U240&gt;'Key project Info'!$B$6,"",U248-Economics_Reference!U227)</f>
        <v>0</v>
      </c>
      <c r="V250" s="176" t="str">
        <f>IF(V240&gt;'Key project Info'!$B$6,"",V248-Economics_Reference!V227)</f>
        <v/>
      </c>
      <c r="W250" s="176" t="str">
        <f>IF(W240&gt;'Key project Info'!$B$6,"",W248-Economics_Reference!W227)</f>
        <v/>
      </c>
      <c r="X250" s="176" t="str">
        <f>IF(X240&gt;'Key project Info'!$B$6,"",X248-Economics_Reference!X227)</f>
        <v/>
      </c>
      <c r="Y250" s="176" t="str">
        <f>IF(Y240&gt;'Key project Info'!$B$6,"",Y248-Economics_Reference!Y227)</f>
        <v/>
      </c>
      <c r="Z250" s="176" t="str">
        <f>IF(Z240&gt;'Key project Info'!$B$6,"",Z248-Economics_Reference!Z227)</f>
        <v/>
      </c>
      <c r="AA250" s="176" t="str">
        <f>IF(AA240&gt;'Key project Info'!$B$6,"",AA248-Economics_Reference!AA227)</f>
        <v/>
      </c>
      <c r="AB250" s="176" t="str">
        <f>IF(AB240&gt;'Key project Info'!$B$6,"",AB248-Economics_Reference!AB227)</f>
        <v/>
      </c>
      <c r="AC250" s="176" t="str">
        <f>IF(AC240&gt;'Key project Info'!$B$6,"",AC248-Economics_Reference!AC227)</f>
        <v/>
      </c>
      <c r="AD250" s="176" t="str">
        <f>IF(AD240&gt;'Key project Info'!$B$6,"",AD248-Economics_Reference!AD227)</f>
        <v/>
      </c>
      <c r="AE250" s="176" t="str">
        <f>IF(AE240&gt;'Key project Info'!$B$6,"",AE248-Economics_Reference!AE227)</f>
        <v/>
      </c>
      <c r="AF250" s="176"/>
      <c r="AG250" s="176"/>
      <c r="AH250" s="176"/>
    </row>
    <row r="251" spans="1:34" x14ac:dyDescent="0.25">
      <c r="A251" s="78"/>
      <c r="B251" s="68"/>
      <c r="C251" s="78"/>
      <c r="D251" s="78"/>
      <c r="E251" s="68"/>
      <c r="F251" s="68"/>
      <c r="G251" s="7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row>
    <row r="252" spans="1:34" x14ac:dyDescent="0.25">
      <c r="A252" s="78" t="s">
        <v>98</v>
      </c>
      <c r="B252" s="90">
        <f>(1+B253)/(1+B254)-1</f>
        <v>5.7692307692307709E-2</v>
      </c>
      <c r="C252" s="78"/>
      <c r="D252" s="78"/>
      <c r="E252" s="68"/>
      <c r="F252" s="68"/>
      <c r="G252" s="7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row>
    <row r="253" spans="1:34" x14ac:dyDescent="0.25">
      <c r="A253" s="78" t="s">
        <v>96</v>
      </c>
      <c r="B253" s="302">
        <v>0.1</v>
      </c>
      <c r="C253" s="78"/>
      <c r="D253" s="78"/>
      <c r="E253" s="68"/>
      <c r="F253" s="68"/>
      <c r="G253" s="7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row>
    <row r="254" spans="1:34" x14ac:dyDescent="0.25">
      <c r="A254" s="271" t="s">
        <v>97</v>
      </c>
      <c r="B254" s="302">
        <v>0.04</v>
      </c>
      <c r="C254" s="78"/>
      <c r="D254" s="78"/>
      <c r="E254" s="68"/>
      <c r="F254" s="68"/>
      <c r="G254" s="7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row>
    <row r="255" spans="1:34" x14ac:dyDescent="0.25">
      <c r="A255" s="88" t="s">
        <v>31</v>
      </c>
      <c r="B255" s="88">
        <f ca="1">IF(AND('Key project Info'!$B$6&gt;0,'Key project Info'!$B$6&lt;=30),SUM(B248:OFFSET(B248,0,'Key project Info'!$B$6-1)),"Assessment period wrong")</f>
        <v>0</v>
      </c>
      <c r="C255" s="78"/>
      <c r="D255" s="78"/>
      <c r="E255" s="68"/>
      <c r="F255" s="68"/>
      <c r="G255" s="7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row>
    <row r="256" spans="1:34" x14ac:dyDescent="0.25">
      <c r="A256" s="65" t="s">
        <v>100</v>
      </c>
      <c r="B256" s="303" t="e">
        <f ca="1">IF(AND('Key project Info'!$B$6&gt;0,'Key project Info'!$B$6&lt;=30),IRR(B244:OFFSET(B244,0,'Key project Info'!$B$6-1)),"Assessment period wrong")</f>
        <v>#NUM!</v>
      </c>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row>
    <row r="257" spans="1:34" x14ac:dyDescent="0.25">
      <c r="A257" s="65"/>
      <c r="B257" s="303"/>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row>
    <row r="258" spans="1:34" x14ac:dyDescent="0.25">
      <c r="A258" s="65"/>
      <c r="B258" s="293"/>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row>
    <row r="259" spans="1:34" x14ac:dyDescent="0.25">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row>
    <row r="260" spans="1:34" ht="17.399999999999999" x14ac:dyDescent="0.3">
      <c r="A260" s="286" t="str">
        <f>'Key project Info'!$B$44</f>
        <v>Land use l</v>
      </c>
      <c r="B260" s="286"/>
      <c r="C260" s="286"/>
      <c r="D260" s="286"/>
      <c r="E260" s="286"/>
      <c r="F260" s="286"/>
      <c r="G260" s="286"/>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68"/>
      <c r="AG260" s="68"/>
      <c r="AH260" s="68"/>
    </row>
    <row r="261" spans="1:34" x14ac:dyDescent="0.25">
      <c r="A261" s="287" t="s">
        <v>1</v>
      </c>
      <c r="B261" s="288">
        <v>1</v>
      </c>
      <c r="C261" s="288">
        <v>2</v>
      </c>
      <c r="D261" s="288">
        <v>3</v>
      </c>
      <c r="E261" s="288">
        <v>4</v>
      </c>
      <c r="F261" s="288">
        <v>5</v>
      </c>
      <c r="G261" s="288">
        <v>6</v>
      </c>
      <c r="H261" s="288">
        <v>7</v>
      </c>
      <c r="I261" s="288">
        <v>8</v>
      </c>
      <c r="J261" s="288">
        <v>9</v>
      </c>
      <c r="K261" s="288">
        <v>10</v>
      </c>
      <c r="L261" s="288">
        <v>11</v>
      </c>
      <c r="M261" s="288">
        <v>12</v>
      </c>
      <c r="N261" s="288">
        <v>13</v>
      </c>
      <c r="O261" s="288">
        <v>14</v>
      </c>
      <c r="P261" s="288">
        <v>15</v>
      </c>
      <c r="Q261" s="288">
        <v>16</v>
      </c>
      <c r="R261" s="288">
        <v>17</v>
      </c>
      <c r="S261" s="288">
        <v>18</v>
      </c>
      <c r="T261" s="288">
        <v>19</v>
      </c>
      <c r="U261" s="288">
        <v>20</v>
      </c>
      <c r="V261" s="288">
        <v>21</v>
      </c>
      <c r="W261" s="288">
        <v>22</v>
      </c>
      <c r="X261" s="288">
        <v>23</v>
      </c>
      <c r="Y261" s="288">
        <v>24</v>
      </c>
      <c r="Z261" s="288">
        <v>25</v>
      </c>
      <c r="AA261" s="288">
        <v>26</v>
      </c>
      <c r="AB261" s="288">
        <v>27</v>
      </c>
      <c r="AC261" s="288">
        <v>28</v>
      </c>
      <c r="AD261" s="288">
        <v>29</v>
      </c>
      <c r="AE261" s="288">
        <v>30</v>
      </c>
      <c r="AF261" s="68"/>
      <c r="AG261" s="68"/>
      <c r="AH261" s="68"/>
    </row>
    <row r="262" spans="1:34" s="235" customFormat="1" x14ac:dyDescent="0.25">
      <c r="A262" s="235" t="s">
        <v>8</v>
      </c>
    </row>
    <row r="263" spans="1:34" s="290" customFormat="1" ht="16.5" customHeight="1" x14ac:dyDescent="0.3">
      <c r="A263" s="235" t="s">
        <v>29</v>
      </c>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235"/>
      <c r="AE263" s="235"/>
    </row>
    <row r="264" spans="1:34" s="235" customFormat="1" x14ac:dyDescent="0.25">
      <c r="A264" s="237" t="s">
        <v>30</v>
      </c>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c r="AB264" s="237"/>
      <c r="AC264" s="237"/>
      <c r="AD264" s="237"/>
      <c r="AE264" s="237"/>
    </row>
    <row r="265" spans="1:34" x14ac:dyDescent="0.25">
      <c r="A265" s="88" t="s">
        <v>122</v>
      </c>
      <c r="B265" s="68">
        <f>IF(B261&gt;'Key project Info'!$B$6,"",B264-(B262+B263))</f>
        <v>0</v>
      </c>
      <c r="C265" s="68">
        <f>IF(C261&gt;'Key project Info'!$B$6,"",C264-(C262+C263))</f>
        <v>0</v>
      </c>
      <c r="D265" s="68">
        <f>IF(D261&gt;'Key project Info'!$B$6,"",D264-(D262+D263))</f>
        <v>0</v>
      </c>
      <c r="E265" s="68">
        <f>IF(E261&gt;'Key project Info'!$B$6,"",E264-(E262+E263))</f>
        <v>0</v>
      </c>
      <c r="F265" s="68">
        <f>IF(F261&gt;'Key project Info'!$B$6,"",F264-(F262+F263))</f>
        <v>0</v>
      </c>
      <c r="G265" s="68">
        <f>IF(G261&gt;'Key project Info'!$B$6,"",G264-(G262+G263))</f>
        <v>0</v>
      </c>
      <c r="H265" s="68">
        <f>IF(H261&gt;'Key project Info'!$B$6,"",H264-(H262+H263))</f>
        <v>0</v>
      </c>
      <c r="I265" s="68">
        <f>IF(I261&gt;'Key project Info'!$B$6,"",I264-(I262+I263))</f>
        <v>0</v>
      </c>
      <c r="J265" s="68">
        <f>IF(J261&gt;'Key project Info'!$B$6,"",J264-(J262+J263))</f>
        <v>0</v>
      </c>
      <c r="K265" s="68">
        <f>IF(K261&gt;'Key project Info'!$B$6,"",K264-(K262+K263))</f>
        <v>0</v>
      </c>
      <c r="L265" s="68">
        <f>IF(L261&gt;'Key project Info'!$B$6,"",L264-(L262+L263))</f>
        <v>0</v>
      </c>
      <c r="M265" s="68">
        <f>IF(M261&gt;'Key project Info'!$B$6,"",M264-(M262+M263))</f>
        <v>0</v>
      </c>
      <c r="N265" s="68">
        <f>IF(N261&gt;'Key project Info'!$B$6,"",N264-(N262+N263))</f>
        <v>0</v>
      </c>
      <c r="O265" s="68">
        <f>IF(O261&gt;'Key project Info'!$B$6,"",O264-(O262+O263))</f>
        <v>0</v>
      </c>
      <c r="P265" s="68">
        <f>IF(P261&gt;'Key project Info'!$B$6,"",P264-(P262+P263))</f>
        <v>0</v>
      </c>
      <c r="Q265" s="68">
        <f>IF(Q261&gt;'Key project Info'!$B$6,"",Q264-(Q262+Q263))</f>
        <v>0</v>
      </c>
      <c r="R265" s="68">
        <f>IF(R261&gt;'Key project Info'!$B$6,"",R264-(R262+R263))</f>
        <v>0</v>
      </c>
      <c r="S265" s="68">
        <f>IF(S261&gt;'Key project Info'!$B$6,"",S264-(S262+S263))</f>
        <v>0</v>
      </c>
      <c r="T265" s="68">
        <f>IF(T261&gt;'Key project Info'!$B$6,"",T264-(T262+T263))</f>
        <v>0</v>
      </c>
      <c r="U265" s="68">
        <f>IF(U261&gt;'Key project Info'!$B$6,"",U264-(U262+U263))</f>
        <v>0</v>
      </c>
      <c r="V265" s="68" t="str">
        <f>IF(V261&gt;'Key project Info'!$B$6,"",V264-(V262+V263))</f>
        <v/>
      </c>
      <c r="W265" s="68" t="str">
        <f>IF(W261&gt;'Key project Info'!$B$6,"",W264-(W262+W263))</f>
        <v/>
      </c>
      <c r="X265" s="68" t="str">
        <f>IF(X261&gt;'Key project Info'!$B$6,"",X264-(X262+X263))</f>
        <v/>
      </c>
      <c r="Y265" s="68" t="str">
        <f>IF(Y261&gt;'Key project Info'!$B$6,"",Y264-(Y262+Y263))</f>
        <v/>
      </c>
      <c r="Z265" s="68" t="str">
        <f>IF(Z261&gt;'Key project Info'!$B$6,"",Z264-(Z262+Z263))</f>
        <v/>
      </c>
      <c r="AA265" s="68" t="str">
        <f>IF(AA261&gt;'Key project Info'!$B$6,"",AA264-(AA262+AA263))</f>
        <v/>
      </c>
      <c r="AB265" s="68" t="str">
        <f>IF(AB261&gt;'Key project Info'!$B$6,"",AB264-(AB262+AB263))</f>
        <v/>
      </c>
      <c r="AC265" s="68" t="str">
        <f>IF(AC261&gt;'Key project Info'!$B$6,"",AC264-(AC262+AC263))</f>
        <v/>
      </c>
      <c r="AD265" s="68" t="str">
        <f>IF(AD261&gt;'Key project Info'!$B$6,"",AD264-(AD262+AD263))</f>
        <v/>
      </c>
      <c r="AE265" s="68" t="str">
        <f>IF(AE261&gt;'Key project Info'!$B$6,"",AE264-(AE262+AE263))</f>
        <v/>
      </c>
      <c r="AF265" s="68"/>
      <c r="AG265" s="68"/>
      <c r="AH265" s="68"/>
    </row>
    <row r="266" spans="1:34" x14ac:dyDescent="0.25">
      <c r="A266" s="78" t="s">
        <v>123</v>
      </c>
      <c r="B266" s="68">
        <f>IF(B261&gt;'Key project Info'!$B$6,"",IF(B261=1,B265,A266+B265))</f>
        <v>0</v>
      </c>
      <c r="C266" s="68">
        <f>IF(C261&gt;'Key project Info'!$B$6,"",IF(C261=1,C265,B266+C265))</f>
        <v>0</v>
      </c>
      <c r="D266" s="68">
        <f>IF(D261&gt;'Key project Info'!$B$6,"",IF(D261=1,D265,C266+D265))</f>
        <v>0</v>
      </c>
      <c r="E266" s="68">
        <f>IF(E261&gt;'Key project Info'!$B$6,"",IF(E261=1,E265,D266+E265))</f>
        <v>0</v>
      </c>
      <c r="F266" s="68">
        <f>IF(F261&gt;'Key project Info'!$B$6,"",IF(F261=1,F265,E266+F265))</f>
        <v>0</v>
      </c>
      <c r="G266" s="68">
        <f>IF(G261&gt;'Key project Info'!$B$6,"",IF(G261=1,G265,F266+G265))</f>
        <v>0</v>
      </c>
      <c r="H266" s="68">
        <f>IF(H261&gt;'Key project Info'!$B$6,"",IF(H261=1,H265,G266+H265))</f>
        <v>0</v>
      </c>
      <c r="I266" s="68">
        <f>IF(I261&gt;'Key project Info'!$B$6,"",IF(I261=1,I265,H266+I265))</f>
        <v>0</v>
      </c>
      <c r="J266" s="68">
        <f>IF(J261&gt;'Key project Info'!$B$6,"",IF(J261=1,J265,I266+J265))</f>
        <v>0</v>
      </c>
      <c r="K266" s="68">
        <f>IF(K261&gt;'Key project Info'!$B$6,"",IF(K261=1,K265,J266+K265))</f>
        <v>0</v>
      </c>
      <c r="L266" s="68">
        <f>IF(L261&gt;'Key project Info'!$B$6,"",IF(L261=1,L265,K266+L265))</f>
        <v>0</v>
      </c>
      <c r="M266" s="68">
        <f>IF(M261&gt;'Key project Info'!$B$6,"",IF(M261=1,M265,L266+M265))</f>
        <v>0</v>
      </c>
      <c r="N266" s="68">
        <f>IF(N261&gt;'Key project Info'!$B$6,"",IF(N261=1,N265,M266+N265))</f>
        <v>0</v>
      </c>
      <c r="O266" s="68">
        <f>IF(O261&gt;'Key project Info'!$B$6,"",IF(O261=1,O265,N266+O265))</f>
        <v>0</v>
      </c>
      <c r="P266" s="68">
        <f>IF(P261&gt;'Key project Info'!$B$6,"",IF(P261=1,P265,O266+P265))</f>
        <v>0</v>
      </c>
      <c r="Q266" s="68">
        <f>IF(Q261&gt;'Key project Info'!$B$6,"",IF(Q261=1,Q265,P266+Q265))</f>
        <v>0</v>
      </c>
      <c r="R266" s="68">
        <f>IF(R261&gt;'Key project Info'!$B$6,"",IF(R261=1,R265,Q266+R265))</f>
        <v>0</v>
      </c>
      <c r="S266" s="68">
        <f>IF(S261&gt;'Key project Info'!$B$6,"",IF(S261=1,S265,R266+S265))</f>
        <v>0</v>
      </c>
      <c r="T266" s="68">
        <f>IF(T261&gt;'Key project Info'!$B$6,"",IF(T261=1,T265,S266+T265))</f>
        <v>0</v>
      </c>
      <c r="U266" s="68">
        <f>IF(U261&gt;'Key project Info'!$B$6,"",IF(U261=1,U265,T266+U265))</f>
        <v>0</v>
      </c>
      <c r="V266" s="68" t="str">
        <f>IF(V261&gt;'Key project Info'!$B$6,"",IF(V261=1,V265,U266+V265))</f>
        <v/>
      </c>
      <c r="W266" s="68" t="str">
        <f>IF(W261&gt;'Key project Info'!$B$6,"",IF(W261=1,W265,V266+W265))</f>
        <v/>
      </c>
      <c r="X266" s="68" t="str">
        <f>IF(X261&gt;'Key project Info'!$B$6,"",IF(X261=1,X265,W266+X265))</f>
        <v/>
      </c>
      <c r="Y266" s="68" t="str">
        <f>IF(Y261&gt;'Key project Info'!$B$6,"",IF(Y261=1,Y265,X266+Y265))</f>
        <v/>
      </c>
      <c r="Z266" s="68" t="str">
        <f>IF(Z261&gt;'Key project Info'!$B$6,"",IF(Z261=1,Z265,Y266+Z265))</f>
        <v/>
      </c>
      <c r="AA266" s="68" t="str">
        <f>IF(AA261&gt;'Key project Info'!$B$6,"",IF(AA261=1,AA265,Z266+AA265))</f>
        <v/>
      </c>
      <c r="AB266" s="68" t="str">
        <f>IF(AB261&gt;'Key project Info'!$B$6,"",IF(AB261=1,AB265,AA266+AB265))</f>
        <v/>
      </c>
      <c r="AC266" s="68" t="str">
        <f>IF(AC261&gt;'Key project Info'!$B$6,"",IF(AC261=1,AC265,AB266+AC265))</f>
        <v/>
      </c>
      <c r="AD266" s="68" t="str">
        <f>IF(AD261&gt;'Key project Info'!$B$6,"",IF(AD261=1,AD265,AC266+AD265))</f>
        <v/>
      </c>
      <c r="AE266" s="68" t="str">
        <f>IF(AE261&gt;'Key project Info'!$B$6,"",IF(AE261=1,AE265,AD266+AE265))</f>
        <v/>
      </c>
      <c r="AF266" s="68"/>
      <c r="AG266" s="68"/>
      <c r="AH266" s="68"/>
    </row>
    <row r="267" spans="1:34" x14ac:dyDescent="0.25">
      <c r="A267" s="78" t="s">
        <v>135</v>
      </c>
      <c r="B267" s="68">
        <f>IF(B261&gt;'Key project Info'!$B$6,"",B265-Economics_Reference!B243)</f>
        <v>7</v>
      </c>
      <c r="C267" s="68">
        <f>IF(C261&gt;'Key project Info'!$B$6,"",C265-Economics_Reference!C243)</f>
        <v>0</v>
      </c>
      <c r="D267" s="68">
        <f>IF(D261&gt;'Key project Info'!$B$6,"",D265-Economics_Reference!D243)</f>
        <v>0</v>
      </c>
      <c r="E267" s="68">
        <f>IF(E261&gt;'Key project Info'!$B$6,"",E265-Economics_Reference!E243)</f>
        <v>0</v>
      </c>
      <c r="F267" s="68">
        <f>IF(F261&gt;'Key project Info'!$B$6,"",F265-Economics_Reference!F243)</f>
        <v>0</v>
      </c>
      <c r="G267" s="68">
        <f>IF(G261&gt;'Key project Info'!$B$6,"",G265-Economics_Reference!G243)</f>
        <v>0</v>
      </c>
      <c r="H267" s="68">
        <f>IF(H261&gt;'Key project Info'!$B$6,"",H265-Economics_Reference!H243)</f>
        <v>0</v>
      </c>
      <c r="I267" s="68">
        <f>IF(I261&gt;'Key project Info'!$B$6,"",I265-Economics_Reference!I243)</f>
        <v>0</v>
      </c>
      <c r="J267" s="68">
        <f>IF(J261&gt;'Key project Info'!$B$6,"",J265-Economics_Reference!J243)</f>
        <v>0</v>
      </c>
      <c r="K267" s="68">
        <f>IF(K261&gt;'Key project Info'!$B$6,"",K265-Economics_Reference!K243)</f>
        <v>0</v>
      </c>
      <c r="L267" s="68">
        <f>IF(L261&gt;'Key project Info'!$B$6,"",L265-Economics_Reference!L243)</f>
        <v>0</v>
      </c>
      <c r="M267" s="68">
        <f>IF(M261&gt;'Key project Info'!$B$6,"",M265-Economics_Reference!M243)</f>
        <v>0</v>
      </c>
      <c r="N267" s="68">
        <f>IF(N261&gt;'Key project Info'!$B$6,"",N265-Economics_Reference!N243)</f>
        <v>0</v>
      </c>
      <c r="O267" s="68">
        <f>IF(O261&gt;'Key project Info'!$B$6,"",O265-Economics_Reference!O243)</f>
        <v>0</v>
      </c>
      <c r="P267" s="68">
        <f>IF(P261&gt;'Key project Info'!$B$6,"",P265-Economics_Reference!P243)</f>
        <v>0</v>
      </c>
      <c r="Q267" s="68">
        <f>IF(Q261&gt;'Key project Info'!$B$6,"",Q265-Economics_Reference!Q243)</f>
        <v>0</v>
      </c>
      <c r="R267" s="68">
        <f>IF(R261&gt;'Key project Info'!$B$6,"",R265-Economics_Reference!R243)</f>
        <v>0</v>
      </c>
      <c r="S267" s="68">
        <f>IF(S261&gt;'Key project Info'!$B$6,"",S265-Economics_Reference!S243)</f>
        <v>0</v>
      </c>
      <c r="T267" s="68">
        <f>IF(T261&gt;'Key project Info'!$B$6,"",T265-Economics_Reference!T243)</f>
        <v>0</v>
      </c>
      <c r="U267" s="68">
        <f>IF(U261&gt;'Key project Info'!$B$6,"",U265-Economics_Reference!U243)</f>
        <v>0</v>
      </c>
      <c r="V267" s="68" t="str">
        <f>IF(V261&gt;'Key project Info'!$B$6,"",V265-Economics_Reference!V243)</f>
        <v/>
      </c>
      <c r="W267" s="68" t="str">
        <f>IF(W261&gt;'Key project Info'!$B$6,"",W265-Economics_Reference!W243)</f>
        <v/>
      </c>
      <c r="X267" s="68" t="str">
        <f>IF(X261&gt;'Key project Info'!$B$6,"",X265-Economics_Reference!X243)</f>
        <v/>
      </c>
      <c r="Y267" s="68" t="str">
        <f>IF(Y261&gt;'Key project Info'!$B$6,"",Y265-Economics_Reference!Y243)</f>
        <v/>
      </c>
      <c r="Z267" s="68" t="str">
        <f>IF(Z261&gt;'Key project Info'!$B$6,"",Z265-Economics_Reference!Z243)</f>
        <v/>
      </c>
      <c r="AA267" s="68" t="str">
        <f>IF(AA261&gt;'Key project Info'!$B$6,"",AA265-Economics_Reference!AA243)</f>
        <v/>
      </c>
      <c r="AB267" s="68" t="str">
        <f>IF(AB261&gt;'Key project Info'!$B$6,"",AB265-Economics_Reference!AB243)</f>
        <v/>
      </c>
      <c r="AC267" s="68" t="str">
        <f>IF(AC261&gt;'Key project Info'!$B$6,"",AC265-Economics_Reference!AC243)</f>
        <v/>
      </c>
      <c r="AD267" s="68" t="str">
        <f>IF(AD261&gt;'Key project Info'!$B$6,"",AD265-Economics_Reference!AD243)</f>
        <v/>
      </c>
      <c r="AE267" s="68" t="str">
        <f>IF(AE261&gt;'Key project Info'!$B$6,"",AE265-Economics_Reference!AE243)</f>
        <v/>
      </c>
      <c r="AF267" s="68"/>
      <c r="AG267" s="68"/>
      <c r="AH267" s="68"/>
    </row>
    <row r="268" spans="1:34" x14ac:dyDescent="0.25">
      <c r="A268" s="78"/>
      <c r="B268" s="6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68"/>
      <c r="AG268" s="68"/>
      <c r="AH268" s="68"/>
    </row>
    <row r="269" spans="1:34" x14ac:dyDescent="0.25">
      <c r="A269" s="88" t="s">
        <v>120</v>
      </c>
      <c r="B269" s="68">
        <f>IF(B261&gt;'Key project Info'!$B$6,"",B265/(1+$B273)^B261)</f>
        <v>0</v>
      </c>
      <c r="C269" s="68">
        <f>IF(C261&gt;'Key project Info'!$B$6,"",C265/(1+$B273)^C261)</f>
        <v>0</v>
      </c>
      <c r="D269" s="68">
        <f>IF(D261&gt;'Key project Info'!$B$6,"",D265/(1+$B273)^D261)</f>
        <v>0</v>
      </c>
      <c r="E269" s="68">
        <f>IF(E261&gt;'Key project Info'!$B$6,"",E265/(1+$B273)^E261)</f>
        <v>0</v>
      </c>
      <c r="F269" s="68">
        <f>IF(F261&gt;'Key project Info'!$B$6,"",F265/(1+$B273)^F261)</f>
        <v>0</v>
      </c>
      <c r="G269" s="68">
        <f>IF(G261&gt;'Key project Info'!$B$6,"",G265/(1+$B273)^G261)</f>
        <v>0</v>
      </c>
      <c r="H269" s="68">
        <f>IF(H261&gt;'Key project Info'!$B$6,"",H265/(1+$B273)^H261)</f>
        <v>0</v>
      </c>
      <c r="I269" s="68">
        <f>IF(I261&gt;'Key project Info'!$B$6,"",I265/(1+$B273)^I261)</f>
        <v>0</v>
      </c>
      <c r="J269" s="68">
        <f>IF(J261&gt;'Key project Info'!$B$6,"",J265/(1+$B273)^J261)</f>
        <v>0</v>
      </c>
      <c r="K269" s="68">
        <f>IF(K261&gt;'Key project Info'!$B$6,"",K265/(1+$B273)^K261)</f>
        <v>0</v>
      </c>
      <c r="L269" s="68">
        <f>IF(L261&gt;'Key project Info'!$B$6,"",L265/(1+$B273)^L261)</f>
        <v>0</v>
      </c>
      <c r="M269" s="68">
        <f>IF(M261&gt;'Key project Info'!$B$6,"",M265/(1+$B273)^M261)</f>
        <v>0</v>
      </c>
      <c r="N269" s="68">
        <f>IF(N261&gt;'Key project Info'!$B$6,"",N265/(1+$B273)^N261)</f>
        <v>0</v>
      </c>
      <c r="O269" s="68">
        <f>IF(O261&gt;'Key project Info'!$B$6,"",O265/(1+$B273)^O261)</f>
        <v>0</v>
      </c>
      <c r="P269" s="68">
        <f>IF(P261&gt;'Key project Info'!$B$6,"",P265/(1+$B273)^P261)</f>
        <v>0</v>
      </c>
      <c r="Q269" s="68">
        <f>IF(Q261&gt;'Key project Info'!$B$6,"",Q265/(1+$B273)^Q261)</f>
        <v>0</v>
      </c>
      <c r="R269" s="68">
        <f>IF(R261&gt;'Key project Info'!$B$6,"",R265/(1+$B273)^R261)</f>
        <v>0</v>
      </c>
      <c r="S269" s="68">
        <f>IF(S261&gt;'Key project Info'!$B$6,"",S265/(1+$B273)^S261)</f>
        <v>0</v>
      </c>
      <c r="T269" s="68">
        <f>IF(T261&gt;'Key project Info'!$B$6,"",T265/(1+$B273)^T261)</f>
        <v>0</v>
      </c>
      <c r="U269" s="68">
        <f>IF(U261&gt;'Key project Info'!$B$6,"",U265/(1+$B273)^U261)</f>
        <v>0</v>
      </c>
      <c r="V269" s="68" t="str">
        <f>IF(V261&gt;'Key project Info'!$B$6,"",V265/(1+$B273)^V261)</f>
        <v/>
      </c>
      <c r="W269" s="68" t="str">
        <f>IF(W261&gt;'Key project Info'!$B$6,"",W265/(1+$B273)^W261)</f>
        <v/>
      </c>
      <c r="X269" s="68" t="str">
        <f>IF(X261&gt;'Key project Info'!$B$6,"",X265/(1+$B273)^X261)</f>
        <v/>
      </c>
      <c r="Y269" s="68" t="str">
        <f>IF(Y261&gt;'Key project Info'!$B$6,"",Y265/(1+$B273)^Y261)</f>
        <v/>
      </c>
      <c r="Z269" s="68" t="str">
        <f>IF(Z261&gt;'Key project Info'!$B$6,"",Z265/(1+$B273)^Z261)</f>
        <v/>
      </c>
      <c r="AA269" s="68" t="str">
        <f>IF(AA261&gt;'Key project Info'!$B$6,"",AA265/(1+$B273)^AA261)</f>
        <v/>
      </c>
      <c r="AB269" s="68" t="str">
        <f>IF(AB261&gt;'Key project Info'!$B$6,"",AB265/(1+$B273)^AB261)</f>
        <v/>
      </c>
      <c r="AC269" s="68" t="str">
        <f>IF(AC261&gt;'Key project Info'!$B$6,"",AC265/(1+$B273)^AC261)</f>
        <v/>
      </c>
      <c r="AD269" s="68" t="str">
        <f>IF(AD261&gt;'Key project Info'!$B$6,"",AD265/(1+$B273)^AD261)</f>
        <v/>
      </c>
      <c r="AE269" s="68" t="str">
        <f>IF(AE261&gt;'Key project Info'!$B$6,"",AE265/(1+$B273)^AE261)</f>
        <v/>
      </c>
      <c r="AF269" s="68"/>
      <c r="AG269" s="68"/>
      <c r="AH269" s="68"/>
    </row>
    <row r="270" spans="1:34" x14ac:dyDescent="0.25">
      <c r="A270" s="78" t="s">
        <v>121</v>
      </c>
      <c r="B270" s="68">
        <f>IF(B261&gt;'Key project Info'!$B$6,"",B266/(1+$B273)^B261)</f>
        <v>0</v>
      </c>
      <c r="C270" s="68">
        <f>IF(C261&gt;'Key project Info'!$B$6,"",C266/(1+$B273)^C261)</f>
        <v>0</v>
      </c>
      <c r="D270" s="68">
        <f>IF(D261&gt;'Key project Info'!$B$6,"",D266/(1+$B273)^D261)</f>
        <v>0</v>
      </c>
      <c r="E270" s="68">
        <f>IF(E261&gt;'Key project Info'!$B$6,"",E266/(1+$B273)^E261)</f>
        <v>0</v>
      </c>
      <c r="F270" s="68">
        <f>IF(F261&gt;'Key project Info'!$B$6,"",F266/(1+$B273)^F261)</f>
        <v>0</v>
      </c>
      <c r="G270" s="68">
        <f>IF(G261&gt;'Key project Info'!$B$6,"",G266/(1+$B273)^G261)</f>
        <v>0</v>
      </c>
      <c r="H270" s="68">
        <f>IF(H261&gt;'Key project Info'!$B$6,"",H266/(1+$B273)^H261)</f>
        <v>0</v>
      </c>
      <c r="I270" s="68">
        <f>IF(I261&gt;'Key project Info'!$B$6,"",I266/(1+$B273)^I261)</f>
        <v>0</v>
      </c>
      <c r="J270" s="68">
        <f>IF(J261&gt;'Key project Info'!$B$6,"",J266/(1+$B273)^J261)</f>
        <v>0</v>
      </c>
      <c r="K270" s="68">
        <f>IF(K261&gt;'Key project Info'!$B$6,"",K266/(1+$B273)^K261)</f>
        <v>0</v>
      </c>
      <c r="L270" s="68">
        <f>IF(L261&gt;'Key project Info'!$B$6,"",L266/(1+$B273)^L261)</f>
        <v>0</v>
      </c>
      <c r="M270" s="68">
        <f>IF(M261&gt;'Key project Info'!$B$6,"",M266/(1+$B273)^M261)</f>
        <v>0</v>
      </c>
      <c r="N270" s="68">
        <f>IF(N261&gt;'Key project Info'!$B$6,"",N266/(1+$B273)^N261)</f>
        <v>0</v>
      </c>
      <c r="O270" s="68">
        <f>IF(O261&gt;'Key project Info'!$B$6,"",O266/(1+$B273)^O261)</f>
        <v>0</v>
      </c>
      <c r="P270" s="68">
        <f>IF(P261&gt;'Key project Info'!$B$6,"",P266/(1+$B273)^P261)</f>
        <v>0</v>
      </c>
      <c r="Q270" s="68">
        <f>IF(Q261&gt;'Key project Info'!$B$6,"",Q266/(1+$B273)^Q261)</f>
        <v>0</v>
      </c>
      <c r="R270" s="68">
        <f>IF(R261&gt;'Key project Info'!$B$6,"",R266/(1+$B273)^R261)</f>
        <v>0</v>
      </c>
      <c r="S270" s="68">
        <f>IF(S261&gt;'Key project Info'!$B$6,"",S266/(1+$B273)^S261)</f>
        <v>0</v>
      </c>
      <c r="T270" s="68">
        <f>IF(T261&gt;'Key project Info'!$B$6,"",T266/(1+$B273)^T261)</f>
        <v>0</v>
      </c>
      <c r="U270" s="68">
        <f>IF(U261&gt;'Key project Info'!$B$6,"",U266/(1+$B273)^U261)</f>
        <v>0</v>
      </c>
      <c r="V270" s="68" t="str">
        <f>IF(V261&gt;'Key project Info'!$B$6,"",V266/(1+$B273)^V261)</f>
        <v/>
      </c>
      <c r="W270" s="68" t="str">
        <f>IF(W261&gt;'Key project Info'!$B$6,"",W266/(1+$B273)^W261)</f>
        <v/>
      </c>
      <c r="X270" s="68" t="str">
        <f>IF(X261&gt;'Key project Info'!$B$6,"",X266/(1+$B273)^X261)</f>
        <v/>
      </c>
      <c r="Y270" s="68" t="str">
        <f>IF(Y261&gt;'Key project Info'!$B$6,"",Y266/(1+$B273)^Y261)</f>
        <v/>
      </c>
      <c r="Z270" s="68" t="str">
        <f>IF(Z261&gt;'Key project Info'!$B$6,"",Z266/(1+$B273)^Z261)</f>
        <v/>
      </c>
      <c r="AA270" s="68" t="str">
        <f>IF(AA261&gt;'Key project Info'!$B$6,"",AA266/(1+$B273)^AA261)</f>
        <v/>
      </c>
      <c r="AB270" s="68" t="str">
        <f>IF(AB261&gt;'Key project Info'!$B$6,"",AB266/(1+$B273)^AB261)</f>
        <v/>
      </c>
      <c r="AC270" s="68" t="str">
        <f>IF(AC261&gt;'Key project Info'!$B$6,"",AC266/(1+$B273)^AC261)</f>
        <v/>
      </c>
      <c r="AD270" s="68" t="str">
        <f>IF(AD261&gt;'Key project Info'!$B$6,"",AD266/(1+$B273)^AD261)</f>
        <v/>
      </c>
      <c r="AE270" s="68" t="str">
        <f>IF(AE261&gt;'Key project Info'!$B$6,"",AE266/(1+$B273)^AE261)</f>
        <v/>
      </c>
      <c r="AF270" s="68"/>
      <c r="AG270" s="68"/>
      <c r="AH270" s="68"/>
    </row>
    <row r="271" spans="1:34" s="292" customFormat="1" ht="14.4" thickBot="1" x14ac:dyDescent="0.3">
      <c r="A271" s="291" t="s">
        <v>136</v>
      </c>
      <c r="B271" s="176">
        <f>IF(B261&gt;'Key project Info'!$B$6,"",B269-Economics_Reference!B246)</f>
        <v>6.6181818181818182</v>
      </c>
      <c r="C271" s="176">
        <f>IF(C261&gt;'Key project Info'!$B$6,"",C269-Economics_Reference!C246)</f>
        <v>0</v>
      </c>
      <c r="D271" s="176">
        <f>IF(D261&gt;'Key project Info'!$B$6,"",D269-Economics_Reference!D246)</f>
        <v>0</v>
      </c>
      <c r="E271" s="176">
        <f>IF(E261&gt;'Key project Info'!$B$6,"",E269-Economics_Reference!E246)</f>
        <v>0</v>
      </c>
      <c r="F271" s="176">
        <f>IF(F261&gt;'Key project Info'!$B$6,"",F269-Economics_Reference!F246)</f>
        <v>0</v>
      </c>
      <c r="G271" s="176">
        <f>IF(G261&gt;'Key project Info'!$B$6,"",G269-Economics_Reference!G246)</f>
        <v>0</v>
      </c>
      <c r="H271" s="176">
        <f>IF(H261&gt;'Key project Info'!$B$6,"",H269-Economics_Reference!H246)</f>
        <v>0</v>
      </c>
      <c r="I271" s="176">
        <f>IF(I261&gt;'Key project Info'!$B$6,"",I269-Economics_Reference!I246)</f>
        <v>0</v>
      </c>
      <c r="J271" s="176">
        <f>IF(J261&gt;'Key project Info'!$B$6,"",J269-Economics_Reference!J246)</f>
        <v>0</v>
      </c>
      <c r="K271" s="176">
        <f>IF(K261&gt;'Key project Info'!$B$6,"",K269-Economics_Reference!K246)</f>
        <v>0</v>
      </c>
      <c r="L271" s="176">
        <f>IF(L261&gt;'Key project Info'!$B$6,"",L269-Economics_Reference!L246)</f>
        <v>0</v>
      </c>
      <c r="M271" s="176">
        <f>IF(M261&gt;'Key project Info'!$B$6,"",M269-Economics_Reference!M246)</f>
        <v>0</v>
      </c>
      <c r="N271" s="176">
        <f>IF(N261&gt;'Key project Info'!$B$6,"",N269-Economics_Reference!N246)</f>
        <v>0</v>
      </c>
      <c r="O271" s="176">
        <f>IF(O261&gt;'Key project Info'!$B$6,"",O269-Economics_Reference!O246)</f>
        <v>0</v>
      </c>
      <c r="P271" s="176">
        <f>IF(P261&gt;'Key project Info'!$B$6,"",P269-Economics_Reference!P246)</f>
        <v>0</v>
      </c>
      <c r="Q271" s="176">
        <f>IF(Q261&gt;'Key project Info'!$B$6,"",Q269-Economics_Reference!Q246)</f>
        <v>0</v>
      </c>
      <c r="R271" s="176">
        <f>IF(R261&gt;'Key project Info'!$B$6,"",R269-Economics_Reference!R246)</f>
        <v>0</v>
      </c>
      <c r="S271" s="176">
        <f>IF(S261&gt;'Key project Info'!$B$6,"",S269-Economics_Reference!S246)</f>
        <v>0</v>
      </c>
      <c r="T271" s="176">
        <f>IF(T261&gt;'Key project Info'!$B$6,"",T269-Economics_Reference!T246)</f>
        <v>0</v>
      </c>
      <c r="U271" s="176">
        <f>IF(U261&gt;'Key project Info'!$B$6,"",U269-Economics_Reference!U246)</f>
        <v>0</v>
      </c>
      <c r="V271" s="176" t="str">
        <f>IF(V261&gt;'Key project Info'!$B$6,"",V269-Economics_Reference!V246)</f>
        <v/>
      </c>
      <c r="W271" s="176" t="str">
        <f>IF(W261&gt;'Key project Info'!$B$6,"",W269-Economics_Reference!W246)</f>
        <v/>
      </c>
      <c r="X271" s="176" t="str">
        <f>IF(X261&gt;'Key project Info'!$B$6,"",X269-Economics_Reference!X246)</f>
        <v/>
      </c>
      <c r="Y271" s="176" t="str">
        <f>IF(Y261&gt;'Key project Info'!$B$6,"",Y269-Economics_Reference!Y246)</f>
        <v/>
      </c>
      <c r="Z271" s="176" t="str">
        <f>IF(Z261&gt;'Key project Info'!$B$6,"",Z269-Economics_Reference!Z246)</f>
        <v/>
      </c>
      <c r="AA271" s="176" t="str">
        <f>IF(AA261&gt;'Key project Info'!$B$6,"",AA269-Economics_Reference!AA246)</f>
        <v/>
      </c>
      <c r="AB271" s="176" t="str">
        <f>IF(AB261&gt;'Key project Info'!$B$6,"",AB269-Economics_Reference!AB246)</f>
        <v/>
      </c>
      <c r="AC271" s="176" t="str">
        <f>IF(AC261&gt;'Key project Info'!$B$6,"",AC269-Economics_Reference!AC246)</f>
        <v/>
      </c>
      <c r="AD271" s="176" t="str">
        <f>IF(AD261&gt;'Key project Info'!$B$6,"",AD269-Economics_Reference!AD246)</f>
        <v/>
      </c>
      <c r="AE271" s="176" t="str">
        <f>IF(AE261&gt;'Key project Info'!$B$6,"",AE269-Economics_Reference!AE246)</f>
        <v/>
      </c>
      <c r="AF271" s="176"/>
      <c r="AG271" s="176"/>
      <c r="AH271" s="176"/>
    </row>
    <row r="272" spans="1:34" x14ac:dyDescent="0.25">
      <c r="A272" s="78"/>
      <c r="B272" s="68"/>
      <c r="C272" s="78"/>
      <c r="D272" s="78"/>
      <c r="E272" s="68"/>
      <c r="F272" s="68"/>
      <c r="G272" s="7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row>
    <row r="273" spans="1:34" x14ac:dyDescent="0.25">
      <c r="A273" s="78" t="s">
        <v>98</v>
      </c>
      <c r="B273" s="90">
        <f>(1+B274)/(1+B275)-1</f>
        <v>5.7692307692307709E-2</v>
      </c>
      <c r="C273" s="78"/>
      <c r="D273" s="78"/>
      <c r="E273" s="68"/>
      <c r="F273" s="68"/>
      <c r="G273" s="7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row>
    <row r="274" spans="1:34" x14ac:dyDescent="0.25">
      <c r="A274" s="78" t="s">
        <v>96</v>
      </c>
      <c r="B274" s="302">
        <v>0.1</v>
      </c>
      <c r="C274" s="78"/>
      <c r="D274" s="78"/>
      <c r="E274" s="68"/>
      <c r="F274" s="68"/>
      <c r="G274" s="7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row>
    <row r="275" spans="1:34" x14ac:dyDescent="0.25">
      <c r="A275" s="271" t="s">
        <v>97</v>
      </c>
      <c r="B275" s="302">
        <v>0.04</v>
      </c>
      <c r="C275" s="78"/>
      <c r="D275" s="78"/>
      <c r="E275" s="68"/>
      <c r="F275" s="68"/>
      <c r="G275" s="7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row>
    <row r="276" spans="1:34" x14ac:dyDescent="0.25">
      <c r="A276" s="88" t="s">
        <v>31</v>
      </c>
      <c r="B276" s="88">
        <f ca="1">IF(AND('Key project Info'!$B$6&gt;0,'Key project Info'!$B$6&lt;=30),SUM(B269:OFFSET(B269,0,'Key project Info'!$B$6-1)),"Assessment period wrong")</f>
        <v>0</v>
      </c>
      <c r="C276" s="78"/>
      <c r="D276" s="78"/>
      <c r="E276" s="68"/>
      <c r="F276" s="68"/>
      <c r="G276" s="7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row>
    <row r="277" spans="1:34" x14ac:dyDescent="0.25">
      <c r="A277" s="65" t="s">
        <v>100</v>
      </c>
      <c r="B277" s="303" t="e">
        <f ca="1">IF(AND('Key project Info'!$B$6&gt;0,'Key project Info'!$B$6&lt;=30),IRR(B265:OFFSET(B265,0,'Key project Info'!$B$6-1)),"Assessment period wrong")</f>
        <v>#NUM!</v>
      </c>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row>
    <row r="278" spans="1:34" x14ac:dyDescent="0.25">
      <c r="A278" s="65"/>
      <c r="B278" s="293"/>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row>
    <row r="279" spans="1:34" x14ac:dyDescent="0.25">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row>
    <row r="280" spans="1:34" x14ac:dyDescent="0.25">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row>
    <row r="281" spans="1:34" ht="17.399999999999999" x14ac:dyDescent="0.3">
      <c r="A281" s="286" t="str">
        <f>'Key project Info'!$B$45</f>
        <v>Land use m</v>
      </c>
      <c r="B281" s="286"/>
      <c r="C281" s="286"/>
      <c r="D281" s="286"/>
      <c r="E281" s="286"/>
      <c r="F281" s="286"/>
      <c r="G281" s="286"/>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68"/>
      <c r="AG281" s="68"/>
      <c r="AH281" s="68"/>
    </row>
    <row r="282" spans="1:34" x14ac:dyDescent="0.25">
      <c r="A282" s="287" t="s">
        <v>1</v>
      </c>
      <c r="B282" s="288">
        <v>1</v>
      </c>
      <c r="C282" s="288">
        <v>2</v>
      </c>
      <c r="D282" s="288">
        <v>3</v>
      </c>
      <c r="E282" s="288">
        <v>4</v>
      </c>
      <c r="F282" s="288">
        <v>5</v>
      </c>
      <c r="G282" s="288">
        <v>6</v>
      </c>
      <c r="H282" s="288">
        <v>7</v>
      </c>
      <c r="I282" s="288">
        <v>8</v>
      </c>
      <c r="J282" s="288">
        <v>9</v>
      </c>
      <c r="K282" s="288">
        <v>10</v>
      </c>
      <c r="L282" s="288">
        <v>11</v>
      </c>
      <c r="M282" s="288">
        <v>12</v>
      </c>
      <c r="N282" s="288">
        <v>13</v>
      </c>
      <c r="O282" s="288">
        <v>14</v>
      </c>
      <c r="P282" s="288">
        <v>15</v>
      </c>
      <c r="Q282" s="288">
        <v>16</v>
      </c>
      <c r="R282" s="288">
        <v>17</v>
      </c>
      <c r="S282" s="288">
        <v>18</v>
      </c>
      <c r="T282" s="288">
        <v>19</v>
      </c>
      <c r="U282" s="288">
        <v>20</v>
      </c>
      <c r="V282" s="288">
        <v>21</v>
      </c>
      <c r="W282" s="288">
        <v>22</v>
      </c>
      <c r="X282" s="288">
        <v>23</v>
      </c>
      <c r="Y282" s="288">
        <v>24</v>
      </c>
      <c r="Z282" s="288">
        <v>25</v>
      </c>
      <c r="AA282" s="288">
        <v>26</v>
      </c>
      <c r="AB282" s="288">
        <v>27</v>
      </c>
      <c r="AC282" s="288">
        <v>28</v>
      </c>
      <c r="AD282" s="288">
        <v>29</v>
      </c>
      <c r="AE282" s="288">
        <v>30</v>
      </c>
      <c r="AF282" s="68"/>
      <c r="AG282" s="68"/>
      <c r="AH282" s="68"/>
    </row>
    <row r="283" spans="1:34" s="235" customFormat="1" x14ac:dyDescent="0.25">
      <c r="A283" s="235" t="s">
        <v>8</v>
      </c>
    </row>
    <row r="284" spans="1:34" s="290" customFormat="1" ht="16.5" customHeight="1" x14ac:dyDescent="0.3">
      <c r="A284" s="235" t="s">
        <v>29</v>
      </c>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35"/>
      <c r="AD284" s="235"/>
      <c r="AE284" s="235"/>
    </row>
    <row r="285" spans="1:34" s="235" customFormat="1" x14ac:dyDescent="0.25">
      <c r="A285" s="237" t="s">
        <v>30</v>
      </c>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c r="AB285" s="237"/>
      <c r="AC285" s="237"/>
      <c r="AD285" s="237"/>
      <c r="AE285" s="237"/>
    </row>
    <row r="286" spans="1:34" x14ac:dyDescent="0.25">
      <c r="A286" s="88" t="s">
        <v>122</v>
      </c>
      <c r="B286" s="68">
        <f>IF(B282&gt;'Key project Info'!$B$6,"",B285-(B283+B284))</f>
        <v>0</v>
      </c>
      <c r="C286" s="68">
        <f>IF(C282&gt;'Key project Info'!$B$6,"",C285-(C283+C284))</f>
        <v>0</v>
      </c>
      <c r="D286" s="68">
        <f>IF(D282&gt;'Key project Info'!$B$6,"",D285-(D283+D284))</f>
        <v>0</v>
      </c>
      <c r="E286" s="68">
        <f>IF(E282&gt;'Key project Info'!$B$6,"",E285-(E283+E284))</f>
        <v>0</v>
      </c>
      <c r="F286" s="68">
        <f>IF(F282&gt;'Key project Info'!$B$6,"",F285-(F283+F284))</f>
        <v>0</v>
      </c>
      <c r="G286" s="68">
        <f>IF(G282&gt;'Key project Info'!$B$6,"",G285-(G283+G284))</f>
        <v>0</v>
      </c>
      <c r="H286" s="68">
        <f>IF(H282&gt;'Key project Info'!$B$6,"",H285-(H283+H284))</f>
        <v>0</v>
      </c>
      <c r="I286" s="68">
        <f>IF(I282&gt;'Key project Info'!$B$6,"",I285-(I283+I284))</f>
        <v>0</v>
      </c>
      <c r="J286" s="68">
        <f>IF(J282&gt;'Key project Info'!$B$6,"",J285-(J283+J284))</f>
        <v>0</v>
      </c>
      <c r="K286" s="68">
        <f>IF(K282&gt;'Key project Info'!$B$6,"",K285-(K283+K284))</f>
        <v>0</v>
      </c>
      <c r="L286" s="68">
        <f>IF(L282&gt;'Key project Info'!$B$6,"",L285-(L283+L284))</f>
        <v>0</v>
      </c>
      <c r="M286" s="68">
        <f>IF(M282&gt;'Key project Info'!$B$6,"",M285-(M283+M284))</f>
        <v>0</v>
      </c>
      <c r="N286" s="68">
        <f>IF(N282&gt;'Key project Info'!$B$6,"",N285-(N283+N284))</f>
        <v>0</v>
      </c>
      <c r="O286" s="68">
        <f>IF(O282&gt;'Key project Info'!$B$6,"",O285-(O283+O284))</f>
        <v>0</v>
      </c>
      <c r="P286" s="68">
        <f>IF(P282&gt;'Key project Info'!$B$6,"",P285-(P283+P284))</f>
        <v>0</v>
      </c>
      <c r="Q286" s="68">
        <f>IF(Q282&gt;'Key project Info'!$B$6,"",Q285-(Q283+Q284))</f>
        <v>0</v>
      </c>
      <c r="R286" s="68">
        <f>IF(R282&gt;'Key project Info'!$B$6,"",R285-(R283+R284))</f>
        <v>0</v>
      </c>
      <c r="S286" s="68">
        <f>IF(S282&gt;'Key project Info'!$B$6,"",S285-(S283+S284))</f>
        <v>0</v>
      </c>
      <c r="T286" s="68">
        <f>IF(T282&gt;'Key project Info'!$B$6,"",T285-(T283+T284))</f>
        <v>0</v>
      </c>
      <c r="U286" s="68">
        <f>IF(U282&gt;'Key project Info'!$B$6,"",U285-(U283+U284))</f>
        <v>0</v>
      </c>
      <c r="V286" s="68" t="str">
        <f>IF(V282&gt;'Key project Info'!$B$6,"",V285-(V283+V284))</f>
        <v/>
      </c>
      <c r="W286" s="68" t="str">
        <f>IF(W282&gt;'Key project Info'!$B$6,"",W285-(W283+W284))</f>
        <v/>
      </c>
      <c r="X286" s="68" t="str">
        <f>IF(X282&gt;'Key project Info'!$B$6,"",X285-(X283+X284))</f>
        <v/>
      </c>
      <c r="Y286" s="68" t="str">
        <f>IF(Y282&gt;'Key project Info'!$B$6,"",Y285-(Y283+Y284))</f>
        <v/>
      </c>
      <c r="Z286" s="68" t="str">
        <f>IF(Z282&gt;'Key project Info'!$B$6,"",Z285-(Z283+Z284))</f>
        <v/>
      </c>
      <c r="AA286" s="68" t="str">
        <f>IF(AA282&gt;'Key project Info'!$B$6,"",AA285-(AA283+AA284))</f>
        <v/>
      </c>
      <c r="AB286" s="68" t="str">
        <f>IF(AB282&gt;'Key project Info'!$B$6,"",AB285-(AB283+AB284))</f>
        <v/>
      </c>
      <c r="AC286" s="68" t="str">
        <f>IF(AC282&gt;'Key project Info'!$B$6,"",AC285-(AC283+AC284))</f>
        <v/>
      </c>
      <c r="AD286" s="68" t="str">
        <f>IF(AD282&gt;'Key project Info'!$B$6,"",AD285-(AD283+AD284))</f>
        <v/>
      </c>
      <c r="AE286" s="68" t="str">
        <f>IF(AE282&gt;'Key project Info'!$B$6,"",AE285-(AE283+AE284))</f>
        <v/>
      </c>
      <c r="AF286" s="68"/>
      <c r="AG286" s="68"/>
      <c r="AH286" s="68"/>
    </row>
    <row r="287" spans="1:34" x14ac:dyDescent="0.25">
      <c r="A287" s="78" t="s">
        <v>123</v>
      </c>
      <c r="B287" s="68">
        <f>IF(B282&gt;'Key project Info'!$B$6,"",IF(B282=1,B286,A287+B286))</f>
        <v>0</v>
      </c>
      <c r="C287" s="68">
        <f>IF(C282&gt;'Key project Info'!$B$6,"",IF(C282=1,C286,B287+C286))</f>
        <v>0</v>
      </c>
      <c r="D287" s="68">
        <f>IF(D282&gt;'Key project Info'!$B$6,"",IF(D282=1,D286,C287+D286))</f>
        <v>0</v>
      </c>
      <c r="E287" s="68">
        <f>IF(E282&gt;'Key project Info'!$B$6,"",IF(E282=1,E286,D287+E286))</f>
        <v>0</v>
      </c>
      <c r="F287" s="68">
        <f>IF(F282&gt;'Key project Info'!$B$6,"",IF(F282=1,F286,E287+F286))</f>
        <v>0</v>
      </c>
      <c r="G287" s="68">
        <f>IF(G282&gt;'Key project Info'!$B$6,"",IF(G282=1,G286,F287+G286))</f>
        <v>0</v>
      </c>
      <c r="H287" s="68">
        <f>IF(H282&gt;'Key project Info'!$B$6,"",IF(H282=1,H286,G287+H286))</f>
        <v>0</v>
      </c>
      <c r="I287" s="68">
        <f>IF(I282&gt;'Key project Info'!$B$6,"",IF(I282=1,I286,H287+I286))</f>
        <v>0</v>
      </c>
      <c r="J287" s="68">
        <f>IF(J282&gt;'Key project Info'!$B$6,"",IF(J282=1,J286,I287+J286))</f>
        <v>0</v>
      </c>
      <c r="K287" s="68">
        <f>IF(K282&gt;'Key project Info'!$B$6,"",IF(K282=1,K286,J287+K286))</f>
        <v>0</v>
      </c>
      <c r="L287" s="68">
        <f>IF(L282&gt;'Key project Info'!$B$6,"",IF(L282=1,L286,K287+L286))</f>
        <v>0</v>
      </c>
      <c r="M287" s="68">
        <f>IF(M282&gt;'Key project Info'!$B$6,"",IF(M282=1,M286,L287+M286))</f>
        <v>0</v>
      </c>
      <c r="N287" s="68">
        <f>IF(N282&gt;'Key project Info'!$B$6,"",IF(N282=1,N286,M287+N286))</f>
        <v>0</v>
      </c>
      <c r="O287" s="68">
        <f>IF(O282&gt;'Key project Info'!$B$6,"",IF(O282=1,O286,N287+O286))</f>
        <v>0</v>
      </c>
      <c r="P287" s="68">
        <f>IF(P282&gt;'Key project Info'!$B$6,"",IF(P282=1,P286,O287+P286))</f>
        <v>0</v>
      </c>
      <c r="Q287" s="68">
        <f>IF(Q282&gt;'Key project Info'!$B$6,"",IF(Q282=1,Q286,P287+Q286))</f>
        <v>0</v>
      </c>
      <c r="R287" s="68">
        <f>IF(R282&gt;'Key project Info'!$B$6,"",IF(R282=1,R286,Q287+R286))</f>
        <v>0</v>
      </c>
      <c r="S287" s="68">
        <f>IF(S282&gt;'Key project Info'!$B$6,"",IF(S282=1,S286,R287+S286))</f>
        <v>0</v>
      </c>
      <c r="T287" s="68">
        <f>IF(T282&gt;'Key project Info'!$B$6,"",IF(T282=1,T286,S287+T286))</f>
        <v>0</v>
      </c>
      <c r="U287" s="68">
        <f>IF(U282&gt;'Key project Info'!$B$6,"",IF(U282=1,U286,T287+U286))</f>
        <v>0</v>
      </c>
      <c r="V287" s="68" t="str">
        <f>IF(V282&gt;'Key project Info'!$B$6,"",IF(V282=1,V286,U287+V286))</f>
        <v/>
      </c>
      <c r="W287" s="68" t="str">
        <f>IF(W282&gt;'Key project Info'!$B$6,"",IF(W282=1,W286,V287+W286))</f>
        <v/>
      </c>
      <c r="X287" s="68" t="str">
        <f>IF(X282&gt;'Key project Info'!$B$6,"",IF(X282=1,X286,W287+X286))</f>
        <v/>
      </c>
      <c r="Y287" s="68" t="str">
        <f>IF(Y282&gt;'Key project Info'!$B$6,"",IF(Y282=1,Y286,X287+Y286))</f>
        <v/>
      </c>
      <c r="Z287" s="68" t="str">
        <f>IF(Z282&gt;'Key project Info'!$B$6,"",IF(Z282=1,Z286,Y287+Z286))</f>
        <v/>
      </c>
      <c r="AA287" s="68" t="str">
        <f>IF(AA282&gt;'Key project Info'!$B$6,"",IF(AA282=1,AA286,Z287+AA286))</f>
        <v/>
      </c>
      <c r="AB287" s="68" t="str">
        <f>IF(AB282&gt;'Key project Info'!$B$6,"",IF(AB282=1,AB286,AA287+AB286))</f>
        <v/>
      </c>
      <c r="AC287" s="68" t="str">
        <f>IF(AC282&gt;'Key project Info'!$B$6,"",IF(AC282=1,AC286,AB287+AC286))</f>
        <v/>
      </c>
      <c r="AD287" s="68" t="str">
        <f>IF(AD282&gt;'Key project Info'!$B$6,"",IF(AD282=1,AD286,AC287+AD286))</f>
        <v/>
      </c>
      <c r="AE287" s="68" t="str">
        <f>IF(AE282&gt;'Key project Info'!$B$6,"",IF(AE282=1,AE286,AD287+AE286))</f>
        <v/>
      </c>
      <c r="AF287" s="68"/>
      <c r="AG287" s="68"/>
      <c r="AH287" s="68"/>
    </row>
    <row r="288" spans="1:34" x14ac:dyDescent="0.25">
      <c r="A288" s="78" t="s">
        <v>135</v>
      </c>
      <c r="B288" s="68">
        <f>IF(B282&gt;'Key project Info'!$B$6,"",B286-Economics_Reference!B262)</f>
        <v>8</v>
      </c>
      <c r="C288" s="68">
        <f>IF(C282&gt;'Key project Info'!$B$6,"",C286-Economics_Reference!C262)</f>
        <v>0</v>
      </c>
      <c r="D288" s="68">
        <f>IF(D282&gt;'Key project Info'!$B$6,"",D286-Economics_Reference!D262)</f>
        <v>0</v>
      </c>
      <c r="E288" s="68">
        <f>IF(E282&gt;'Key project Info'!$B$6,"",E286-Economics_Reference!E262)</f>
        <v>0</v>
      </c>
      <c r="F288" s="68">
        <f>IF(F282&gt;'Key project Info'!$B$6,"",F286-Economics_Reference!F262)</f>
        <v>0</v>
      </c>
      <c r="G288" s="68">
        <f>IF(G282&gt;'Key project Info'!$B$6,"",G286-Economics_Reference!G262)</f>
        <v>0</v>
      </c>
      <c r="H288" s="68">
        <f>IF(H282&gt;'Key project Info'!$B$6,"",H286-Economics_Reference!H262)</f>
        <v>0</v>
      </c>
      <c r="I288" s="68">
        <f>IF(I282&gt;'Key project Info'!$B$6,"",I286-Economics_Reference!I262)</f>
        <v>0</v>
      </c>
      <c r="J288" s="68">
        <f>IF(J282&gt;'Key project Info'!$B$6,"",J286-Economics_Reference!J262)</f>
        <v>0</v>
      </c>
      <c r="K288" s="68">
        <f>IF(K282&gt;'Key project Info'!$B$6,"",K286-Economics_Reference!K262)</f>
        <v>0</v>
      </c>
      <c r="L288" s="68">
        <f>IF(L282&gt;'Key project Info'!$B$6,"",L286-Economics_Reference!L262)</f>
        <v>0</v>
      </c>
      <c r="M288" s="68">
        <f>IF(M282&gt;'Key project Info'!$B$6,"",M286-Economics_Reference!M262)</f>
        <v>0</v>
      </c>
      <c r="N288" s="68">
        <f>IF(N282&gt;'Key project Info'!$B$6,"",N286-Economics_Reference!N262)</f>
        <v>0</v>
      </c>
      <c r="O288" s="68">
        <f>IF(O282&gt;'Key project Info'!$B$6,"",O286-Economics_Reference!O262)</f>
        <v>0</v>
      </c>
      <c r="P288" s="68">
        <f>IF(P282&gt;'Key project Info'!$B$6,"",P286-Economics_Reference!P262)</f>
        <v>0</v>
      </c>
      <c r="Q288" s="68">
        <f>IF(Q282&gt;'Key project Info'!$B$6,"",Q286-Economics_Reference!Q262)</f>
        <v>0</v>
      </c>
      <c r="R288" s="68">
        <f>IF(R282&gt;'Key project Info'!$B$6,"",R286-Economics_Reference!R262)</f>
        <v>0</v>
      </c>
      <c r="S288" s="68">
        <f>IF(S282&gt;'Key project Info'!$B$6,"",S286-Economics_Reference!S262)</f>
        <v>0</v>
      </c>
      <c r="T288" s="68">
        <f>IF(T282&gt;'Key project Info'!$B$6,"",T286-Economics_Reference!T262)</f>
        <v>0</v>
      </c>
      <c r="U288" s="68">
        <f>IF(U282&gt;'Key project Info'!$B$6,"",U286-Economics_Reference!U262)</f>
        <v>0</v>
      </c>
      <c r="V288" s="68" t="str">
        <f>IF(V282&gt;'Key project Info'!$B$6,"",V286-Economics_Reference!V262)</f>
        <v/>
      </c>
      <c r="W288" s="68" t="str">
        <f>IF(W282&gt;'Key project Info'!$B$6,"",W286-Economics_Reference!W262)</f>
        <v/>
      </c>
      <c r="X288" s="68" t="str">
        <f>IF(X282&gt;'Key project Info'!$B$6,"",X286-Economics_Reference!X262)</f>
        <v/>
      </c>
      <c r="Y288" s="68" t="str">
        <f>IF(Y282&gt;'Key project Info'!$B$6,"",Y286-Economics_Reference!Y262)</f>
        <v/>
      </c>
      <c r="Z288" s="68" t="str">
        <f>IF(Z282&gt;'Key project Info'!$B$6,"",Z286-Economics_Reference!Z262)</f>
        <v/>
      </c>
      <c r="AA288" s="68" t="str">
        <f>IF(AA282&gt;'Key project Info'!$B$6,"",AA286-Economics_Reference!AA262)</f>
        <v/>
      </c>
      <c r="AB288" s="68" t="str">
        <f>IF(AB282&gt;'Key project Info'!$B$6,"",AB286-Economics_Reference!AB262)</f>
        <v/>
      </c>
      <c r="AC288" s="68" t="str">
        <f>IF(AC282&gt;'Key project Info'!$B$6,"",AC286-Economics_Reference!AC262)</f>
        <v/>
      </c>
      <c r="AD288" s="68" t="str">
        <f>IF(AD282&gt;'Key project Info'!$B$6,"",AD286-Economics_Reference!AD262)</f>
        <v/>
      </c>
      <c r="AE288" s="68" t="str">
        <f>IF(AE282&gt;'Key project Info'!$B$6,"",AE286-Economics_Reference!AE262)</f>
        <v/>
      </c>
      <c r="AF288" s="68"/>
      <c r="AG288" s="68"/>
      <c r="AH288" s="68"/>
    </row>
    <row r="289" spans="1:34" x14ac:dyDescent="0.25">
      <c r="A289" s="78"/>
      <c r="B289" s="6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68"/>
      <c r="AG289" s="68"/>
      <c r="AH289" s="68"/>
    </row>
    <row r="290" spans="1:34" x14ac:dyDescent="0.25">
      <c r="A290" s="88" t="s">
        <v>120</v>
      </c>
      <c r="B290" s="68">
        <f>IF(B282&gt;'Key project Info'!$B$6,"",B286/(1+$B294)^B282)</f>
        <v>0</v>
      </c>
      <c r="C290" s="68">
        <f>IF(C282&gt;'Key project Info'!$B$6,"",C286/(1+$B294)^C282)</f>
        <v>0</v>
      </c>
      <c r="D290" s="68">
        <f>IF(D282&gt;'Key project Info'!$B$6,"",D286/(1+$B294)^D282)</f>
        <v>0</v>
      </c>
      <c r="E290" s="68">
        <f>IF(E282&gt;'Key project Info'!$B$6,"",E286/(1+$B294)^E282)</f>
        <v>0</v>
      </c>
      <c r="F290" s="68">
        <f>IF(F282&gt;'Key project Info'!$B$6,"",F286/(1+$B294)^F282)</f>
        <v>0</v>
      </c>
      <c r="G290" s="68">
        <f>IF(G282&gt;'Key project Info'!$B$6,"",G286/(1+$B294)^G282)</f>
        <v>0</v>
      </c>
      <c r="H290" s="68">
        <f>IF(H282&gt;'Key project Info'!$B$6,"",H286/(1+$B294)^H282)</f>
        <v>0</v>
      </c>
      <c r="I290" s="68">
        <f>IF(I282&gt;'Key project Info'!$B$6,"",I286/(1+$B294)^I282)</f>
        <v>0</v>
      </c>
      <c r="J290" s="68">
        <f>IF(J282&gt;'Key project Info'!$B$6,"",J286/(1+$B294)^J282)</f>
        <v>0</v>
      </c>
      <c r="K290" s="68">
        <f>IF(K282&gt;'Key project Info'!$B$6,"",K286/(1+$B294)^K282)</f>
        <v>0</v>
      </c>
      <c r="L290" s="68">
        <f>IF(L282&gt;'Key project Info'!$B$6,"",L286/(1+$B294)^L282)</f>
        <v>0</v>
      </c>
      <c r="M290" s="68">
        <f>IF(M282&gt;'Key project Info'!$B$6,"",M286/(1+$B294)^M282)</f>
        <v>0</v>
      </c>
      <c r="N290" s="68">
        <f>IF(N282&gt;'Key project Info'!$B$6,"",N286/(1+$B294)^N282)</f>
        <v>0</v>
      </c>
      <c r="O290" s="68">
        <f>IF(O282&gt;'Key project Info'!$B$6,"",O286/(1+$B294)^O282)</f>
        <v>0</v>
      </c>
      <c r="P290" s="68">
        <f>IF(P282&gt;'Key project Info'!$B$6,"",P286/(1+$B294)^P282)</f>
        <v>0</v>
      </c>
      <c r="Q290" s="68">
        <f>IF(Q282&gt;'Key project Info'!$B$6,"",Q286/(1+$B294)^Q282)</f>
        <v>0</v>
      </c>
      <c r="R290" s="68">
        <f>IF(R282&gt;'Key project Info'!$B$6,"",R286/(1+$B294)^R282)</f>
        <v>0</v>
      </c>
      <c r="S290" s="68">
        <f>IF(S282&gt;'Key project Info'!$B$6,"",S286/(1+$B294)^S282)</f>
        <v>0</v>
      </c>
      <c r="T290" s="68">
        <f>IF(T282&gt;'Key project Info'!$B$6,"",T286/(1+$B294)^T282)</f>
        <v>0</v>
      </c>
      <c r="U290" s="68">
        <f>IF(U282&gt;'Key project Info'!$B$6,"",U286/(1+$B294)^U282)</f>
        <v>0</v>
      </c>
      <c r="V290" s="68" t="str">
        <f>IF(V282&gt;'Key project Info'!$B$6,"",V286/(1+$B294)^V282)</f>
        <v/>
      </c>
      <c r="W290" s="68" t="str">
        <f>IF(W282&gt;'Key project Info'!$B$6,"",W286/(1+$B294)^W282)</f>
        <v/>
      </c>
      <c r="X290" s="68" t="str">
        <f>IF(X282&gt;'Key project Info'!$B$6,"",X286/(1+$B294)^X282)</f>
        <v/>
      </c>
      <c r="Y290" s="68" t="str">
        <f>IF(Y282&gt;'Key project Info'!$B$6,"",Y286/(1+$B294)^Y282)</f>
        <v/>
      </c>
      <c r="Z290" s="68" t="str">
        <f>IF(Z282&gt;'Key project Info'!$B$6,"",Z286/(1+$B294)^Z282)</f>
        <v/>
      </c>
      <c r="AA290" s="68" t="str">
        <f>IF(AA282&gt;'Key project Info'!$B$6,"",AA286/(1+$B294)^AA282)</f>
        <v/>
      </c>
      <c r="AB290" s="68" t="str">
        <f>IF(AB282&gt;'Key project Info'!$B$6,"",AB286/(1+$B294)^AB282)</f>
        <v/>
      </c>
      <c r="AC290" s="68" t="str">
        <f>IF(AC282&gt;'Key project Info'!$B$6,"",AC286/(1+$B294)^AC282)</f>
        <v/>
      </c>
      <c r="AD290" s="68" t="str">
        <f>IF(AD282&gt;'Key project Info'!$B$6,"",AD286/(1+$B294)^AD282)</f>
        <v/>
      </c>
      <c r="AE290" s="68" t="str">
        <f>IF(AE282&gt;'Key project Info'!$B$6,"",AE286/(1+$B294)^AE282)</f>
        <v/>
      </c>
      <c r="AF290" s="68"/>
      <c r="AG290" s="68"/>
      <c r="AH290" s="68"/>
    </row>
    <row r="291" spans="1:34" x14ac:dyDescent="0.25">
      <c r="A291" s="78" t="s">
        <v>121</v>
      </c>
      <c r="B291" s="68">
        <f>IF(B282&gt;'Key project Info'!$B$6,"",B287/(1+$B294)^B282)</f>
        <v>0</v>
      </c>
      <c r="C291" s="68">
        <f>IF(C282&gt;'Key project Info'!$B$6,"",C287/(1+$B294)^C282)</f>
        <v>0</v>
      </c>
      <c r="D291" s="68">
        <f>IF(D282&gt;'Key project Info'!$B$6,"",D287/(1+$B294)^D282)</f>
        <v>0</v>
      </c>
      <c r="E291" s="68">
        <f>IF(E282&gt;'Key project Info'!$B$6,"",E287/(1+$B294)^E282)</f>
        <v>0</v>
      </c>
      <c r="F291" s="68">
        <f>IF(F282&gt;'Key project Info'!$B$6,"",F287/(1+$B294)^F282)</f>
        <v>0</v>
      </c>
      <c r="G291" s="68">
        <f>IF(G282&gt;'Key project Info'!$B$6,"",G287/(1+$B294)^G282)</f>
        <v>0</v>
      </c>
      <c r="H291" s="68">
        <f>IF(H282&gt;'Key project Info'!$B$6,"",H287/(1+$B294)^H282)</f>
        <v>0</v>
      </c>
      <c r="I291" s="68">
        <f>IF(I282&gt;'Key project Info'!$B$6,"",I287/(1+$B294)^I282)</f>
        <v>0</v>
      </c>
      <c r="J291" s="68">
        <f>IF(J282&gt;'Key project Info'!$B$6,"",J287/(1+$B294)^J282)</f>
        <v>0</v>
      </c>
      <c r="K291" s="68">
        <f>IF(K282&gt;'Key project Info'!$B$6,"",K287/(1+$B294)^K282)</f>
        <v>0</v>
      </c>
      <c r="L291" s="68">
        <f>IF(L282&gt;'Key project Info'!$B$6,"",L287/(1+$B294)^L282)</f>
        <v>0</v>
      </c>
      <c r="M291" s="68">
        <f>IF(M282&gt;'Key project Info'!$B$6,"",M287/(1+$B294)^M282)</f>
        <v>0</v>
      </c>
      <c r="N291" s="68">
        <f>IF(N282&gt;'Key project Info'!$B$6,"",N287/(1+$B294)^N282)</f>
        <v>0</v>
      </c>
      <c r="O291" s="68">
        <f>IF(O282&gt;'Key project Info'!$B$6,"",O287/(1+$B294)^O282)</f>
        <v>0</v>
      </c>
      <c r="P291" s="68">
        <f>IF(P282&gt;'Key project Info'!$B$6,"",P287/(1+$B294)^P282)</f>
        <v>0</v>
      </c>
      <c r="Q291" s="68">
        <f>IF(Q282&gt;'Key project Info'!$B$6,"",Q287/(1+$B294)^Q282)</f>
        <v>0</v>
      </c>
      <c r="R291" s="68">
        <f>IF(R282&gt;'Key project Info'!$B$6,"",R287/(1+$B294)^R282)</f>
        <v>0</v>
      </c>
      <c r="S291" s="68">
        <f>IF(S282&gt;'Key project Info'!$B$6,"",S287/(1+$B294)^S282)</f>
        <v>0</v>
      </c>
      <c r="T291" s="68">
        <f>IF(T282&gt;'Key project Info'!$B$6,"",T287/(1+$B294)^T282)</f>
        <v>0</v>
      </c>
      <c r="U291" s="68">
        <f>IF(U282&gt;'Key project Info'!$B$6,"",U287/(1+$B294)^U282)</f>
        <v>0</v>
      </c>
      <c r="V291" s="68" t="str">
        <f>IF(V282&gt;'Key project Info'!$B$6,"",V287/(1+$B294)^V282)</f>
        <v/>
      </c>
      <c r="W291" s="68" t="str">
        <f>IF(W282&gt;'Key project Info'!$B$6,"",W287/(1+$B294)^W282)</f>
        <v/>
      </c>
      <c r="X291" s="68" t="str">
        <f>IF(X282&gt;'Key project Info'!$B$6,"",X287/(1+$B294)^X282)</f>
        <v/>
      </c>
      <c r="Y291" s="68" t="str">
        <f>IF(Y282&gt;'Key project Info'!$B$6,"",Y287/(1+$B294)^Y282)</f>
        <v/>
      </c>
      <c r="Z291" s="68" t="str">
        <f>IF(Z282&gt;'Key project Info'!$B$6,"",Z287/(1+$B294)^Z282)</f>
        <v/>
      </c>
      <c r="AA291" s="68" t="str">
        <f>IF(AA282&gt;'Key project Info'!$B$6,"",AA287/(1+$B294)^AA282)</f>
        <v/>
      </c>
      <c r="AB291" s="68" t="str">
        <f>IF(AB282&gt;'Key project Info'!$B$6,"",AB287/(1+$B294)^AB282)</f>
        <v/>
      </c>
      <c r="AC291" s="68" t="str">
        <f>IF(AC282&gt;'Key project Info'!$B$6,"",AC287/(1+$B294)^AC282)</f>
        <v/>
      </c>
      <c r="AD291" s="68" t="str">
        <f>IF(AD282&gt;'Key project Info'!$B$6,"",AD287/(1+$B294)^AD282)</f>
        <v/>
      </c>
      <c r="AE291" s="68" t="str">
        <f>IF(AE282&gt;'Key project Info'!$B$6,"",AE287/(1+$B294)^AE282)</f>
        <v/>
      </c>
      <c r="AF291" s="68"/>
      <c r="AG291" s="68"/>
      <c r="AH291" s="68"/>
    </row>
    <row r="292" spans="1:34" s="292" customFormat="1" ht="14.4" thickBot="1" x14ac:dyDescent="0.3">
      <c r="A292" s="291" t="s">
        <v>136</v>
      </c>
      <c r="B292" s="176">
        <f>IF(B282&gt;'Key project Info'!$B$6,"",B290-Economics_Reference!B265)</f>
        <v>7.5636363636363635</v>
      </c>
      <c r="C292" s="176">
        <f>IF(C282&gt;'Key project Info'!$B$6,"",C290-Economics_Reference!C265)</f>
        <v>0</v>
      </c>
      <c r="D292" s="176">
        <f>IF(D282&gt;'Key project Info'!$B$6,"",D290-Economics_Reference!D265)</f>
        <v>0</v>
      </c>
      <c r="E292" s="176">
        <f>IF(E282&gt;'Key project Info'!$B$6,"",E290-Economics_Reference!E265)</f>
        <v>0</v>
      </c>
      <c r="F292" s="176">
        <f>IF(F282&gt;'Key project Info'!$B$6,"",F290-Economics_Reference!F265)</f>
        <v>0</v>
      </c>
      <c r="G292" s="176">
        <f>IF(G282&gt;'Key project Info'!$B$6,"",G290-Economics_Reference!G265)</f>
        <v>0</v>
      </c>
      <c r="H292" s="176">
        <f>IF(H282&gt;'Key project Info'!$B$6,"",H290-Economics_Reference!H265)</f>
        <v>0</v>
      </c>
      <c r="I292" s="176">
        <f>IF(I282&gt;'Key project Info'!$B$6,"",I290-Economics_Reference!I265)</f>
        <v>0</v>
      </c>
      <c r="J292" s="176">
        <f>IF(J282&gt;'Key project Info'!$B$6,"",J290-Economics_Reference!J265)</f>
        <v>0</v>
      </c>
      <c r="K292" s="176">
        <f>IF(K282&gt;'Key project Info'!$B$6,"",K290-Economics_Reference!K265)</f>
        <v>0</v>
      </c>
      <c r="L292" s="176">
        <f>IF(L282&gt;'Key project Info'!$B$6,"",L290-Economics_Reference!L265)</f>
        <v>0</v>
      </c>
      <c r="M292" s="176">
        <f>IF(M282&gt;'Key project Info'!$B$6,"",M290-Economics_Reference!M265)</f>
        <v>0</v>
      </c>
      <c r="N292" s="176">
        <f>IF(N282&gt;'Key project Info'!$B$6,"",N290-Economics_Reference!N265)</f>
        <v>0</v>
      </c>
      <c r="O292" s="176">
        <f>IF(O282&gt;'Key project Info'!$B$6,"",O290-Economics_Reference!O265)</f>
        <v>0</v>
      </c>
      <c r="P292" s="176">
        <f>IF(P282&gt;'Key project Info'!$B$6,"",P290-Economics_Reference!P265)</f>
        <v>0</v>
      </c>
      <c r="Q292" s="176">
        <f>IF(Q282&gt;'Key project Info'!$B$6,"",Q290-Economics_Reference!Q265)</f>
        <v>0</v>
      </c>
      <c r="R292" s="176">
        <f>IF(R282&gt;'Key project Info'!$B$6,"",R290-Economics_Reference!R265)</f>
        <v>0</v>
      </c>
      <c r="S292" s="176">
        <f>IF(S282&gt;'Key project Info'!$B$6,"",S290-Economics_Reference!S265)</f>
        <v>0</v>
      </c>
      <c r="T292" s="176">
        <f>IF(T282&gt;'Key project Info'!$B$6,"",T290-Economics_Reference!T265)</f>
        <v>0</v>
      </c>
      <c r="U292" s="176">
        <f>IF(U282&gt;'Key project Info'!$B$6,"",U290-Economics_Reference!U265)</f>
        <v>0</v>
      </c>
      <c r="V292" s="176" t="str">
        <f>IF(V282&gt;'Key project Info'!$B$6,"",V290-Economics_Reference!V265)</f>
        <v/>
      </c>
      <c r="W292" s="176" t="str">
        <f>IF(W282&gt;'Key project Info'!$B$6,"",W290-Economics_Reference!W265)</f>
        <v/>
      </c>
      <c r="X292" s="176" t="str">
        <f>IF(X282&gt;'Key project Info'!$B$6,"",X290-Economics_Reference!X265)</f>
        <v/>
      </c>
      <c r="Y292" s="176" t="str">
        <f>IF(Y282&gt;'Key project Info'!$B$6,"",Y290-Economics_Reference!Y265)</f>
        <v/>
      </c>
      <c r="Z292" s="176" t="str">
        <f>IF(Z282&gt;'Key project Info'!$B$6,"",Z290-Economics_Reference!Z265)</f>
        <v/>
      </c>
      <c r="AA292" s="176" t="str">
        <f>IF(AA282&gt;'Key project Info'!$B$6,"",AA290-Economics_Reference!AA265)</f>
        <v/>
      </c>
      <c r="AB292" s="176" t="str">
        <f>IF(AB282&gt;'Key project Info'!$B$6,"",AB290-Economics_Reference!AB265)</f>
        <v/>
      </c>
      <c r="AC292" s="176" t="str">
        <f>IF(AC282&gt;'Key project Info'!$B$6,"",AC290-Economics_Reference!AC265)</f>
        <v/>
      </c>
      <c r="AD292" s="176" t="str">
        <f>IF(AD282&gt;'Key project Info'!$B$6,"",AD290-Economics_Reference!AD265)</f>
        <v/>
      </c>
      <c r="AE292" s="176" t="str">
        <f>IF(AE282&gt;'Key project Info'!$B$6,"",AE290-Economics_Reference!AE265)</f>
        <v/>
      </c>
      <c r="AF292" s="176"/>
      <c r="AG292" s="176"/>
      <c r="AH292" s="176"/>
    </row>
    <row r="293" spans="1:34" x14ac:dyDescent="0.25">
      <c r="A293" s="78"/>
      <c r="B293" s="68"/>
      <c r="C293" s="78"/>
      <c r="D293" s="78"/>
      <c r="E293" s="68"/>
      <c r="F293" s="68"/>
      <c r="G293" s="7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row>
    <row r="294" spans="1:34" x14ac:dyDescent="0.25">
      <c r="A294" s="78" t="s">
        <v>98</v>
      </c>
      <c r="B294" s="90">
        <f>(1+B295)/(1+B296)-1</f>
        <v>5.7692307692307709E-2</v>
      </c>
      <c r="C294" s="78"/>
      <c r="D294" s="78"/>
      <c r="E294" s="68"/>
      <c r="F294" s="68"/>
      <c r="G294" s="7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row>
    <row r="295" spans="1:34" x14ac:dyDescent="0.25">
      <c r="A295" s="78" t="s">
        <v>96</v>
      </c>
      <c r="B295" s="302">
        <v>0.1</v>
      </c>
      <c r="C295" s="78"/>
      <c r="D295" s="78"/>
      <c r="E295" s="68"/>
      <c r="F295" s="68"/>
      <c r="G295" s="7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row>
    <row r="296" spans="1:34" x14ac:dyDescent="0.25">
      <c r="A296" s="271" t="s">
        <v>97</v>
      </c>
      <c r="B296" s="302">
        <v>0.04</v>
      </c>
      <c r="C296" s="78"/>
      <c r="D296" s="78"/>
      <c r="E296" s="68"/>
      <c r="F296" s="68"/>
      <c r="G296" s="7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68"/>
    </row>
    <row r="297" spans="1:34" x14ac:dyDescent="0.25">
      <c r="A297" s="88" t="s">
        <v>31</v>
      </c>
      <c r="B297" s="88">
        <f ca="1">IF(AND('Key project Info'!$B$6&gt;0,'Key project Info'!$B$6&lt;=30),SUM(B290:OFFSET(B290,0,'Key project Info'!$B$6-1)),"Assessment period wrong")</f>
        <v>0</v>
      </c>
      <c r="C297" s="78"/>
      <c r="D297" s="78"/>
      <c r="E297" s="68"/>
      <c r="F297" s="68"/>
      <c r="G297" s="7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68"/>
    </row>
    <row r="298" spans="1:34" x14ac:dyDescent="0.25">
      <c r="A298" s="65" t="s">
        <v>100</v>
      </c>
      <c r="B298" s="303" t="e">
        <f ca="1">IF(AND('Key project Info'!$B$6&gt;0,'Key project Info'!$B$6&lt;=30),IRR(B286:OFFSET(B286,0,'Key project Info'!$B$6-1)),"Assessment period wrong")</f>
        <v>#NUM!</v>
      </c>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row>
    <row r="299" spans="1:34" x14ac:dyDescent="0.25">
      <c r="A299" s="65"/>
      <c r="B299" s="293"/>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row>
    <row r="300" spans="1:34" x14ac:dyDescent="0.2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68"/>
    </row>
    <row r="301" spans="1:34" x14ac:dyDescent="0.25">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row>
    <row r="302" spans="1:34" ht="17.399999999999999" x14ac:dyDescent="0.3">
      <c r="A302" s="286" t="str">
        <f>'Key project Info'!$B$46</f>
        <v>Land use n</v>
      </c>
      <c r="B302" s="286"/>
      <c r="C302" s="286"/>
      <c r="D302" s="286"/>
      <c r="E302" s="286"/>
      <c r="F302" s="286"/>
      <c r="G302" s="286"/>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68"/>
      <c r="AG302" s="68"/>
      <c r="AH302" s="68"/>
    </row>
    <row r="303" spans="1:34" x14ac:dyDescent="0.25">
      <c r="A303" s="287" t="s">
        <v>1</v>
      </c>
      <c r="B303" s="288">
        <v>1</v>
      </c>
      <c r="C303" s="288">
        <v>2</v>
      </c>
      <c r="D303" s="288">
        <v>3</v>
      </c>
      <c r="E303" s="288">
        <v>4</v>
      </c>
      <c r="F303" s="288">
        <v>5</v>
      </c>
      <c r="G303" s="288">
        <v>6</v>
      </c>
      <c r="H303" s="288">
        <v>7</v>
      </c>
      <c r="I303" s="288">
        <v>8</v>
      </c>
      <c r="J303" s="288">
        <v>9</v>
      </c>
      <c r="K303" s="288">
        <v>10</v>
      </c>
      <c r="L303" s="288">
        <v>11</v>
      </c>
      <c r="M303" s="288">
        <v>12</v>
      </c>
      <c r="N303" s="288">
        <v>13</v>
      </c>
      <c r="O303" s="288">
        <v>14</v>
      </c>
      <c r="P303" s="288">
        <v>15</v>
      </c>
      <c r="Q303" s="288">
        <v>16</v>
      </c>
      <c r="R303" s="288">
        <v>17</v>
      </c>
      <c r="S303" s="288">
        <v>18</v>
      </c>
      <c r="T303" s="288">
        <v>19</v>
      </c>
      <c r="U303" s="288">
        <v>20</v>
      </c>
      <c r="V303" s="288">
        <v>21</v>
      </c>
      <c r="W303" s="288">
        <v>22</v>
      </c>
      <c r="X303" s="288">
        <v>23</v>
      </c>
      <c r="Y303" s="288">
        <v>24</v>
      </c>
      <c r="Z303" s="288">
        <v>25</v>
      </c>
      <c r="AA303" s="288">
        <v>26</v>
      </c>
      <c r="AB303" s="288">
        <v>27</v>
      </c>
      <c r="AC303" s="288">
        <v>28</v>
      </c>
      <c r="AD303" s="288">
        <v>29</v>
      </c>
      <c r="AE303" s="288">
        <v>30</v>
      </c>
      <c r="AF303" s="68"/>
      <c r="AG303" s="68"/>
      <c r="AH303" s="68"/>
    </row>
    <row r="304" spans="1:34" s="235" customFormat="1" x14ac:dyDescent="0.25">
      <c r="A304" s="235" t="s">
        <v>8</v>
      </c>
    </row>
    <row r="305" spans="1:34" s="290" customFormat="1" ht="16.5" customHeight="1" x14ac:dyDescent="0.3">
      <c r="A305" s="235" t="s">
        <v>29</v>
      </c>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c r="AA305" s="235"/>
      <c r="AB305" s="235"/>
      <c r="AC305" s="235"/>
      <c r="AD305" s="235"/>
      <c r="AE305" s="235"/>
    </row>
    <row r="306" spans="1:34" s="235" customFormat="1" x14ac:dyDescent="0.25">
      <c r="A306" s="237" t="s">
        <v>30</v>
      </c>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c r="AB306" s="237"/>
      <c r="AC306" s="237"/>
      <c r="AD306" s="237"/>
      <c r="AE306" s="237"/>
    </row>
    <row r="307" spans="1:34" x14ac:dyDescent="0.25">
      <c r="A307" s="88" t="s">
        <v>122</v>
      </c>
      <c r="B307" s="68">
        <f>IF(B303&gt;'Key project Info'!$B$6,"",B306-(B304+B305))</f>
        <v>0</v>
      </c>
      <c r="C307" s="68">
        <f>IF(C303&gt;'Key project Info'!$B$6,"",C306-(C304+C305))</f>
        <v>0</v>
      </c>
      <c r="D307" s="68">
        <f>IF(D303&gt;'Key project Info'!$B$6,"",D306-(D304+D305))</f>
        <v>0</v>
      </c>
      <c r="E307" s="68">
        <f>IF(E303&gt;'Key project Info'!$B$6,"",E306-(E304+E305))</f>
        <v>0</v>
      </c>
      <c r="F307" s="68">
        <f>IF(F303&gt;'Key project Info'!$B$6,"",F306-(F304+F305))</f>
        <v>0</v>
      </c>
      <c r="G307" s="68">
        <f>IF(G303&gt;'Key project Info'!$B$6,"",G306-(G304+G305))</f>
        <v>0</v>
      </c>
      <c r="H307" s="68">
        <f>IF(H303&gt;'Key project Info'!$B$6,"",H306-(H304+H305))</f>
        <v>0</v>
      </c>
      <c r="I307" s="68">
        <f>IF(I303&gt;'Key project Info'!$B$6,"",I306-(I304+I305))</f>
        <v>0</v>
      </c>
      <c r="J307" s="68">
        <f>IF(J303&gt;'Key project Info'!$B$6,"",J306-(J304+J305))</f>
        <v>0</v>
      </c>
      <c r="K307" s="68">
        <f>IF(K303&gt;'Key project Info'!$B$6,"",K306-(K304+K305))</f>
        <v>0</v>
      </c>
      <c r="L307" s="68">
        <f>IF(L303&gt;'Key project Info'!$B$6,"",L306-(L304+L305))</f>
        <v>0</v>
      </c>
      <c r="M307" s="68">
        <f>IF(M303&gt;'Key project Info'!$B$6,"",M306-(M304+M305))</f>
        <v>0</v>
      </c>
      <c r="N307" s="68">
        <f>IF(N303&gt;'Key project Info'!$B$6,"",N306-(N304+N305))</f>
        <v>0</v>
      </c>
      <c r="O307" s="68">
        <f>IF(O303&gt;'Key project Info'!$B$6,"",O306-(O304+O305))</f>
        <v>0</v>
      </c>
      <c r="P307" s="68">
        <f>IF(P303&gt;'Key project Info'!$B$6,"",P306-(P304+P305))</f>
        <v>0</v>
      </c>
      <c r="Q307" s="68">
        <f>IF(Q303&gt;'Key project Info'!$B$6,"",Q306-(Q304+Q305))</f>
        <v>0</v>
      </c>
      <c r="R307" s="68">
        <f>IF(R303&gt;'Key project Info'!$B$6,"",R306-(R304+R305))</f>
        <v>0</v>
      </c>
      <c r="S307" s="68">
        <f>IF(S303&gt;'Key project Info'!$B$6,"",S306-(S304+S305))</f>
        <v>0</v>
      </c>
      <c r="T307" s="68">
        <f>IF(T303&gt;'Key project Info'!$B$6,"",T306-(T304+T305))</f>
        <v>0</v>
      </c>
      <c r="U307" s="68">
        <f>IF(U303&gt;'Key project Info'!$B$6,"",U306-(U304+U305))</f>
        <v>0</v>
      </c>
      <c r="V307" s="68" t="str">
        <f>IF(V303&gt;'Key project Info'!$B$6,"",V306-(V304+V305))</f>
        <v/>
      </c>
      <c r="W307" s="68" t="str">
        <f>IF(W303&gt;'Key project Info'!$B$6,"",W306-(W304+W305))</f>
        <v/>
      </c>
      <c r="X307" s="68" t="str">
        <f>IF(X303&gt;'Key project Info'!$B$6,"",X306-(X304+X305))</f>
        <v/>
      </c>
      <c r="Y307" s="68" t="str">
        <f>IF(Y303&gt;'Key project Info'!$B$6,"",Y306-(Y304+Y305))</f>
        <v/>
      </c>
      <c r="Z307" s="68" t="str">
        <f>IF(Z303&gt;'Key project Info'!$B$6,"",Z306-(Z304+Z305))</f>
        <v/>
      </c>
      <c r="AA307" s="68" t="str">
        <f>IF(AA303&gt;'Key project Info'!$B$6,"",AA306-(AA304+AA305))</f>
        <v/>
      </c>
      <c r="AB307" s="68" t="str">
        <f>IF(AB303&gt;'Key project Info'!$B$6,"",AB306-(AB304+AB305))</f>
        <v/>
      </c>
      <c r="AC307" s="68" t="str">
        <f>IF(AC303&gt;'Key project Info'!$B$6,"",AC306-(AC304+AC305))</f>
        <v/>
      </c>
      <c r="AD307" s="68" t="str">
        <f>IF(AD303&gt;'Key project Info'!$B$6,"",AD306-(AD304+AD305))</f>
        <v/>
      </c>
      <c r="AE307" s="68" t="str">
        <f>IF(AE303&gt;'Key project Info'!$B$6,"",AE306-(AE304+AE305))</f>
        <v/>
      </c>
      <c r="AF307" s="68"/>
      <c r="AG307" s="68"/>
      <c r="AH307" s="68"/>
    </row>
    <row r="308" spans="1:34" x14ac:dyDescent="0.25">
      <c r="A308" s="78" t="s">
        <v>123</v>
      </c>
      <c r="B308" s="68">
        <f>IF(B303&gt;'Key project Info'!$B$6,"",IF(B303=1,B307,A308+B307))</f>
        <v>0</v>
      </c>
      <c r="C308" s="68">
        <f>IF(C303&gt;'Key project Info'!$B$6,"",IF(C303=1,C307,B308+C307))</f>
        <v>0</v>
      </c>
      <c r="D308" s="68">
        <f>IF(D303&gt;'Key project Info'!$B$6,"",IF(D303=1,D307,C308+D307))</f>
        <v>0</v>
      </c>
      <c r="E308" s="68">
        <f>IF(E303&gt;'Key project Info'!$B$6,"",IF(E303=1,E307,D308+E307))</f>
        <v>0</v>
      </c>
      <c r="F308" s="68">
        <f>IF(F303&gt;'Key project Info'!$B$6,"",IF(F303=1,F307,E308+F307))</f>
        <v>0</v>
      </c>
      <c r="G308" s="68">
        <f>IF(G303&gt;'Key project Info'!$B$6,"",IF(G303=1,G307,F308+G307))</f>
        <v>0</v>
      </c>
      <c r="H308" s="68">
        <f>IF(H303&gt;'Key project Info'!$B$6,"",IF(H303=1,H307,G308+H307))</f>
        <v>0</v>
      </c>
      <c r="I308" s="68">
        <f>IF(I303&gt;'Key project Info'!$B$6,"",IF(I303=1,I307,H308+I307))</f>
        <v>0</v>
      </c>
      <c r="J308" s="68">
        <f>IF(J303&gt;'Key project Info'!$B$6,"",IF(J303=1,J307,I308+J307))</f>
        <v>0</v>
      </c>
      <c r="K308" s="68">
        <f>IF(K303&gt;'Key project Info'!$B$6,"",IF(K303=1,K307,J308+K307))</f>
        <v>0</v>
      </c>
      <c r="L308" s="68">
        <f>IF(L303&gt;'Key project Info'!$B$6,"",IF(L303=1,L307,K308+L307))</f>
        <v>0</v>
      </c>
      <c r="M308" s="68">
        <f>IF(M303&gt;'Key project Info'!$B$6,"",IF(M303=1,M307,L308+M307))</f>
        <v>0</v>
      </c>
      <c r="N308" s="68">
        <f>IF(N303&gt;'Key project Info'!$B$6,"",IF(N303=1,N307,M308+N307))</f>
        <v>0</v>
      </c>
      <c r="O308" s="68">
        <f>IF(O303&gt;'Key project Info'!$B$6,"",IF(O303=1,O307,N308+O307))</f>
        <v>0</v>
      </c>
      <c r="P308" s="68">
        <f>IF(P303&gt;'Key project Info'!$B$6,"",IF(P303=1,P307,O308+P307))</f>
        <v>0</v>
      </c>
      <c r="Q308" s="68">
        <f>IF(Q303&gt;'Key project Info'!$B$6,"",IF(Q303=1,Q307,P308+Q307))</f>
        <v>0</v>
      </c>
      <c r="R308" s="68">
        <f>IF(R303&gt;'Key project Info'!$B$6,"",IF(R303=1,R307,Q308+R307))</f>
        <v>0</v>
      </c>
      <c r="S308" s="68">
        <f>IF(S303&gt;'Key project Info'!$B$6,"",IF(S303=1,S307,R308+S307))</f>
        <v>0</v>
      </c>
      <c r="T308" s="68">
        <f>IF(T303&gt;'Key project Info'!$B$6,"",IF(T303=1,T307,S308+T307))</f>
        <v>0</v>
      </c>
      <c r="U308" s="68">
        <f>IF(U303&gt;'Key project Info'!$B$6,"",IF(U303=1,U307,T308+U307))</f>
        <v>0</v>
      </c>
      <c r="V308" s="68" t="str">
        <f>IF(V303&gt;'Key project Info'!$B$6,"",IF(V303=1,V307,U308+V307))</f>
        <v/>
      </c>
      <c r="W308" s="68" t="str">
        <f>IF(W303&gt;'Key project Info'!$B$6,"",IF(W303=1,W307,V308+W307))</f>
        <v/>
      </c>
      <c r="X308" s="68" t="str">
        <f>IF(X303&gt;'Key project Info'!$B$6,"",IF(X303=1,X307,W308+X307))</f>
        <v/>
      </c>
      <c r="Y308" s="68" t="str">
        <f>IF(Y303&gt;'Key project Info'!$B$6,"",IF(Y303=1,Y307,X308+Y307))</f>
        <v/>
      </c>
      <c r="Z308" s="68" t="str">
        <f>IF(Z303&gt;'Key project Info'!$B$6,"",IF(Z303=1,Z307,Y308+Z307))</f>
        <v/>
      </c>
      <c r="AA308" s="68" t="str">
        <f>IF(AA303&gt;'Key project Info'!$B$6,"",IF(AA303=1,AA307,Z308+AA307))</f>
        <v/>
      </c>
      <c r="AB308" s="68" t="str">
        <f>IF(AB303&gt;'Key project Info'!$B$6,"",IF(AB303=1,AB307,AA308+AB307))</f>
        <v/>
      </c>
      <c r="AC308" s="68" t="str">
        <f>IF(AC303&gt;'Key project Info'!$B$6,"",IF(AC303=1,AC307,AB308+AC307))</f>
        <v/>
      </c>
      <c r="AD308" s="68" t="str">
        <f>IF(AD303&gt;'Key project Info'!$B$6,"",IF(AD303=1,AD307,AC308+AD307))</f>
        <v/>
      </c>
      <c r="AE308" s="68" t="str">
        <f>IF(AE303&gt;'Key project Info'!$B$6,"",IF(AE303=1,AE307,AD308+AE307))</f>
        <v/>
      </c>
      <c r="AF308" s="68"/>
      <c r="AG308" s="68"/>
      <c r="AH308" s="68"/>
    </row>
    <row r="309" spans="1:34" x14ac:dyDescent="0.25">
      <c r="A309" s="78" t="s">
        <v>135</v>
      </c>
      <c r="B309" s="68">
        <f>IF(B303&gt;'Key project Info'!$B$6,"",B307-Economics_Reference!B281)</f>
        <v>9</v>
      </c>
      <c r="C309" s="68">
        <f>IF(C303&gt;'Key project Info'!$B$6,"",C307-Economics_Reference!C281)</f>
        <v>0</v>
      </c>
      <c r="D309" s="68">
        <f>IF(D303&gt;'Key project Info'!$B$6,"",D307-Economics_Reference!D281)</f>
        <v>0</v>
      </c>
      <c r="E309" s="68">
        <f>IF(E303&gt;'Key project Info'!$B$6,"",E307-Economics_Reference!E281)</f>
        <v>0</v>
      </c>
      <c r="F309" s="68">
        <f>IF(F303&gt;'Key project Info'!$B$6,"",F307-Economics_Reference!F281)</f>
        <v>0</v>
      </c>
      <c r="G309" s="68">
        <f>IF(G303&gt;'Key project Info'!$B$6,"",G307-Economics_Reference!G281)</f>
        <v>0</v>
      </c>
      <c r="H309" s="68">
        <f>IF(H303&gt;'Key project Info'!$B$6,"",H307-Economics_Reference!H281)</f>
        <v>0</v>
      </c>
      <c r="I309" s="68">
        <f>IF(I303&gt;'Key project Info'!$B$6,"",I307-Economics_Reference!I281)</f>
        <v>0</v>
      </c>
      <c r="J309" s="68">
        <f>IF(J303&gt;'Key project Info'!$B$6,"",J307-Economics_Reference!J281)</f>
        <v>0</v>
      </c>
      <c r="K309" s="68">
        <f>IF(K303&gt;'Key project Info'!$B$6,"",K307-Economics_Reference!K281)</f>
        <v>0</v>
      </c>
      <c r="L309" s="68">
        <f>IF(L303&gt;'Key project Info'!$B$6,"",L307-Economics_Reference!L281)</f>
        <v>0</v>
      </c>
      <c r="M309" s="68">
        <f>IF(M303&gt;'Key project Info'!$B$6,"",M307-Economics_Reference!M281)</f>
        <v>0</v>
      </c>
      <c r="N309" s="68">
        <f>IF(N303&gt;'Key project Info'!$B$6,"",N307-Economics_Reference!N281)</f>
        <v>0</v>
      </c>
      <c r="O309" s="68">
        <f>IF(O303&gt;'Key project Info'!$B$6,"",O307-Economics_Reference!O281)</f>
        <v>0</v>
      </c>
      <c r="P309" s="68">
        <f>IF(P303&gt;'Key project Info'!$B$6,"",P307-Economics_Reference!P281)</f>
        <v>0</v>
      </c>
      <c r="Q309" s="68">
        <f>IF(Q303&gt;'Key project Info'!$B$6,"",Q307-Economics_Reference!Q281)</f>
        <v>0</v>
      </c>
      <c r="R309" s="68">
        <f>IF(R303&gt;'Key project Info'!$B$6,"",R307-Economics_Reference!R281)</f>
        <v>0</v>
      </c>
      <c r="S309" s="68">
        <f>IF(S303&gt;'Key project Info'!$B$6,"",S307-Economics_Reference!S281)</f>
        <v>0</v>
      </c>
      <c r="T309" s="68">
        <f>IF(T303&gt;'Key project Info'!$B$6,"",T307-Economics_Reference!T281)</f>
        <v>0</v>
      </c>
      <c r="U309" s="68">
        <f>IF(U303&gt;'Key project Info'!$B$6,"",U307-Economics_Reference!U281)</f>
        <v>0</v>
      </c>
      <c r="V309" s="68" t="str">
        <f>IF(V303&gt;'Key project Info'!$B$6,"",V307-Economics_Reference!V281)</f>
        <v/>
      </c>
      <c r="W309" s="68" t="str">
        <f>IF(W303&gt;'Key project Info'!$B$6,"",W307-Economics_Reference!W281)</f>
        <v/>
      </c>
      <c r="X309" s="68" t="str">
        <f>IF(X303&gt;'Key project Info'!$B$6,"",X307-Economics_Reference!X281)</f>
        <v/>
      </c>
      <c r="Y309" s="68" t="str">
        <f>IF(Y303&gt;'Key project Info'!$B$6,"",Y307-Economics_Reference!Y281)</f>
        <v/>
      </c>
      <c r="Z309" s="68" t="str">
        <f>IF(Z303&gt;'Key project Info'!$B$6,"",Z307-Economics_Reference!Z281)</f>
        <v/>
      </c>
      <c r="AA309" s="68" t="str">
        <f>IF(AA303&gt;'Key project Info'!$B$6,"",AA307-Economics_Reference!AA281)</f>
        <v/>
      </c>
      <c r="AB309" s="68" t="str">
        <f>IF(AB303&gt;'Key project Info'!$B$6,"",AB307-Economics_Reference!AB281)</f>
        <v/>
      </c>
      <c r="AC309" s="68" t="str">
        <f>IF(AC303&gt;'Key project Info'!$B$6,"",AC307-Economics_Reference!AC281)</f>
        <v/>
      </c>
      <c r="AD309" s="68" t="str">
        <f>IF(AD303&gt;'Key project Info'!$B$6,"",AD307-Economics_Reference!AD281)</f>
        <v/>
      </c>
      <c r="AE309" s="68" t="str">
        <f>IF(AE303&gt;'Key project Info'!$B$6,"",AE307-Economics_Reference!AE281)</f>
        <v/>
      </c>
      <c r="AF309" s="68"/>
      <c r="AG309" s="68"/>
      <c r="AH309" s="68"/>
    </row>
    <row r="310" spans="1:34" x14ac:dyDescent="0.25">
      <c r="A310" s="78"/>
      <c r="B310" s="6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68"/>
      <c r="AG310" s="68"/>
      <c r="AH310" s="68"/>
    </row>
    <row r="311" spans="1:34" x14ac:dyDescent="0.25">
      <c r="A311" s="88" t="s">
        <v>120</v>
      </c>
      <c r="B311" s="68">
        <f>IF(B303&gt;'Key project Info'!$B$6,"",B307/(1+$B315)^B303)</f>
        <v>0</v>
      </c>
      <c r="C311" s="68">
        <f>IF(C303&gt;'Key project Info'!$B$6,"",C307/(1+$B315)^C303)</f>
        <v>0</v>
      </c>
      <c r="D311" s="68">
        <f>IF(D303&gt;'Key project Info'!$B$6,"",D307/(1+$B315)^D303)</f>
        <v>0</v>
      </c>
      <c r="E311" s="68">
        <f>IF(E303&gt;'Key project Info'!$B$6,"",E307/(1+$B315)^E303)</f>
        <v>0</v>
      </c>
      <c r="F311" s="68">
        <f>IF(F303&gt;'Key project Info'!$B$6,"",F307/(1+$B315)^F303)</f>
        <v>0</v>
      </c>
      <c r="G311" s="68">
        <f>IF(G303&gt;'Key project Info'!$B$6,"",G307/(1+$B315)^G303)</f>
        <v>0</v>
      </c>
      <c r="H311" s="68">
        <f>IF(H303&gt;'Key project Info'!$B$6,"",H307/(1+$B315)^H303)</f>
        <v>0</v>
      </c>
      <c r="I311" s="68">
        <f>IF(I303&gt;'Key project Info'!$B$6,"",I307/(1+$B315)^I303)</f>
        <v>0</v>
      </c>
      <c r="J311" s="68">
        <f>IF(J303&gt;'Key project Info'!$B$6,"",J307/(1+$B315)^J303)</f>
        <v>0</v>
      </c>
      <c r="K311" s="68">
        <f>IF(K303&gt;'Key project Info'!$B$6,"",K307/(1+$B315)^K303)</f>
        <v>0</v>
      </c>
      <c r="L311" s="68">
        <f>IF(L303&gt;'Key project Info'!$B$6,"",L307/(1+$B315)^L303)</f>
        <v>0</v>
      </c>
      <c r="M311" s="68">
        <f>IF(M303&gt;'Key project Info'!$B$6,"",M307/(1+$B315)^M303)</f>
        <v>0</v>
      </c>
      <c r="N311" s="68">
        <f>IF(N303&gt;'Key project Info'!$B$6,"",N307/(1+$B315)^N303)</f>
        <v>0</v>
      </c>
      <c r="O311" s="68">
        <f>IF(O303&gt;'Key project Info'!$B$6,"",O307/(1+$B315)^O303)</f>
        <v>0</v>
      </c>
      <c r="P311" s="68">
        <f>IF(P303&gt;'Key project Info'!$B$6,"",P307/(1+$B315)^P303)</f>
        <v>0</v>
      </c>
      <c r="Q311" s="68">
        <f>IF(Q303&gt;'Key project Info'!$B$6,"",Q307/(1+$B315)^Q303)</f>
        <v>0</v>
      </c>
      <c r="R311" s="68">
        <f>IF(R303&gt;'Key project Info'!$B$6,"",R307/(1+$B315)^R303)</f>
        <v>0</v>
      </c>
      <c r="S311" s="68">
        <f>IF(S303&gt;'Key project Info'!$B$6,"",S307/(1+$B315)^S303)</f>
        <v>0</v>
      </c>
      <c r="T311" s="68">
        <f>IF(T303&gt;'Key project Info'!$B$6,"",T307/(1+$B315)^T303)</f>
        <v>0</v>
      </c>
      <c r="U311" s="68">
        <f>IF(U303&gt;'Key project Info'!$B$6,"",U307/(1+$B315)^U303)</f>
        <v>0</v>
      </c>
      <c r="V311" s="68" t="str">
        <f>IF(V303&gt;'Key project Info'!$B$6,"",V307/(1+$B315)^V303)</f>
        <v/>
      </c>
      <c r="W311" s="68" t="str">
        <f>IF(W303&gt;'Key project Info'!$B$6,"",W307/(1+$B315)^W303)</f>
        <v/>
      </c>
      <c r="X311" s="68" t="str">
        <f>IF(X303&gt;'Key project Info'!$B$6,"",X307/(1+$B315)^X303)</f>
        <v/>
      </c>
      <c r="Y311" s="68" t="str">
        <f>IF(Y303&gt;'Key project Info'!$B$6,"",Y307/(1+$B315)^Y303)</f>
        <v/>
      </c>
      <c r="Z311" s="68" t="str">
        <f>IF(Z303&gt;'Key project Info'!$B$6,"",Z307/(1+$B315)^Z303)</f>
        <v/>
      </c>
      <c r="AA311" s="68" t="str">
        <f>IF(AA303&gt;'Key project Info'!$B$6,"",AA307/(1+$B315)^AA303)</f>
        <v/>
      </c>
      <c r="AB311" s="68" t="str">
        <f>IF(AB303&gt;'Key project Info'!$B$6,"",AB307/(1+$B315)^AB303)</f>
        <v/>
      </c>
      <c r="AC311" s="68" t="str">
        <f>IF(AC303&gt;'Key project Info'!$B$6,"",AC307/(1+$B315)^AC303)</f>
        <v/>
      </c>
      <c r="AD311" s="68" t="str">
        <f>IF(AD303&gt;'Key project Info'!$B$6,"",AD307/(1+$B315)^AD303)</f>
        <v/>
      </c>
      <c r="AE311" s="68" t="str">
        <f>IF(AE303&gt;'Key project Info'!$B$6,"",AE307/(1+$B315)^AE303)</f>
        <v/>
      </c>
      <c r="AF311" s="68"/>
      <c r="AG311" s="68"/>
      <c r="AH311" s="68"/>
    </row>
    <row r="312" spans="1:34" x14ac:dyDescent="0.25">
      <c r="A312" s="78" t="s">
        <v>121</v>
      </c>
      <c r="B312" s="68">
        <f>IF(B303&gt;'Key project Info'!$B$6,"",B308/(1+$B315)^B303)</f>
        <v>0</v>
      </c>
      <c r="C312" s="68">
        <f>IF(C303&gt;'Key project Info'!$B$6,"",C308/(1+$B315)^C303)</f>
        <v>0</v>
      </c>
      <c r="D312" s="68">
        <f>IF(D303&gt;'Key project Info'!$B$6,"",D308/(1+$B315)^D303)</f>
        <v>0</v>
      </c>
      <c r="E312" s="68">
        <f>IF(E303&gt;'Key project Info'!$B$6,"",E308/(1+$B315)^E303)</f>
        <v>0</v>
      </c>
      <c r="F312" s="68">
        <f>IF(F303&gt;'Key project Info'!$B$6,"",F308/(1+$B315)^F303)</f>
        <v>0</v>
      </c>
      <c r="G312" s="68">
        <f>IF(G303&gt;'Key project Info'!$B$6,"",G308/(1+$B315)^G303)</f>
        <v>0</v>
      </c>
      <c r="H312" s="68">
        <f>IF(H303&gt;'Key project Info'!$B$6,"",H308/(1+$B315)^H303)</f>
        <v>0</v>
      </c>
      <c r="I312" s="68">
        <f>IF(I303&gt;'Key project Info'!$B$6,"",I308/(1+$B315)^I303)</f>
        <v>0</v>
      </c>
      <c r="J312" s="68">
        <f>IF(J303&gt;'Key project Info'!$B$6,"",J308/(1+$B315)^J303)</f>
        <v>0</v>
      </c>
      <c r="K312" s="68">
        <f>IF(K303&gt;'Key project Info'!$B$6,"",K308/(1+$B315)^K303)</f>
        <v>0</v>
      </c>
      <c r="L312" s="68">
        <f>IF(L303&gt;'Key project Info'!$B$6,"",L308/(1+$B315)^L303)</f>
        <v>0</v>
      </c>
      <c r="M312" s="68">
        <f>IF(M303&gt;'Key project Info'!$B$6,"",M308/(1+$B315)^M303)</f>
        <v>0</v>
      </c>
      <c r="N312" s="68">
        <f>IF(N303&gt;'Key project Info'!$B$6,"",N308/(1+$B315)^N303)</f>
        <v>0</v>
      </c>
      <c r="O312" s="68">
        <f>IF(O303&gt;'Key project Info'!$B$6,"",O308/(1+$B315)^O303)</f>
        <v>0</v>
      </c>
      <c r="P312" s="68">
        <f>IF(P303&gt;'Key project Info'!$B$6,"",P308/(1+$B315)^P303)</f>
        <v>0</v>
      </c>
      <c r="Q312" s="68">
        <f>IF(Q303&gt;'Key project Info'!$B$6,"",Q308/(1+$B315)^Q303)</f>
        <v>0</v>
      </c>
      <c r="R312" s="68">
        <f>IF(R303&gt;'Key project Info'!$B$6,"",R308/(1+$B315)^R303)</f>
        <v>0</v>
      </c>
      <c r="S312" s="68">
        <f>IF(S303&gt;'Key project Info'!$B$6,"",S308/(1+$B315)^S303)</f>
        <v>0</v>
      </c>
      <c r="T312" s="68">
        <f>IF(T303&gt;'Key project Info'!$B$6,"",T308/(1+$B315)^T303)</f>
        <v>0</v>
      </c>
      <c r="U312" s="68">
        <f>IF(U303&gt;'Key project Info'!$B$6,"",U308/(1+$B315)^U303)</f>
        <v>0</v>
      </c>
      <c r="V312" s="68" t="str">
        <f>IF(V303&gt;'Key project Info'!$B$6,"",V308/(1+$B315)^V303)</f>
        <v/>
      </c>
      <c r="W312" s="68" t="str">
        <f>IF(W303&gt;'Key project Info'!$B$6,"",W308/(1+$B315)^W303)</f>
        <v/>
      </c>
      <c r="X312" s="68" t="str">
        <f>IF(X303&gt;'Key project Info'!$B$6,"",X308/(1+$B315)^X303)</f>
        <v/>
      </c>
      <c r="Y312" s="68" t="str">
        <f>IF(Y303&gt;'Key project Info'!$B$6,"",Y308/(1+$B315)^Y303)</f>
        <v/>
      </c>
      <c r="Z312" s="68" t="str">
        <f>IF(Z303&gt;'Key project Info'!$B$6,"",Z308/(1+$B315)^Z303)</f>
        <v/>
      </c>
      <c r="AA312" s="68" t="str">
        <f>IF(AA303&gt;'Key project Info'!$B$6,"",AA308/(1+$B315)^AA303)</f>
        <v/>
      </c>
      <c r="AB312" s="68" t="str">
        <f>IF(AB303&gt;'Key project Info'!$B$6,"",AB308/(1+$B315)^AB303)</f>
        <v/>
      </c>
      <c r="AC312" s="68" t="str">
        <f>IF(AC303&gt;'Key project Info'!$B$6,"",AC308/(1+$B315)^AC303)</f>
        <v/>
      </c>
      <c r="AD312" s="68" t="str">
        <f>IF(AD303&gt;'Key project Info'!$B$6,"",AD308/(1+$B315)^AD303)</f>
        <v/>
      </c>
      <c r="AE312" s="68" t="str">
        <f>IF(AE303&gt;'Key project Info'!$B$6,"",AE308/(1+$B315)^AE303)</f>
        <v/>
      </c>
      <c r="AF312" s="68"/>
      <c r="AG312" s="68"/>
      <c r="AH312" s="68"/>
    </row>
    <row r="313" spans="1:34" s="292" customFormat="1" ht="14.4" thickBot="1" x14ac:dyDescent="0.3">
      <c r="A313" s="291" t="s">
        <v>136</v>
      </c>
      <c r="B313" s="176">
        <f>IF(B303&gt;'Key project Info'!$B$6,"",B311-Economics_Reference!B284)</f>
        <v>8.5090909090909097</v>
      </c>
      <c r="C313" s="176">
        <f>IF(C303&gt;'Key project Info'!$B$6,"",C311-Economics_Reference!C284)</f>
        <v>0</v>
      </c>
      <c r="D313" s="176">
        <f>IF(D303&gt;'Key project Info'!$B$6,"",D311-Economics_Reference!D284)</f>
        <v>0</v>
      </c>
      <c r="E313" s="176">
        <f>IF(E303&gt;'Key project Info'!$B$6,"",E311-Economics_Reference!E284)</f>
        <v>0</v>
      </c>
      <c r="F313" s="176">
        <f>IF(F303&gt;'Key project Info'!$B$6,"",F311-Economics_Reference!F284)</f>
        <v>0</v>
      </c>
      <c r="G313" s="176">
        <f>IF(G303&gt;'Key project Info'!$B$6,"",G311-Economics_Reference!G284)</f>
        <v>0</v>
      </c>
      <c r="H313" s="176">
        <f>IF(H303&gt;'Key project Info'!$B$6,"",H311-Economics_Reference!H284)</f>
        <v>0</v>
      </c>
      <c r="I313" s="176">
        <f>IF(I303&gt;'Key project Info'!$B$6,"",I311-Economics_Reference!I284)</f>
        <v>0</v>
      </c>
      <c r="J313" s="176">
        <f>IF(J303&gt;'Key project Info'!$B$6,"",J311-Economics_Reference!J284)</f>
        <v>0</v>
      </c>
      <c r="K313" s="176">
        <f>IF(K303&gt;'Key project Info'!$B$6,"",K311-Economics_Reference!K284)</f>
        <v>0</v>
      </c>
      <c r="L313" s="176">
        <f>IF(L303&gt;'Key project Info'!$B$6,"",L311-Economics_Reference!L284)</f>
        <v>0</v>
      </c>
      <c r="M313" s="176">
        <f>IF(M303&gt;'Key project Info'!$B$6,"",M311-Economics_Reference!M284)</f>
        <v>0</v>
      </c>
      <c r="N313" s="176">
        <f>IF(N303&gt;'Key project Info'!$B$6,"",N311-Economics_Reference!N284)</f>
        <v>0</v>
      </c>
      <c r="O313" s="176">
        <f>IF(O303&gt;'Key project Info'!$B$6,"",O311-Economics_Reference!O284)</f>
        <v>0</v>
      </c>
      <c r="P313" s="176">
        <f>IF(P303&gt;'Key project Info'!$B$6,"",P311-Economics_Reference!P284)</f>
        <v>0</v>
      </c>
      <c r="Q313" s="176">
        <f>IF(Q303&gt;'Key project Info'!$B$6,"",Q311-Economics_Reference!Q284)</f>
        <v>0</v>
      </c>
      <c r="R313" s="176">
        <f>IF(R303&gt;'Key project Info'!$B$6,"",R311-Economics_Reference!R284)</f>
        <v>0</v>
      </c>
      <c r="S313" s="176">
        <f>IF(S303&gt;'Key project Info'!$B$6,"",S311-Economics_Reference!S284)</f>
        <v>0</v>
      </c>
      <c r="T313" s="176">
        <f>IF(T303&gt;'Key project Info'!$B$6,"",T311-Economics_Reference!T284)</f>
        <v>0</v>
      </c>
      <c r="U313" s="176">
        <f>IF(U303&gt;'Key project Info'!$B$6,"",U311-Economics_Reference!U284)</f>
        <v>0</v>
      </c>
      <c r="V313" s="176" t="str">
        <f>IF(V303&gt;'Key project Info'!$B$6,"",V311-Economics_Reference!V284)</f>
        <v/>
      </c>
      <c r="W313" s="176" t="str">
        <f>IF(W303&gt;'Key project Info'!$B$6,"",W311-Economics_Reference!W284)</f>
        <v/>
      </c>
      <c r="X313" s="176" t="str">
        <f>IF(X303&gt;'Key project Info'!$B$6,"",X311-Economics_Reference!X284)</f>
        <v/>
      </c>
      <c r="Y313" s="176" t="str">
        <f>IF(Y303&gt;'Key project Info'!$B$6,"",Y311-Economics_Reference!Y284)</f>
        <v/>
      </c>
      <c r="Z313" s="176" t="str">
        <f>IF(Z303&gt;'Key project Info'!$B$6,"",Z311-Economics_Reference!Z284)</f>
        <v/>
      </c>
      <c r="AA313" s="176" t="str">
        <f>IF(AA303&gt;'Key project Info'!$B$6,"",AA311-Economics_Reference!AA284)</f>
        <v/>
      </c>
      <c r="AB313" s="176" t="str">
        <f>IF(AB303&gt;'Key project Info'!$B$6,"",AB311-Economics_Reference!AB284)</f>
        <v/>
      </c>
      <c r="AC313" s="176" t="str">
        <f>IF(AC303&gt;'Key project Info'!$B$6,"",AC311-Economics_Reference!AC284)</f>
        <v/>
      </c>
      <c r="AD313" s="176" t="str">
        <f>IF(AD303&gt;'Key project Info'!$B$6,"",AD311-Economics_Reference!AD284)</f>
        <v/>
      </c>
      <c r="AE313" s="176" t="str">
        <f>IF(AE303&gt;'Key project Info'!$B$6,"",AE311-Economics_Reference!AE284)</f>
        <v/>
      </c>
      <c r="AF313" s="176"/>
      <c r="AG313" s="176"/>
      <c r="AH313" s="176"/>
    </row>
    <row r="314" spans="1:34" x14ac:dyDescent="0.25">
      <c r="A314" s="78"/>
      <c r="B314" s="68"/>
      <c r="C314" s="78"/>
      <c r="D314" s="78"/>
      <c r="E314" s="68"/>
      <c r="F314" s="68"/>
      <c r="G314" s="7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68"/>
    </row>
    <row r="315" spans="1:34" x14ac:dyDescent="0.25">
      <c r="A315" s="78" t="s">
        <v>98</v>
      </c>
      <c r="B315" s="90">
        <f>(1+B316)/(1+B317)-1</f>
        <v>5.7692307692307709E-2</v>
      </c>
      <c r="C315" s="78"/>
      <c r="D315" s="78"/>
      <c r="E315" s="68"/>
      <c r="F315" s="68"/>
      <c r="G315" s="7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68"/>
    </row>
    <row r="316" spans="1:34" x14ac:dyDescent="0.25">
      <c r="A316" s="78" t="s">
        <v>96</v>
      </c>
      <c r="B316" s="302">
        <v>0.1</v>
      </c>
      <c r="C316" s="78"/>
      <c r="D316" s="78"/>
      <c r="E316" s="68"/>
      <c r="F316" s="68"/>
      <c r="G316" s="7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row>
    <row r="317" spans="1:34" x14ac:dyDescent="0.25">
      <c r="A317" s="271" t="s">
        <v>97</v>
      </c>
      <c r="B317" s="302">
        <v>0.04</v>
      </c>
      <c r="C317" s="78"/>
      <c r="D317" s="78"/>
      <c r="E317" s="68"/>
      <c r="F317" s="68"/>
      <c r="G317" s="7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row>
    <row r="318" spans="1:34" x14ac:dyDescent="0.25">
      <c r="A318" s="88" t="s">
        <v>31</v>
      </c>
      <c r="B318" s="88">
        <f ca="1">IF(AND('Key project Info'!$B$6&gt;0,'Key project Info'!$B$6&lt;=30),SUM(B311:OFFSET(B311,0,'Key project Info'!$B$6-1)),"Assessment period wrong")</f>
        <v>0</v>
      </c>
      <c r="C318" s="78"/>
      <c r="D318" s="78"/>
      <c r="E318" s="68"/>
      <c r="F318" s="68"/>
      <c r="G318" s="7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68"/>
    </row>
    <row r="319" spans="1:34" x14ac:dyDescent="0.25">
      <c r="A319" s="65" t="s">
        <v>100</v>
      </c>
      <c r="B319" s="303" t="e">
        <f ca="1">IF(AND('Key project Info'!$B$6&gt;0,'Key project Info'!$B$6&lt;=30),IRR(B307:OFFSET(B307,0,'Key project Info'!$B$6-1)),"Assessment period wrong")</f>
        <v>#NUM!</v>
      </c>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G319" s="68"/>
      <c r="AH319" s="68"/>
    </row>
    <row r="320" spans="1:34" x14ac:dyDescent="0.25">
      <c r="A320" s="65"/>
      <c r="B320" s="293"/>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68"/>
    </row>
    <row r="321" spans="1:34" x14ac:dyDescent="0.25">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row>
    <row r="322" spans="1:34" x14ac:dyDescent="0.25">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68"/>
    </row>
    <row r="323" spans="1:34" ht="17.399999999999999" x14ac:dyDescent="0.3">
      <c r="A323" s="286" t="str">
        <f>'Key project Info'!$B$47</f>
        <v>Land use o</v>
      </c>
      <c r="B323" s="286"/>
      <c r="C323" s="286"/>
      <c r="D323" s="286"/>
      <c r="E323" s="286"/>
      <c r="F323" s="286"/>
      <c r="G323" s="286"/>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68"/>
      <c r="AG323" s="68"/>
      <c r="AH323" s="68"/>
    </row>
    <row r="324" spans="1:34" x14ac:dyDescent="0.25">
      <c r="A324" s="287" t="s">
        <v>1</v>
      </c>
      <c r="B324" s="288">
        <v>1</v>
      </c>
      <c r="C324" s="288">
        <v>2</v>
      </c>
      <c r="D324" s="288">
        <v>3</v>
      </c>
      <c r="E324" s="288">
        <v>4</v>
      </c>
      <c r="F324" s="288">
        <v>5</v>
      </c>
      <c r="G324" s="288">
        <v>6</v>
      </c>
      <c r="H324" s="288">
        <v>7</v>
      </c>
      <c r="I324" s="288">
        <v>8</v>
      </c>
      <c r="J324" s="288">
        <v>9</v>
      </c>
      <c r="K324" s="288">
        <v>10</v>
      </c>
      <c r="L324" s="288">
        <v>11</v>
      </c>
      <c r="M324" s="288">
        <v>12</v>
      </c>
      <c r="N324" s="288">
        <v>13</v>
      </c>
      <c r="O324" s="288">
        <v>14</v>
      </c>
      <c r="P324" s="288">
        <v>15</v>
      </c>
      <c r="Q324" s="288">
        <v>16</v>
      </c>
      <c r="R324" s="288">
        <v>17</v>
      </c>
      <c r="S324" s="288">
        <v>18</v>
      </c>
      <c r="T324" s="288">
        <v>19</v>
      </c>
      <c r="U324" s="288">
        <v>20</v>
      </c>
      <c r="V324" s="288">
        <v>21</v>
      </c>
      <c r="W324" s="288">
        <v>22</v>
      </c>
      <c r="X324" s="288">
        <v>23</v>
      </c>
      <c r="Y324" s="288">
        <v>24</v>
      </c>
      <c r="Z324" s="288">
        <v>25</v>
      </c>
      <c r="AA324" s="288">
        <v>26</v>
      </c>
      <c r="AB324" s="288">
        <v>27</v>
      </c>
      <c r="AC324" s="288">
        <v>28</v>
      </c>
      <c r="AD324" s="288">
        <v>29</v>
      </c>
      <c r="AE324" s="288">
        <v>30</v>
      </c>
      <c r="AF324" s="68"/>
      <c r="AG324" s="68"/>
      <c r="AH324" s="68"/>
    </row>
    <row r="325" spans="1:34" s="235" customFormat="1" x14ac:dyDescent="0.25">
      <c r="A325" s="235" t="s">
        <v>8</v>
      </c>
    </row>
    <row r="326" spans="1:34" s="290" customFormat="1" ht="16.5" customHeight="1" x14ac:dyDescent="0.3">
      <c r="A326" s="235" t="s">
        <v>29</v>
      </c>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c r="AA326" s="235"/>
      <c r="AB326" s="235"/>
      <c r="AC326" s="235"/>
      <c r="AD326" s="235"/>
      <c r="AE326" s="235"/>
    </row>
    <row r="327" spans="1:34" s="235" customFormat="1" x14ac:dyDescent="0.25">
      <c r="A327" s="237" t="s">
        <v>30</v>
      </c>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c r="AB327" s="237"/>
      <c r="AC327" s="237"/>
      <c r="AD327" s="237"/>
      <c r="AE327" s="237"/>
    </row>
    <row r="328" spans="1:34" x14ac:dyDescent="0.25">
      <c r="A328" s="88" t="s">
        <v>122</v>
      </c>
      <c r="B328" s="68">
        <f>IF(B324&gt;'Key project Info'!$B$6,"",B327-(B325+B326))</f>
        <v>0</v>
      </c>
      <c r="C328" s="68">
        <f>IF(C324&gt;'Key project Info'!$B$6,"",C327-(C325+C326))</f>
        <v>0</v>
      </c>
      <c r="D328" s="68">
        <f>IF(D324&gt;'Key project Info'!$B$6,"",D327-(D325+D326))</f>
        <v>0</v>
      </c>
      <c r="E328" s="68">
        <f>IF(E324&gt;'Key project Info'!$B$6,"",E327-(E325+E326))</f>
        <v>0</v>
      </c>
      <c r="F328" s="68">
        <f>IF(F324&gt;'Key project Info'!$B$6,"",F327-(F325+F326))</f>
        <v>0</v>
      </c>
      <c r="G328" s="68">
        <f>IF(G324&gt;'Key project Info'!$B$6,"",G327-(G325+G326))</f>
        <v>0</v>
      </c>
      <c r="H328" s="68">
        <f>IF(H324&gt;'Key project Info'!$B$6,"",H327-(H325+H326))</f>
        <v>0</v>
      </c>
      <c r="I328" s="68">
        <f>IF(I324&gt;'Key project Info'!$B$6,"",I327-(I325+I326))</f>
        <v>0</v>
      </c>
      <c r="J328" s="68">
        <f>IF(J324&gt;'Key project Info'!$B$6,"",J327-(J325+J326))</f>
        <v>0</v>
      </c>
      <c r="K328" s="68">
        <f>IF(K324&gt;'Key project Info'!$B$6,"",K327-(K325+K326))</f>
        <v>0</v>
      </c>
      <c r="L328" s="68">
        <f>IF(L324&gt;'Key project Info'!$B$6,"",L327-(L325+L326))</f>
        <v>0</v>
      </c>
      <c r="M328" s="68">
        <f>IF(M324&gt;'Key project Info'!$B$6,"",M327-(M325+M326))</f>
        <v>0</v>
      </c>
      <c r="N328" s="68">
        <f>IF(N324&gt;'Key project Info'!$B$6,"",N327-(N325+N326))</f>
        <v>0</v>
      </c>
      <c r="O328" s="68">
        <f>IF(O324&gt;'Key project Info'!$B$6,"",O327-(O325+O326))</f>
        <v>0</v>
      </c>
      <c r="P328" s="68">
        <f>IF(P324&gt;'Key project Info'!$B$6,"",P327-(P325+P326))</f>
        <v>0</v>
      </c>
      <c r="Q328" s="68">
        <f>IF(Q324&gt;'Key project Info'!$B$6,"",Q327-(Q325+Q326))</f>
        <v>0</v>
      </c>
      <c r="R328" s="68">
        <f>IF(R324&gt;'Key project Info'!$B$6,"",R327-(R325+R326))</f>
        <v>0</v>
      </c>
      <c r="S328" s="68">
        <f>IF(S324&gt;'Key project Info'!$B$6,"",S327-(S325+S326))</f>
        <v>0</v>
      </c>
      <c r="T328" s="68">
        <f>IF(T324&gt;'Key project Info'!$B$6,"",T327-(T325+T326))</f>
        <v>0</v>
      </c>
      <c r="U328" s="68">
        <f>IF(U324&gt;'Key project Info'!$B$6,"",U327-(U325+U326))</f>
        <v>0</v>
      </c>
      <c r="V328" s="68" t="str">
        <f>IF(V324&gt;'Key project Info'!$B$6,"",V327-(V325+V326))</f>
        <v/>
      </c>
      <c r="W328" s="68" t="str">
        <f>IF(W324&gt;'Key project Info'!$B$6,"",W327-(W325+W326))</f>
        <v/>
      </c>
      <c r="X328" s="68" t="str">
        <f>IF(X324&gt;'Key project Info'!$B$6,"",X327-(X325+X326))</f>
        <v/>
      </c>
      <c r="Y328" s="68" t="str">
        <f>IF(Y324&gt;'Key project Info'!$B$6,"",Y327-(Y325+Y326))</f>
        <v/>
      </c>
      <c r="Z328" s="68" t="str">
        <f>IF(Z324&gt;'Key project Info'!$B$6,"",Z327-(Z325+Z326))</f>
        <v/>
      </c>
      <c r="AA328" s="68" t="str">
        <f>IF(AA324&gt;'Key project Info'!$B$6,"",AA327-(AA325+AA326))</f>
        <v/>
      </c>
      <c r="AB328" s="68" t="str">
        <f>IF(AB324&gt;'Key project Info'!$B$6,"",AB327-(AB325+AB326))</f>
        <v/>
      </c>
      <c r="AC328" s="68" t="str">
        <f>IF(AC324&gt;'Key project Info'!$B$6,"",AC327-(AC325+AC326))</f>
        <v/>
      </c>
      <c r="AD328" s="68" t="str">
        <f>IF(AD324&gt;'Key project Info'!$B$6,"",AD327-(AD325+AD326))</f>
        <v/>
      </c>
      <c r="AE328" s="68" t="str">
        <f>IF(AE324&gt;'Key project Info'!$B$6,"",AE327-(AE325+AE326))</f>
        <v/>
      </c>
      <c r="AF328" s="68"/>
      <c r="AG328" s="68"/>
      <c r="AH328" s="68"/>
    </row>
    <row r="329" spans="1:34" x14ac:dyDescent="0.25">
      <c r="A329" s="78" t="s">
        <v>123</v>
      </c>
      <c r="B329" s="68">
        <f>IF(B324&gt;'Key project Info'!$B$6,"",IF(B324=1,B328,A329+B328))</f>
        <v>0</v>
      </c>
      <c r="C329" s="68">
        <f>IF(C324&gt;'Key project Info'!$B$6,"",IF(C324=1,C328,B329+C328))</f>
        <v>0</v>
      </c>
      <c r="D329" s="68">
        <f>IF(D324&gt;'Key project Info'!$B$6,"",IF(D324=1,D328,C329+D328))</f>
        <v>0</v>
      </c>
      <c r="E329" s="68">
        <f>IF(E324&gt;'Key project Info'!$B$6,"",IF(E324=1,E328,D329+E328))</f>
        <v>0</v>
      </c>
      <c r="F329" s="68">
        <f>IF(F324&gt;'Key project Info'!$B$6,"",IF(F324=1,F328,E329+F328))</f>
        <v>0</v>
      </c>
      <c r="G329" s="68">
        <f>IF(G324&gt;'Key project Info'!$B$6,"",IF(G324=1,G328,F329+G328))</f>
        <v>0</v>
      </c>
      <c r="H329" s="68">
        <f>IF(H324&gt;'Key project Info'!$B$6,"",IF(H324=1,H328,G329+H328))</f>
        <v>0</v>
      </c>
      <c r="I329" s="68">
        <f>IF(I324&gt;'Key project Info'!$B$6,"",IF(I324=1,I328,H329+I328))</f>
        <v>0</v>
      </c>
      <c r="J329" s="68">
        <f>IF(J324&gt;'Key project Info'!$B$6,"",IF(J324=1,J328,I329+J328))</f>
        <v>0</v>
      </c>
      <c r="K329" s="68">
        <f>IF(K324&gt;'Key project Info'!$B$6,"",IF(K324=1,K328,J329+K328))</f>
        <v>0</v>
      </c>
      <c r="L329" s="68">
        <f>IF(L324&gt;'Key project Info'!$B$6,"",IF(L324=1,L328,K329+L328))</f>
        <v>0</v>
      </c>
      <c r="M329" s="68">
        <f>IF(M324&gt;'Key project Info'!$B$6,"",IF(M324=1,M328,L329+M328))</f>
        <v>0</v>
      </c>
      <c r="N329" s="68">
        <f>IF(N324&gt;'Key project Info'!$B$6,"",IF(N324=1,N328,M329+N328))</f>
        <v>0</v>
      </c>
      <c r="O329" s="68">
        <f>IF(O324&gt;'Key project Info'!$B$6,"",IF(O324=1,O328,N329+O328))</f>
        <v>0</v>
      </c>
      <c r="P329" s="68">
        <f>IF(P324&gt;'Key project Info'!$B$6,"",IF(P324=1,P328,O329+P328))</f>
        <v>0</v>
      </c>
      <c r="Q329" s="68">
        <f>IF(Q324&gt;'Key project Info'!$B$6,"",IF(Q324=1,Q328,P329+Q328))</f>
        <v>0</v>
      </c>
      <c r="R329" s="68">
        <f>IF(R324&gt;'Key project Info'!$B$6,"",IF(R324=1,R328,Q329+R328))</f>
        <v>0</v>
      </c>
      <c r="S329" s="68">
        <f>IF(S324&gt;'Key project Info'!$B$6,"",IF(S324=1,S328,R329+S328))</f>
        <v>0</v>
      </c>
      <c r="T329" s="68">
        <f>IF(T324&gt;'Key project Info'!$B$6,"",IF(T324=1,T328,S329+T328))</f>
        <v>0</v>
      </c>
      <c r="U329" s="68">
        <f>IF(U324&gt;'Key project Info'!$B$6,"",IF(U324=1,U328,T329+U328))</f>
        <v>0</v>
      </c>
      <c r="V329" s="68" t="str">
        <f>IF(V324&gt;'Key project Info'!$B$6,"",IF(V324=1,V328,U329+V328))</f>
        <v/>
      </c>
      <c r="W329" s="68" t="str">
        <f>IF(W324&gt;'Key project Info'!$B$6,"",IF(W324=1,W328,V329+W328))</f>
        <v/>
      </c>
      <c r="X329" s="68" t="str">
        <f>IF(X324&gt;'Key project Info'!$B$6,"",IF(X324=1,X328,W329+X328))</f>
        <v/>
      </c>
      <c r="Y329" s="68" t="str">
        <f>IF(Y324&gt;'Key project Info'!$B$6,"",IF(Y324=1,Y328,X329+Y328))</f>
        <v/>
      </c>
      <c r="Z329" s="68" t="str">
        <f>IF(Z324&gt;'Key project Info'!$B$6,"",IF(Z324=1,Z328,Y329+Z328))</f>
        <v/>
      </c>
      <c r="AA329" s="68" t="str">
        <f>IF(AA324&gt;'Key project Info'!$B$6,"",IF(AA324=1,AA328,Z329+AA328))</f>
        <v/>
      </c>
      <c r="AB329" s="68" t="str">
        <f>IF(AB324&gt;'Key project Info'!$B$6,"",IF(AB324=1,AB328,AA329+AB328))</f>
        <v/>
      </c>
      <c r="AC329" s="68" t="str">
        <f>IF(AC324&gt;'Key project Info'!$B$6,"",IF(AC324=1,AC328,AB329+AC328))</f>
        <v/>
      </c>
      <c r="AD329" s="68" t="str">
        <f>IF(AD324&gt;'Key project Info'!$B$6,"",IF(AD324=1,AD328,AC329+AD328))</f>
        <v/>
      </c>
      <c r="AE329" s="68" t="str">
        <f>IF(AE324&gt;'Key project Info'!$B$6,"",IF(AE324=1,AE328,AD329+AE328))</f>
        <v/>
      </c>
      <c r="AF329" s="68"/>
      <c r="AG329" s="68"/>
      <c r="AH329" s="68"/>
    </row>
    <row r="330" spans="1:34" x14ac:dyDescent="0.25">
      <c r="A330" s="78" t="s">
        <v>135</v>
      </c>
      <c r="B330" s="68">
        <f>IF(B324&gt;'Key project Info'!$B$6,"",B328-Economics_Reference!B300)</f>
        <v>10</v>
      </c>
      <c r="C330" s="68">
        <f>IF(C324&gt;'Key project Info'!$B$6,"",C328-Economics_Reference!C300)</f>
        <v>0</v>
      </c>
      <c r="D330" s="68">
        <f>IF(D324&gt;'Key project Info'!$B$6,"",D328-Economics_Reference!D300)</f>
        <v>0</v>
      </c>
      <c r="E330" s="68">
        <f>IF(E324&gt;'Key project Info'!$B$6,"",E328-Economics_Reference!E300)</f>
        <v>0</v>
      </c>
      <c r="F330" s="68">
        <f>IF(F324&gt;'Key project Info'!$B$6,"",F328-Economics_Reference!F300)</f>
        <v>0</v>
      </c>
      <c r="G330" s="68">
        <f>IF(G324&gt;'Key project Info'!$B$6,"",G328-Economics_Reference!G300)</f>
        <v>0</v>
      </c>
      <c r="H330" s="68">
        <f>IF(H324&gt;'Key project Info'!$B$6,"",H328-Economics_Reference!H300)</f>
        <v>0</v>
      </c>
      <c r="I330" s="68">
        <f>IF(I324&gt;'Key project Info'!$B$6,"",I328-Economics_Reference!I300)</f>
        <v>0</v>
      </c>
      <c r="J330" s="68">
        <f>IF(J324&gt;'Key project Info'!$B$6,"",J328-Economics_Reference!J300)</f>
        <v>0</v>
      </c>
      <c r="K330" s="68">
        <f>IF(K324&gt;'Key project Info'!$B$6,"",K328-Economics_Reference!K300)</f>
        <v>0</v>
      </c>
      <c r="L330" s="68">
        <f>IF(L324&gt;'Key project Info'!$B$6,"",L328-Economics_Reference!L300)</f>
        <v>0</v>
      </c>
      <c r="M330" s="68">
        <f>IF(M324&gt;'Key project Info'!$B$6,"",M328-Economics_Reference!M300)</f>
        <v>0</v>
      </c>
      <c r="N330" s="68">
        <f>IF(N324&gt;'Key project Info'!$B$6,"",N328-Economics_Reference!N300)</f>
        <v>0</v>
      </c>
      <c r="O330" s="68">
        <f>IF(O324&gt;'Key project Info'!$B$6,"",O328-Economics_Reference!O300)</f>
        <v>0</v>
      </c>
      <c r="P330" s="68">
        <f>IF(P324&gt;'Key project Info'!$B$6,"",P328-Economics_Reference!P300)</f>
        <v>0</v>
      </c>
      <c r="Q330" s="68">
        <f>IF(Q324&gt;'Key project Info'!$B$6,"",Q328-Economics_Reference!Q300)</f>
        <v>0</v>
      </c>
      <c r="R330" s="68">
        <f>IF(R324&gt;'Key project Info'!$B$6,"",R328-Economics_Reference!R300)</f>
        <v>0</v>
      </c>
      <c r="S330" s="68">
        <f>IF(S324&gt;'Key project Info'!$B$6,"",S328-Economics_Reference!S300)</f>
        <v>0</v>
      </c>
      <c r="T330" s="68">
        <f>IF(T324&gt;'Key project Info'!$B$6,"",T328-Economics_Reference!T300)</f>
        <v>0</v>
      </c>
      <c r="U330" s="68">
        <f>IF(U324&gt;'Key project Info'!$B$6,"",U328-Economics_Reference!U300)</f>
        <v>0</v>
      </c>
      <c r="V330" s="68" t="str">
        <f>IF(V324&gt;'Key project Info'!$B$6,"",V328-Economics_Reference!V300)</f>
        <v/>
      </c>
      <c r="W330" s="68" t="str">
        <f>IF(W324&gt;'Key project Info'!$B$6,"",W328-Economics_Reference!W300)</f>
        <v/>
      </c>
      <c r="X330" s="68" t="str">
        <f>IF(X324&gt;'Key project Info'!$B$6,"",X328-Economics_Reference!X300)</f>
        <v/>
      </c>
      <c r="Y330" s="68" t="str">
        <f>IF(Y324&gt;'Key project Info'!$B$6,"",Y328-Economics_Reference!Y300)</f>
        <v/>
      </c>
      <c r="Z330" s="68" t="str">
        <f>IF(Z324&gt;'Key project Info'!$B$6,"",Z328-Economics_Reference!Z300)</f>
        <v/>
      </c>
      <c r="AA330" s="68" t="str">
        <f>IF(AA324&gt;'Key project Info'!$B$6,"",AA328-Economics_Reference!AA300)</f>
        <v/>
      </c>
      <c r="AB330" s="68" t="str">
        <f>IF(AB324&gt;'Key project Info'!$B$6,"",AB328-Economics_Reference!AB300)</f>
        <v/>
      </c>
      <c r="AC330" s="68" t="str">
        <f>IF(AC324&gt;'Key project Info'!$B$6,"",AC328-Economics_Reference!AC300)</f>
        <v/>
      </c>
      <c r="AD330" s="68" t="str">
        <f>IF(AD324&gt;'Key project Info'!$B$6,"",AD328-Economics_Reference!AD300)</f>
        <v/>
      </c>
      <c r="AE330" s="68" t="str">
        <f>IF(AE324&gt;'Key project Info'!$B$6,"",AE328-Economics_Reference!AE300)</f>
        <v/>
      </c>
      <c r="AF330" s="68"/>
      <c r="AG330" s="68"/>
      <c r="AH330" s="68"/>
    </row>
    <row r="331" spans="1:34" x14ac:dyDescent="0.25">
      <c r="A331" s="78"/>
      <c r="B331" s="6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68"/>
      <c r="AG331" s="68"/>
      <c r="AH331" s="68"/>
    </row>
    <row r="332" spans="1:34" x14ac:dyDescent="0.25">
      <c r="A332" s="88" t="s">
        <v>120</v>
      </c>
      <c r="B332" s="68">
        <f>IF(B324&gt;'Key project Info'!$B$6,"",B328/(1+$B336)^B324)</f>
        <v>0</v>
      </c>
      <c r="C332" s="68">
        <f>IF(C324&gt;'Key project Info'!$B$6,"",C328/(1+$B336)^C324)</f>
        <v>0</v>
      </c>
      <c r="D332" s="68">
        <f>IF(D324&gt;'Key project Info'!$B$6,"",D328/(1+$B336)^D324)</f>
        <v>0</v>
      </c>
      <c r="E332" s="68">
        <f>IF(E324&gt;'Key project Info'!$B$6,"",E328/(1+$B336)^E324)</f>
        <v>0</v>
      </c>
      <c r="F332" s="68">
        <f>IF(F324&gt;'Key project Info'!$B$6,"",F328/(1+$B336)^F324)</f>
        <v>0</v>
      </c>
      <c r="G332" s="68">
        <f>IF(G324&gt;'Key project Info'!$B$6,"",G328/(1+$B336)^G324)</f>
        <v>0</v>
      </c>
      <c r="H332" s="68">
        <f>IF(H324&gt;'Key project Info'!$B$6,"",H328/(1+$B336)^H324)</f>
        <v>0</v>
      </c>
      <c r="I332" s="68">
        <f>IF(I324&gt;'Key project Info'!$B$6,"",I328/(1+$B336)^I324)</f>
        <v>0</v>
      </c>
      <c r="J332" s="68">
        <f>IF(J324&gt;'Key project Info'!$B$6,"",J328/(1+$B336)^J324)</f>
        <v>0</v>
      </c>
      <c r="K332" s="68">
        <f>IF(K324&gt;'Key project Info'!$B$6,"",K328/(1+$B336)^K324)</f>
        <v>0</v>
      </c>
      <c r="L332" s="68">
        <f>IF(L324&gt;'Key project Info'!$B$6,"",L328/(1+$B336)^L324)</f>
        <v>0</v>
      </c>
      <c r="M332" s="68">
        <f>IF(M324&gt;'Key project Info'!$B$6,"",M328/(1+$B336)^M324)</f>
        <v>0</v>
      </c>
      <c r="N332" s="68">
        <f>IF(N324&gt;'Key project Info'!$B$6,"",N328/(1+$B336)^N324)</f>
        <v>0</v>
      </c>
      <c r="O332" s="68">
        <f>IF(O324&gt;'Key project Info'!$B$6,"",O328/(1+$B336)^O324)</f>
        <v>0</v>
      </c>
      <c r="P332" s="68">
        <f>IF(P324&gt;'Key project Info'!$B$6,"",P328/(1+$B336)^P324)</f>
        <v>0</v>
      </c>
      <c r="Q332" s="68">
        <f>IF(Q324&gt;'Key project Info'!$B$6,"",Q328/(1+$B336)^Q324)</f>
        <v>0</v>
      </c>
      <c r="R332" s="68">
        <f>IF(R324&gt;'Key project Info'!$B$6,"",R328/(1+$B336)^R324)</f>
        <v>0</v>
      </c>
      <c r="S332" s="68">
        <f>IF(S324&gt;'Key project Info'!$B$6,"",S328/(1+$B336)^S324)</f>
        <v>0</v>
      </c>
      <c r="T332" s="68">
        <f>IF(T324&gt;'Key project Info'!$B$6,"",T328/(1+$B336)^T324)</f>
        <v>0</v>
      </c>
      <c r="U332" s="68">
        <f>IF(U324&gt;'Key project Info'!$B$6,"",U328/(1+$B336)^U324)</f>
        <v>0</v>
      </c>
      <c r="V332" s="68" t="str">
        <f>IF(V324&gt;'Key project Info'!$B$6,"",V328/(1+$B336)^V324)</f>
        <v/>
      </c>
      <c r="W332" s="68" t="str">
        <f>IF(W324&gt;'Key project Info'!$B$6,"",W328/(1+$B336)^W324)</f>
        <v/>
      </c>
      <c r="X332" s="68" t="str">
        <f>IF(X324&gt;'Key project Info'!$B$6,"",X328/(1+$B336)^X324)</f>
        <v/>
      </c>
      <c r="Y332" s="68" t="str">
        <f>IF(Y324&gt;'Key project Info'!$B$6,"",Y328/(1+$B336)^Y324)</f>
        <v/>
      </c>
      <c r="Z332" s="68" t="str">
        <f>IF(Z324&gt;'Key project Info'!$B$6,"",Z328/(1+$B336)^Z324)</f>
        <v/>
      </c>
      <c r="AA332" s="68" t="str">
        <f>IF(AA324&gt;'Key project Info'!$B$6,"",AA328/(1+$B336)^AA324)</f>
        <v/>
      </c>
      <c r="AB332" s="68" t="str">
        <f>IF(AB324&gt;'Key project Info'!$B$6,"",AB328/(1+$B336)^AB324)</f>
        <v/>
      </c>
      <c r="AC332" s="68" t="str">
        <f>IF(AC324&gt;'Key project Info'!$B$6,"",AC328/(1+$B336)^AC324)</f>
        <v/>
      </c>
      <c r="AD332" s="68" t="str">
        <f>IF(AD324&gt;'Key project Info'!$B$6,"",AD328/(1+$B336)^AD324)</f>
        <v/>
      </c>
      <c r="AE332" s="68" t="str">
        <f>IF(AE324&gt;'Key project Info'!$B$6,"",AE328/(1+$B336)^AE324)</f>
        <v/>
      </c>
      <c r="AF332" s="68"/>
      <c r="AG332" s="68"/>
      <c r="AH332" s="68"/>
    </row>
    <row r="333" spans="1:34" x14ac:dyDescent="0.25">
      <c r="A333" s="78" t="s">
        <v>121</v>
      </c>
      <c r="B333" s="68">
        <f>IF(B324&gt;'Key project Info'!$B$6,"",B329/(1+$B336)^B324)</f>
        <v>0</v>
      </c>
      <c r="C333" s="68">
        <f>IF(C324&gt;'Key project Info'!$B$6,"",C329/(1+$B336)^C324)</f>
        <v>0</v>
      </c>
      <c r="D333" s="68">
        <f>IF(D324&gt;'Key project Info'!$B$6,"",D329/(1+$B336)^D324)</f>
        <v>0</v>
      </c>
      <c r="E333" s="68">
        <f>IF(E324&gt;'Key project Info'!$B$6,"",E329/(1+$B336)^E324)</f>
        <v>0</v>
      </c>
      <c r="F333" s="68">
        <f>IF(F324&gt;'Key project Info'!$B$6,"",F329/(1+$B336)^F324)</f>
        <v>0</v>
      </c>
      <c r="G333" s="68">
        <f>IF(G324&gt;'Key project Info'!$B$6,"",G329/(1+$B336)^G324)</f>
        <v>0</v>
      </c>
      <c r="H333" s="68">
        <f>IF(H324&gt;'Key project Info'!$B$6,"",H329/(1+$B336)^H324)</f>
        <v>0</v>
      </c>
      <c r="I333" s="68">
        <f>IF(I324&gt;'Key project Info'!$B$6,"",I329/(1+$B336)^I324)</f>
        <v>0</v>
      </c>
      <c r="J333" s="68">
        <f>IF(J324&gt;'Key project Info'!$B$6,"",J329/(1+$B336)^J324)</f>
        <v>0</v>
      </c>
      <c r="K333" s="68">
        <f>IF(K324&gt;'Key project Info'!$B$6,"",K329/(1+$B336)^K324)</f>
        <v>0</v>
      </c>
      <c r="L333" s="68">
        <f>IF(L324&gt;'Key project Info'!$B$6,"",L329/(1+$B336)^L324)</f>
        <v>0</v>
      </c>
      <c r="M333" s="68">
        <f>IF(M324&gt;'Key project Info'!$B$6,"",M329/(1+$B336)^M324)</f>
        <v>0</v>
      </c>
      <c r="N333" s="68">
        <f>IF(N324&gt;'Key project Info'!$B$6,"",N329/(1+$B336)^N324)</f>
        <v>0</v>
      </c>
      <c r="O333" s="68">
        <f>IF(O324&gt;'Key project Info'!$B$6,"",O329/(1+$B336)^O324)</f>
        <v>0</v>
      </c>
      <c r="P333" s="68">
        <f>IF(P324&gt;'Key project Info'!$B$6,"",P329/(1+$B336)^P324)</f>
        <v>0</v>
      </c>
      <c r="Q333" s="68">
        <f>IF(Q324&gt;'Key project Info'!$B$6,"",Q329/(1+$B336)^Q324)</f>
        <v>0</v>
      </c>
      <c r="R333" s="68">
        <f>IF(R324&gt;'Key project Info'!$B$6,"",R329/(1+$B336)^R324)</f>
        <v>0</v>
      </c>
      <c r="S333" s="68">
        <f>IF(S324&gt;'Key project Info'!$B$6,"",S329/(1+$B336)^S324)</f>
        <v>0</v>
      </c>
      <c r="T333" s="68">
        <f>IF(T324&gt;'Key project Info'!$B$6,"",T329/(1+$B336)^T324)</f>
        <v>0</v>
      </c>
      <c r="U333" s="68">
        <f>IF(U324&gt;'Key project Info'!$B$6,"",U329/(1+$B336)^U324)</f>
        <v>0</v>
      </c>
      <c r="V333" s="68" t="str">
        <f>IF(V324&gt;'Key project Info'!$B$6,"",V329/(1+$B336)^V324)</f>
        <v/>
      </c>
      <c r="W333" s="68" t="str">
        <f>IF(W324&gt;'Key project Info'!$B$6,"",W329/(1+$B336)^W324)</f>
        <v/>
      </c>
      <c r="X333" s="68" t="str">
        <f>IF(X324&gt;'Key project Info'!$B$6,"",X329/(1+$B336)^X324)</f>
        <v/>
      </c>
      <c r="Y333" s="68" t="str">
        <f>IF(Y324&gt;'Key project Info'!$B$6,"",Y329/(1+$B336)^Y324)</f>
        <v/>
      </c>
      <c r="Z333" s="68" t="str">
        <f>IF(Z324&gt;'Key project Info'!$B$6,"",Z329/(1+$B336)^Z324)</f>
        <v/>
      </c>
      <c r="AA333" s="68" t="str">
        <f>IF(AA324&gt;'Key project Info'!$B$6,"",AA329/(1+$B336)^AA324)</f>
        <v/>
      </c>
      <c r="AB333" s="68" t="str">
        <f>IF(AB324&gt;'Key project Info'!$B$6,"",AB329/(1+$B336)^AB324)</f>
        <v/>
      </c>
      <c r="AC333" s="68" t="str">
        <f>IF(AC324&gt;'Key project Info'!$B$6,"",AC329/(1+$B336)^AC324)</f>
        <v/>
      </c>
      <c r="AD333" s="68" t="str">
        <f>IF(AD324&gt;'Key project Info'!$B$6,"",AD329/(1+$B336)^AD324)</f>
        <v/>
      </c>
      <c r="AE333" s="68" t="str">
        <f>IF(AE324&gt;'Key project Info'!$B$6,"",AE329/(1+$B336)^AE324)</f>
        <v/>
      </c>
      <c r="AF333" s="68"/>
      <c r="AG333" s="68"/>
      <c r="AH333" s="68"/>
    </row>
    <row r="334" spans="1:34" s="292" customFormat="1" ht="14.4" thickBot="1" x14ac:dyDescent="0.3">
      <c r="A334" s="291" t="s">
        <v>136</v>
      </c>
      <c r="B334" s="176">
        <f>IF(B324&gt;'Key project Info'!$B$6,"",B332-Economics_Reference!B303)</f>
        <v>9.454545454545455</v>
      </c>
      <c r="C334" s="176">
        <f>IF(C324&gt;'Key project Info'!$B$6,"",C332-Economics_Reference!C303)</f>
        <v>0</v>
      </c>
      <c r="D334" s="176">
        <f>IF(D324&gt;'Key project Info'!$B$6,"",D332-Economics_Reference!D303)</f>
        <v>0</v>
      </c>
      <c r="E334" s="176">
        <f>IF(E324&gt;'Key project Info'!$B$6,"",E332-Economics_Reference!E303)</f>
        <v>0</v>
      </c>
      <c r="F334" s="176">
        <f>IF(F324&gt;'Key project Info'!$B$6,"",F332-Economics_Reference!F303)</f>
        <v>0</v>
      </c>
      <c r="G334" s="176">
        <f>IF(G324&gt;'Key project Info'!$B$6,"",G332-Economics_Reference!G303)</f>
        <v>0</v>
      </c>
      <c r="H334" s="176">
        <f>IF(H324&gt;'Key project Info'!$B$6,"",H332-Economics_Reference!H303)</f>
        <v>0</v>
      </c>
      <c r="I334" s="176">
        <f>IF(I324&gt;'Key project Info'!$B$6,"",I332-Economics_Reference!I303)</f>
        <v>0</v>
      </c>
      <c r="J334" s="176">
        <f>IF(J324&gt;'Key project Info'!$B$6,"",J332-Economics_Reference!J303)</f>
        <v>0</v>
      </c>
      <c r="K334" s="176">
        <f>IF(K324&gt;'Key project Info'!$B$6,"",K332-Economics_Reference!K303)</f>
        <v>0</v>
      </c>
      <c r="L334" s="176">
        <f>IF(L324&gt;'Key project Info'!$B$6,"",L332-Economics_Reference!L303)</f>
        <v>0</v>
      </c>
      <c r="M334" s="176">
        <f>IF(M324&gt;'Key project Info'!$B$6,"",M332-Economics_Reference!M303)</f>
        <v>0</v>
      </c>
      <c r="N334" s="176">
        <f>IF(N324&gt;'Key project Info'!$B$6,"",N332-Economics_Reference!N303)</f>
        <v>0</v>
      </c>
      <c r="O334" s="176">
        <f>IF(O324&gt;'Key project Info'!$B$6,"",O332-Economics_Reference!O303)</f>
        <v>0</v>
      </c>
      <c r="P334" s="176">
        <f>IF(P324&gt;'Key project Info'!$B$6,"",P332-Economics_Reference!P303)</f>
        <v>0</v>
      </c>
      <c r="Q334" s="176">
        <f>IF(Q324&gt;'Key project Info'!$B$6,"",Q332-Economics_Reference!Q303)</f>
        <v>0</v>
      </c>
      <c r="R334" s="176">
        <f>IF(R324&gt;'Key project Info'!$B$6,"",R332-Economics_Reference!R303)</f>
        <v>0</v>
      </c>
      <c r="S334" s="176">
        <f>IF(S324&gt;'Key project Info'!$B$6,"",S332-Economics_Reference!S303)</f>
        <v>0</v>
      </c>
      <c r="T334" s="176">
        <f>IF(T324&gt;'Key project Info'!$B$6,"",T332-Economics_Reference!T303)</f>
        <v>0</v>
      </c>
      <c r="U334" s="176">
        <f>IF(U324&gt;'Key project Info'!$B$6,"",U332-Economics_Reference!U303)</f>
        <v>0</v>
      </c>
      <c r="V334" s="176" t="str">
        <f>IF(V324&gt;'Key project Info'!$B$6,"",V332-Economics_Reference!V303)</f>
        <v/>
      </c>
      <c r="W334" s="176" t="str">
        <f>IF(W324&gt;'Key project Info'!$B$6,"",W332-Economics_Reference!W303)</f>
        <v/>
      </c>
      <c r="X334" s="176" t="str">
        <f>IF(X324&gt;'Key project Info'!$B$6,"",X332-Economics_Reference!X303)</f>
        <v/>
      </c>
      <c r="Y334" s="176" t="str">
        <f>IF(Y324&gt;'Key project Info'!$B$6,"",Y332-Economics_Reference!Y303)</f>
        <v/>
      </c>
      <c r="Z334" s="176" t="str">
        <f>IF(Z324&gt;'Key project Info'!$B$6,"",Z332-Economics_Reference!Z303)</f>
        <v/>
      </c>
      <c r="AA334" s="176" t="str">
        <f>IF(AA324&gt;'Key project Info'!$B$6,"",AA332-Economics_Reference!AA303)</f>
        <v/>
      </c>
      <c r="AB334" s="176" t="str">
        <f>IF(AB324&gt;'Key project Info'!$B$6,"",AB332-Economics_Reference!AB303)</f>
        <v/>
      </c>
      <c r="AC334" s="176" t="str">
        <f>IF(AC324&gt;'Key project Info'!$B$6,"",AC332-Economics_Reference!AC303)</f>
        <v/>
      </c>
      <c r="AD334" s="176" t="str">
        <f>IF(AD324&gt;'Key project Info'!$B$6,"",AD332-Economics_Reference!AD303)</f>
        <v/>
      </c>
      <c r="AE334" s="176" t="str">
        <f>IF(AE324&gt;'Key project Info'!$B$6,"",AE332-Economics_Reference!AE303)</f>
        <v/>
      </c>
      <c r="AF334" s="176"/>
      <c r="AG334" s="176"/>
      <c r="AH334" s="176"/>
    </row>
    <row r="335" spans="1:34" x14ac:dyDescent="0.25">
      <c r="A335" s="78"/>
      <c r="B335" s="68"/>
      <c r="C335" s="78"/>
      <c r="D335" s="78"/>
      <c r="E335" s="68"/>
      <c r="F335" s="68"/>
      <c r="G335" s="7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row>
    <row r="336" spans="1:34" x14ac:dyDescent="0.25">
      <c r="A336" s="78" t="s">
        <v>98</v>
      </c>
      <c r="B336" s="90">
        <f>(1+B337)/(1+B338)-1</f>
        <v>5.7692307692307709E-2</v>
      </c>
      <c r="C336" s="78"/>
      <c r="D336" s="78"/>
      <c r="E336" s="68"/>
      <c r="F336" s="68"/>
      <c r="G336" s="7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row>
    <row r="337" spans="1:34" x14ac:dyDescent="0.25">
      <c r="A337" s="78" t="s">
        <v>96</v>
      </c>
      <c r="B337" s="302">
        <v>0.1</v>
      </c>
      <c r="C337" s="78"/>
      <c r="D337" s="78"/>
      <c r="E337" s="68"/>
      <c r="F337" s="68"/>
      <c r="G337" s="7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68"/>
    </row>
    <row r="338" spans="1:34" x14ac:dyDescent="0.25">
      <c r="A338" s="271" t="s">
        <v>97</v>
      </c>
      <c r="B338" s="302">
        <v>0.04</v>
      </c>
      <c r="C338" s="78"/>
      <c r="D338" s="78"/>
      <c r="E338" s="68"/>
      <c r="F338" s="68"/>
      <c r="G338" s="7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row>
    <row r="339" spans="1:34" x14ac:dyDescent="0.25">
      <c r="A339" s="88" t="s">
        <v>31</v>
      </c>
      <c r="B339" s="88">
        <f ca="1">IF(AND('Key project Info'!$B$6&gt;0,'Key project Info'!$B$6&lt;=30),SUM(B332:OFFSET(B332,0,'Key project Info'!$B$6-1)),"Assessment period wrong")</f>
        <v>0</v>
      </c>
      <c r="C339" s="78"/>
      <c r="D339" s="78"/>
      <c r="E339" s="68"/>
      <c r="F339" s="68"/>
      <c r="G339" s="7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68"/>
    </row>
    <row r="340" spans="1:34" x14ac:dyDescent="0.25">
      <c r="A340" s="65" t="s">
        <v>100</v>
      </c>
      <c r="B340" s="303" t="e">
        <f ca="1">IF(AND('Key project Info'!$B$6&gt;0,'Key project Info'!$B$6&lt;=30),IRR(B328:OFFSET(B328,0,'Key project Info'!$B$6-1)),"Assessment period wrong")</f>
        <v>#NUM!</v>
      </c>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68"/>
    </row>
    <row r="341" spans="1:34" x14ac:dyDescent="0.25">
      <c r="A341" s="65"/>
      <c r="B341" s="293"/>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row>
    <row r="342" spans="1:34" x14ac:dyDescent="0.2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row>
    <row r="343" spans="1:34" x14ac:dyDescent="0.25">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row>
    <row r="344" spans="1:34" ht="17.399999999999999" x14ac:dyDescent="0.3">
      <c r="A344" s="286" t="str">
        <f>'Key project Info'!$B$48</f>
        <v>Land use p</v>
      </c>
      <c r="B344" s="286"/>
      <c r="C344" s="286"/>
      <c r="D344" s="286"/>
      <c r="E344" s="286"/>
      <c r="F344" s="286"/>
      <c r="G344" s="286"/>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68"/>
      <c r="AG344" s="68"/>
      <c r="AH344" s="68"/>
    </row>
    <row r="345" spans="1:34" x14ac:dyDescent="0.25">
      <c r="A345" s="287" t="s">
        <v>1</v>
      </c>
      <c r="B345" s="288">
        <v>1</v>
      </c>
      <c r="C345" s="288">
        <v>2</v>
      </c>
      <c r="D345" s="288">
        <v>3</v>
      </c>
      <c r="E345" s="288">
        <v>4</v>
      </c>
      <c r="F345" s="288">
        <v>5</v>
      </c>
      <c r="G345" s="288">
        <v>6</v>
      </c>
      <c r="H345" s="288">
        <v>7</v>
      </c>
      <c r="I345" s="288">
        <v>8</v>
      </c>
      <c r="J345" s="288">
        <v>9</v>
      </c>
      <c r="K345" s="288">
        <v>10</v>
      </c>
      <c r="L345" s="288">
        <v>11</v>
      </c>
      <c r="M345" s="288">
        <v>12</v>
      </c>
      <c r="N345" s="288">
        <v>13</v>
      </c>
      <c r="O345" s="288">
        <v>14</v>
      </c>
      <c r="P345" s="288">
        <v>15</v>
      </c>
      <c r="Q345" s="288">
        <v>16</v>
      </c>
      <c r="R345" s="288">
        <v>17</v>
      </c>
      <c r="S345" s="288">
        <v>18</v>
      </c>
      <c r="T345" s="288">
        <v>19</v>
      </c>
      <c r="U345" s="288">
        <v>20</v>
      </c>
      <c r="V345" s="288">
        <v>21</v>
      </c>
      <c r="W345" s="288">
        <v>22</v>
      </c>
      <c r="X345" s="288">
        <v>23</v>
      </c>
      <c r="Y345" s="288">
        <v>24</v>
      </c>
      <c r="Z345" s="288">
        <v>25</v>
      </c>
      <c r="AA345" s="288">
        <v>26</v>
      </c>
      <c r="AB345" s="288">
        <v>27</v>
      </c>
      <c r="AC345" s="288">
        <v>28</v>
      </c>
      <c r="AD345" s="288">
        <v>29</v>
      </c>
      <c r="AE345" s="288">
        <v>30</v>
      </c>
      <c r="AF345" s="68"/>
      <c r="AG345" s="68"/>
      <c r="AH345" s="68"/>
    </row>
    <row r="346" spans="1:34" s="235" customFormat="1" x14ac:dyDescent="0.25">
      <c r="A346" s="235" t="s">
        <v>8</v>
      </c>
    </row>
    <row r="347" spans="1:34" s="290" customFormat="1" ht="16.5" customHeight="1" x14ac:dyDescent="0.3">
      <c r="A347" s="235" t="s">
        <v>29</v>
      </c>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row>
    <row r="348" spans="1:34" s="235" customFormat="1" x14ac:dyDescent="0.25">
      <c r="A348" s="237" t="s">
        <v>30</v>
      </c>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c r="AB348" s="237"/>
      <c r="AC348" s="237"/>
      <c r="AD348" s="237"/>
      <c r="AE348" s="237"/>
    </row>
    <row r="349" spans="1:34" x14ac:dyDescent="0.25">
      <c r="A349" s="88" t="s">
        <v>122</v>
      </c>
      <c r="B349" s="68">
        <f>IF(B345&gt;'Key project Info'!$B$6,"",B348-(B346+B347))</f>
        <v>0</v>
      </c>
      <c r="C349" s="68">
        <f>IF(C345&gt;'Key project Info'!$B$6,"",C348-(C346+C347))</f>
        <v>0</v>
      </c>
      <c r="D349" s="68">
        <f>IF(D345&gt;'Key project Info'!$B$6,"",D348-(D346+D347))</f>
        <v>0</v>
      </c>
      <c r="E349" s="68">
        <f>IF(E345&gt;'Key project Info'!$B$6,"",E348-(E346+E347))</f>
        <v>0</v>
      </c>
      <c r="F349" s="68">
        <f>IF(F345&gt;'Key project Info'!$B$6,"",F348-(F346+F347))</f>
        <v>0</v>
      </c>
      <c r="G349" s="68">
        <f>IF(G345&gt;'Key project Info'!$B$6,"",G348-(G346+G347))</f>
        <v>0</v>
      </c>
      <c r="H349" s="68">
        <f>IF(H345&gt;'Key project Info'!$B$6,"",H348-(H346+H347))</f>
        <v>0</v>
      </c>
      <c r="I349" s="68">
        <f>IF(I345&gt;'Key project Info'!$B$6,"",I348-(I346+I347))</f>
        <v>0</v>
      </c>
      <c r="J349" s="68">
        <f>IF(J345&gt;'Key project Info'!$B$6,"",J348-(J346+J347))</f>
        <v>0</v>
      </c>
      <c r="K349" s="68">
        <f>IF(K345&gt;'Key project Info'!$B$6,"",K348-(K346+K347))</f>
        <v>0</v>
      </c>
      <c r="L349" s="68">
        <f>IF(L345&gt;'Key project Info'!$B$6,"",L348-(L346+L347))</f>
        <v>0</v>
      </c>
      <c r="M349" s="68">
        <f>IF(M345&gt;'Key project Info'!$B$6,"",M348-(M346+M347))</f>
        <v>0</v>
      </c>
      <c r="N349" s="68">
        <f>IF(N345&gt;'Key project Info'!$B$6,"",N348-(N346+N347))</f>
        <v>0</v>
      </c>
      <c r="O349" s="68">
        <f>IF(O345&gt;'Key project Info'!$B$6,"",O348-(O346+O347))</f>
        <v>0</v>
      </c>
      <c r="P349" s="68">
        <f>IF(P345&gt;'Key project Info'!$B$6,"",P348-(P346+P347))</f>
        <v>0</v>
      </c>
      <c r="Q349" s="68">
        <f>IF(Q345&gt;'Key project Info'!$B$6,"",Q348-(Q346+Q347))</f>
        <v>0</v>
      </c>
      <c r="R349" s="68">
        <f>IF(R345&gt;'Key project Info'!$B$6,"",R348-(R346+R347))</f>
        <v>0</v>
      </c>
      <c r="S349" s="68">
        <f>IF(S345&gt;'Key project Info'!$B$6,"",S348-(S346+S347))</f>
        <v>0</v>
      </c>
      <c r="T349" s="68">
        <f>IF(T345&gt;'Key project Info'!$B$6,"",T348-(T346+T347))</f>
        <v>0</v>
      </c>
      <c r="U349" s="68">
        <f>IF(U345&gt;'Key project Info'!$B$6,"",U348-(U346+U347))</f>
        <v>0</v>
      </c>
      <c r="V349" s="68" t="str">
        <f>IF(V345&gt;'Key project Info'!$B$6,"",V348-(V346+V347))</f>
        <v/>
      </c>
      <c r="W349" s="68" t="str">
        <f>IF(W345&gt;'Key project Info'!$B$6,"",W348-(W346+W347))</f>
        <v/>
      </c>
      <c r="X349" s="68" t="str">
        <f>IF(X345&gt;'Key project Info'!$B$6,"",X348-(X346+X347))</f>
        <v/>
      </c>
      <c r="Y349" s="68" t="str">
        <f>IF(Y345&gt;'Key project Info'!$B$6,"",Y348-(Y346+Y347))</f>
        <v/>
      </c>
      <c r="Z349" s="68" t="str">
        <f>IF(Z345&gt;'Key project Info'!$B$6,"",Z348-(Z346+Z347))</f>
        <v/>
      </c>
      <c r="AA349" s="68" t="str">
        <f>IF(AA345&gt;'Key project Info'!$B$6,"",AA348-(AA346+AA347))</f>
        <v/>
      </c>
      <c r="AB349" s="68" t="str">
        <f>IF(AB345&gt;'Key project Info'!$B$6,"",AB348-(AB346+AB347))</f>
        <v/>
      </c>
      <c r="AC349" s="68" t="str">
        <f>IF(AC345&gt;'Key project Info'!$B$6,"",AC348-(AC346+AC347))</f>
        <v/>
      </c>
      <c r="AD349" s="68" t="str">
        <f>IF(AD345&gt;'Key project Info'!$B$6,"",AD348-(AD346+AD347))</f>
        <v/>
      </c>
      <c r="AE349" s="68" t="str">
        <f>IF(AE345&gt;'Key project Info'!$B$6,"",AE348-(AE346+AE347))</f>
        <v/>
      </c>
      <c r="AF349" s="68"/>
      <c r="AG349" s="68"/>
      <c r="AH349" s="68"/>
    </row>
    <row r="350" spans="1:34" x14ac:dyDescent="0.25">
      <c r="A350" s="78" t="s">
        <v>123</v>
      </c>
      <c r="B350" s="68">
        <f>IF(B345&gt;'Key project Info'!$B$6,"",IF(B345=1,B349,A350+B349))</f>
        <v>0</v>
      </c>
      <c r="C350" s="68">
        <f>IF(C345&gt;'Key project Info'!$B$6,"",IF(C345=1,C349,B350+C349))</f>
        <v>0</v>
      </c>
      <c r="D350" s="68">
        <f>IF(D345&gt;'Key project Info'!$B$6,"",IF(D345=1,D349,C350+D349))</f>
        <v>0</v>
      </c>
      <c r="E350" s="68">
        <f>IF(E345&gt;'Key project Info'!$B$6,"",IF(E345=1,E349,D350+E349))</f>
        <v>0</v>
      </c>
      <c r="F350" s="68">
        <f>IF(F345&gt;'Key project Info'!$B$6,"",IF(F345=1,F349,E350+F349))</f>
        <v>0</v>
      </c>
      <c r="G350" s="68">
        <f>IF(G345&gt;'Key project Info'!$B$6,"",IF(G345=1,G349,F350+G349))</f>
        <v>0</v>
      </c>
      <c r="H350" s="68">
        <f>IF(H345&gt;'Key project Info'!$B$6,"",IF(H345=1,H349,G350+H349))</f>
        <v>0</v>
      </c>
      <c r="I350" s="68">
        <f>IF(I345&gt;'Key project Info'!$B$6,"",IF(I345=1,I349,H350+I349))</f>
        <v>0</v>
      </c>
      <c r="J350" s="68">
        <f>IF(J345&gt;'Key project Info'!$B$6,"",IF(J345=1,J349,I350+J349))</f>
        <v>0</v>
      </c>
      <c r="K350" s="68">
        <f>IF(K345&gt;'Key project Info'!$B$6,"",IF(K345=1,K349,J350+K349))</f>
        <v>0</v>
      </c>
      <c r="L350" s="68">
        <f>IF(L345&gt;'Key project Info'!$B$6,"",IF(L345=1,L349,K350+L349))</f>
        <v>0</v>
      </c>
      <c r="M350" s="68">
        <f>IF(M345&gt;'Key project Info'!$B$6,"",IF(M345=1,M349,L350+M349))</f>
        <v>0</v>
      </c>
      <c r="N350" s="68">
        <f>IF(N345&gt;'Key project Info'!$B$6,"",IF(N345=1,N349,M350+N349))</f>
        <v>0</v>
      </c>
      <c r="O350" s="68">
        <f>IF(O345&gt;'Key project Info'!$B$6,"",IF(O345=1,O349,N350+O349))</f>
        <v>0</v>
      </c>
      <c r="P350" s="68">
        <f>IF(P345&gt;'Key project Info'!$B$6,"",IF(P345=1,P349,O350+P349))</f>
        <v>0</v>
      </c>
      <c r="Q350" s="68">
        <f>IF(Q345&gt;'Key project Info'!$B$6,"",IF(Q345=1,Q349,P350+Q349))</f>
        <v>0</v>
      </c>
      <c r="R350" s="68">
        <f>IF(R345&gt;'Key project Info'!$B$6,"",IF(R345=1,R349,Q350+R349))</f>
        <v>0</v>
      </c>
      <c r="S350" s="68">
        <f>IF(S345&gt;'Key project Info'!$B$6,"",IF(S345=1,S349,R350+S349))</f>
        <v>0</v>
      </c>
      <c r="T350" s="68">
        <f>IF(T345&gt;'Key project Info'!$B$6,"",IF(T345=1,T349,S350+T349))</f>
        <v>0</v>
      </c>
      <c r="U350" s="68">
        <f>IF(U345&gt;'Key project Info'!$B$6,"",IF(U345=1,U349,T350+U349))</f>
        <v>0</v>
      </c>
      <c r="V350" s="68" t="str">
        <f>IF(V345&gt;'Key project Info'!$B$6,"",IF(V345=1,V349,U350+V349))</f>
        <v/>
      </c>
      <c r="W350" s="68" t="str">
        <f>IF(W345&gt;'Key project Info'!$B$6,"",IF(W345=1,W349,V350+W349))</f>
        <v/>
      </c>
      <c r="X350" s="68" t="str">
        <f>IF(X345&gt;'Key project Info'!$B$6,"",IF(X345=1,X349,W350+X349))</f>
        <v/>
      </c>
      <c r="Y350" s="68" t="str">
        <f>IF(Y345&gt;'Key project Info'!$B$6,"",IF(Y345=1,Y349,X350+Y349))</f>
        <v/>
      </c>
      <c r="Z350" s="68" t="str">
        <f>IF(Z345&gt;'Key project Info'!$B$6,"",IF(Z345=1,Z349,Y350+Z349))</f>
        <v/>
      </c>
      <c r="AA350" s="68" t="str">
        <f>IF(AA345&gt;'Key project Info'!$B$6,"",IF(AA345=1,AA349,Z350+AA349))</f>
        <v/>
      </c>
      <c r="AB350" s="68" t="str">
        <f>IF(AB345&gt;'Key project Info'!$B$6,"",IF(AB345=1,AB349,AA350+AB349))</f>
        <v/>
      </c>
      <c r="AC350" s="68" t="str">
        <f>IF(AC345&gt;'Key project Info'!$B$6,"",IF(AC345=1,AC349,AB350+AC349))</f>
        <v/>
      </c>
      <c r="AD350" s="68" t="str">
        <f>IF(AD345&gt;'Key project Info'!$B$6,"",IF(AD345=1,AD349,AC350+AD349))</f>
        <v/>
      </c>
      <c r="AE350" s="68" t="str">
        <f>IF(AE345&gt;'Key project Info'!$B$6,"",IF(AE345=1,AE349,AD350+AE349))</f>
        <v/>
      </c>
      <c r="AF350" s="68"/>
      <c r="AG350" s="68"/>
      <c r="AH350" s="68"/>
    </row>
    <row r="351" spans="1:34" x14ac:dyDescent="0.25">
      <c r="A351" s="78" t="s">
        <v>135</v>
      </c>
      <c r="B351" s="68">
        <f>IF(B345&gt;'Key project Info'!$B$6,"",B349-Economics_Reference!B319)</f>
        <v>11</v>
      </c>
      <c r="C351" s="68">
        <f>IF(C345&gt;'Key project Info'!$B$6,"",C349-Economics_Reference!C319)</f>
        <v>0</v>
      </c>
      <c r="D351" s="68">
        <f>IF(D345&gt;'Key project Info'!$B$6,"",D349-Economics_Reference!D319)</f>
        <v>0</v>
      </c>
      <c r="E351" s="68">
        <f>IF(E345&gt;'Key project Info'!$B$6,"",E349-Economics_Reference!E319)</f>
        <v>0</v>
      </c>
      <c r="F351" s="68">
        <f>IF(F345&gt;'Key project Info'!$B$6,"",F349-Economics_Reference!F319)</f>
        <v>0</v>
      </c>
      <c r="G351" s="68">
        <f>IF(G345&gt;'Key project Info'!$B$6,"",G349-Economics_Reference!G319)</f>
        <v>0</v>
      </c>
      <c r="H351" s="68">
        <f>IF(H345&gt;'Key project Info'!$B$6,"",H349-Economics_Reference!H319)</f>
        <v>0</v>
      </c>
      <c r="I351" s="68">
        <f>IF(I345&gt;'Key project Info'!$B$6,"",I349-Economics_Reference!I319)</f>
        <v>0</v>
      </c>
      <c r="J351" s="68">
        <f>IF(J345&gt;'Key project Info'!$B$6,"",J349-Economics_Reference!J319)</f>
        <v>0</v>
      </c>
      <c r="K351" s="68">
        <f>IF(K345&gt;'Key project Info'!$B$6,"",K349-Economics_Reference!K319)</f>
        <v>0</v>
      </c>
      <c r="L351" s="68">
        <f>IF(L345&gt;'Key project Info'!$B$6,"",L349-Economics_Reference!L319)</f>
        <v>0</v>
      </c>
      <c r="M351" s="68">
        <f>IF(M345&gt;'Key project Info'!$B$6,"",M349-Economics_Reference!M319)</f>
        <v>0</v>
      </c>
      <c r="N351" s="68">
        <f>IF(N345&gt;'Key project Info'!$B$6,"",N349-Economics_Reference!N319)</f>
        <v>0</v>
      </c>
      <c r="O351" s="68">
        <f>IF(O345&gt;'Key project Info'!$B$6,"",O349-Economics_Reference!O319)</f>
        <v>0</v>
      </c>
      <c r="P351" s="68">
        <f>IF(P345&gt;'Key project Info'!$B$6,"",P349-Economics_Reference!P319)</f>
        <v>0</v>
      </c>
      <c r="Q351" s="68">
        <f>IF(Q345&gt;'Key project Info'!$B$6,"",Q349-Economics_Reference!Q319)</f>
        <v>0</v>
      </c>
      <c r="R351" s="68">
        <f>IF(R345&gt;'Key project Info'!$B$6,"",R349-Economics_Reference!R319)</f>
        <v>0</v>
      </c>
      <c r="S351" s="68">
        <f>IF(S345&gt;'Key project Info'!$B$6,"",S349-Economics_Reference!S319)</f>
        <v>0</v>
      </c>
      <c r="T351" s="68">
        <f>IF(T345&gt;'Key project Info'!$B$6,"",T349-Economics_Reference!T319)</f>
        <v>0</v>
      </c>
      <c r="U351" s="68">
        <f>IF(U345&gt;'Key project Info'!$B$6,"",U349-Economics_Reference!U319)</f>
        <v>0</v>
      </c>
      <c r="V351" s="68" t="str">
        <f>IF(V345&gt;'Key project Info'!$B$6,"",V349-Economics_Reference!V319)</f>
        <v/>
      </c>
      <c r="W351" s="68" t="str">
        <f>IF(W345&gt;'Key project Info'!$B$6,"",W349-Economics_Reference!W319)</f>
        <v/>
      </c>
      <c r="X351" s="68" t="str">
        <f>IF(X345&gt;'Key project Info'!$B$6,"",X349-Economics_Reference!X319)</f>
        <v/>
      </c>
      <c r="Y351" s="68" t="str">
        <f>IF(Y345&gt;'Key project Info'!$B$6,"",Y349-Economics_Reference!Y319)</f>
        <v/>
      </c>
      <c r="Z351" s="68" t="str">
        <f>IF(Z345&gt;'Key project Info'!$B$6,"",Z349-Economics_Reference!Z319)</f>
        <v/>
      </c>
      <c r="AA351" s="68" t="str">
        <f>IF(AA345&gt;'Key project Info'!$B$6,"",AA349-Economics_Reference!AA319)</f>
        <v/>
      </c>
      <c r="AB351" s="68" t="str">
        <f>IF(AB345&gt;'Key project Info'!$B$6,"",AB349-Economics_Reference!AB319)</f>
        <v/>
      </c>
      <c r="AC351" s="68" t="str">
        <f>IF(AC345&gt;'Key project Info'!$B$6,"",AC349-Economics_Reference!AC319)</f>
        <v/>
      </c>
      <c r="AD351" s="68" t="str">
        <f>IF(AD345&gt;'Key project Info'!$B$6,"",AD349-Economics_Reference!AD319)</f>
        <v/>
      </c>
      <c r="AE351" s="68" t="str">
        <f>IF(AE345&gt;'Key project Info'!$B$6,"",AE349-Economics_Reference!AE319)</f>
        <v/>
      </c>
      <c r="AF351" s="68"/>
      <c r="AG351" s="68"/>
      <c r="AH351" s="68"/>
    </row>
    <row r="352" spans="1:34" x14ac:dyDescent="0.25">
      <c r="A352" s="78"/>
      <c r="B352" s="6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68"/>
      <c r="AG352" s="68"/>
      <c r="AH352" s="68"/>
    </row>
    <row r="353" spans="1:34" x14ac:dyDescent="0.25">
      <c r="A353" s="88" t="s">
        <v>120</v>
      </c>
      <c r="B353" s="68">
        <f>IF(B345&gt;'Key project Info'!$B$6,"",B349/(1+$B357)^B345)</f>
        <v>0</v>
      </c>
      <c r="C353" s="68">
        <f>IF(C345&gt;'Key project Info'!$B$6,"",C349/(1+$B357)^C345)</f>
        <v>0</v>
      </c>
      <c r="D353" s="68">
        <f>IF(D345&gt;'Key project Info'!$B$6,"",D349/(1+$B357)^D345)</f>
        <v>0</v>
      </c>
      <c r="E353" s="68">
        <f>IF(E345&gt;'Key project Info'!$B$6,"",E349/(1+$B357)^E345)</f>
        <v>0</v>
      </c>
      <c r="F353" s="68">
        <f>IF(F345&gt;'Key project Info'!$B$6,"",F349/(1+$B357)^F345)</f>
        <v>0</v>
      </c>
      <c r="G353" s="68">
        <f>IF(G345&gt;'Key project Info'!$B$6,"",G349/(1+$B357)^G345)</f>
        <v>0</v>
      </c>
      <c r="H353" s="68">
        <f>IF(H345&gt;'Key project Info'!$B$6,"",H349/(1+$B357)^H345)</f>
        <v>0</v>
      </c>
      <c r="I353" s="68">
        <f>IF(I345&gt;'Key project Info'!$B$6,"",I349/(1+$B357)^I345)</f>
        <v>0</v>
      </c>
      <c r="J353" s="68">
        <f>IF(J345&gt;'Key project Info'!$B$6,"",J349/(1+$B357)^J345)</f>
        <v>0</v>
      </c>
      <c r="K353" s="68">
        <f>IF(K345&gt;'Key project Info'!$B$6,"",K349/(1+$B357)^K345)</f>
        <v>0</v>
      </c>
      <c r="L353" s="68">
        <f>IF(L345&gt;'Key project Info'!$B$6,"",L349/(1+$B357)^L345)</f>
        <v>0</v>
      </c>
      <c r="M353" s="68">
        <f>IF(M345&gt;'Key project Info'!$B$6,"",M349/(1+$B357)^M345)</f>
        <v>0</v>
      </c>
      <c r="N353" s="68">
        <f>IF(N345&gt;'Key project Info'!$B$6,"",N349/(1+$B357)^N345)</f>
        <v>0</v>
      </c>
      <c r="O353" s="68">
        <f>IF(O345&gt;'Key project Info'!$B$6,"",O349/(1+$B357)^O345)</f>
        <v>0</v>
      </c>
      <c r="P353" s="68">
        <f>IF(P345&gt;'Key project Info'!$B$6,"",P349/(1+$B357)^P345)</f>
        <v>0</v>
      </c>
      <c r="Q353" s="68">
        <f>IF(Q345&gt;'Key project Info'!$B$6,"",Q349/(1+$B357)^Q345)</f>
        <v>0</v>
      </c>
      <c r="R353" s="68">
        <f>IF(R345&gt;'Key project Info'!$B$6,"",R349/(1+$B357)^R345)</f>
        <v>0</v>
      </c>
      <c r="S353" s="68">
        <f>IF(S345&gt;'Key project Info'!$B$6,"",S349/(1+$B357)^S345)</f>
        <v>0</v>
      </c>
      <c r="T353" s="68">
        <f>IF(T345&gt;'Key project Info'!$B$6,"",T349/(1+$B357)^T345)</f>
        <v>0</v>
      </c>
      <c r="U353" s="68">
        <f>IF(U345&gt;'Key project Info'!$B$6,"",U349/(1+$B357)^U345)</f>
        <v>0</v>
      </c>
      <c r="V353" s="68" t="str">
        <f>IF(V345&gt;'Key project Info'!$B$6,"",V349/(1+$B357)^V345)</f>
        <v/>
      </c>
      <c r="W353" s="68" t="str">
        <f>IF(W345&gt;'Key project Info'!$B$6,"",W349/(1+$B357)^W345)</f>
        <v/>
      </c>
      <c r="X353" s="68" t="str">
        <f>IF(X345&gt;'Key project Info'!$B$6,"",X349/(1+$B357)^X345)</f>
        <v/>
      </c>
      <c r="Y353" s="68" t="str">
        <f>IF(Y345&gt;'Key project Info'!$B$6,"",Y349/(1+$B357)^Y345)</f>
        <v/>
      </c>
      <c r="Z353" s="68" t="str">
        <f>IF(Z345&gt;'Key project Info'!$B$6,"",Z349/(1+$B357)^Z345)</f>
        <v/>
      </c>
      <c r="AA353" s="68" t="str">
        <f>IF(AA345&gt;'Key project Info'!$B$6,"",AA349/(1+$B357)^AA345)</f>
        <v/>
      </c>
      <c r="AB353" s="68" t="str">
        <f>IF(AB345&gt;'Key project Info'!$B$6,"",AB349/(1+$B357)^AB345)</f>
        <v/>
      </c>
      <c r="AC353" s="68" t="str">
        <f>IF(AC345&gt;'Key project Info'!$B$6,"",AC349/(1+$B357)^AC345)</f>
        <v/>
      </c>
      <c r="AD353" s="68" t="str">
        <f>IF(AD345&gt;'Key project Info'!$B$6,"",AD349/(1+$B357)^AD345)</f>
        <v/>
      </c>
      <c r="AE353" s="68" t="str">
        <f>IF(AE345&gt;'Key project Info'!$B$6,"",AE349/(1+$B357)^AE345)</f>
        <v/>
      </c>
      <c r="AF353" s="68"/>
      <c r="AG353" s="68"/>
      <c r="AH353" s="68"/>
    </row>
    <row r="354" spans="1:34" x14ac:dyDescent="0.25">
      <c r="A354" s="78" t="s">
        <v>121</v>
      </c>
      <c r="B354" s="68">
        <f>IF(B345&gt;'Key project Info'!$B$6,"",B350/(1+$B357)^B345)</f>
        <v>0</v>
      </c>
      <c r="C354" s="68">
        <f>IF(C345&gt;'Key project Info'!$B$6,"",C350/(1+$B357)^C345)</f>
        <v>0</v>
      </c>
      <c r="D354" s="68">
        <f>IF(D345&gt;'Key project Info'!$B$6,"",D350/(1+$B357)^D345)</f>
        <v>0</v>
      </c>
      <c r="E354" s="68">
        <f>IF(E345&gt;'Key project Info'!$B$6,"",E350/(1+$B357)^E345)</f>
        <v>0</v>
      </c>
      <c r="F354" s="68">
        <f>IF(F345&gt;'Key project Info'!$B$6,"",F350/(1+$B357)^F345)</f>
        <v>0</v>
      </c>
      <c r="G354" s="68">
        <f>IF(G345&gt;'Key project Info'!$B$6,"",G350/(1+$B357)^G345)</f>
        <v>0</v>
      </c>
      <c r="H354" s="68">
        <f>IF(H345&gt;'Key project Info'!$B$6,"",H350/(1+$B357)^H345)</f>
        <v>0</v>
      </c>
      <c r="I354" s="68">
        <f>IF(I345&gt;'Key project Info'!$B$6,"",I350/(1+$B357)^I345)</f>
        <v>0</v>
      </c>
      <c r="J354" s="68">
        <f>IF(J345&gt;'Key project Info'!$B$6,"",J350/(1+$B357)^J345)</f>
        <v>0</v>
      </c>
      <c r="K354" s="68">
        <f>IF(K345&gt;'Key project Info'!$B$6,"",K350/(1+$B357)^K345)</f>
        <v>0</v>
      </c>
      <c r="L354" s="68">
        <f>IF(L345&gt;'Key project Info'!$B$6,"",L350/(1+$B357)^L345)</f>
        <v>0</v>
      </c>
      <c r="M354" s="68">
        <f>IF(M345&gt;'Key project Info'!$B$6,"",M350/(1+$B357)^M345)</f>
        <v>0</v>
      </c>
      <c r="N354" s="68">
        <f>IF(N345&gt;'Key project Info'!$B$6,"",N350/(1+$B357)^N345)</f>
        <v>0</v>
      </c>
      <c r="O354" s="68">
        <f>IF(O345&gt;'Key project Info'!$B$6,"",O350/(1+$B357)^O345)</f>
        <v>0</v>
      </c>
      <c r="P354" s="68">
        <f>IF(P345&gt;'Key project Info'!$B$6,"",P350/(1+$B357)^P345)</f>
        <v>0</v>
      </c>
      <c r="Q354" s="68">
        <f>IF(Q345&gt;'Key project Info'!$B$6,"",Q350/(1+$B357)^Q345)</f>
        <v>0</v>
      </c>
      <c r="R354" s="68">
        <f>IF(R345&gt;'Key project Info'!$B$6,"",R350/(1+$B357)^R345)</f>
        <v>0</v>
      </c>
      <c r="S354" s="68">
        <f>IF(S345&gt;'Key project Info'!$B$6,"",S350/(1+$B357)^S345)</f>
        <v>0</v>
      </c>
      <c r="T354" s="68">
        <f>IF(T345&gt;'Key project Info'!$B$6,"",T350/(1+$B357)^T345)</f>
        <v>0</v>
      </c>
      <c r="U354" s="68">
        <f>IF(U345&gt;'Key project Info'!$B$6,"",U350/(1+$B357)^U345)</f>
        <v>0</v>
      </c>
      <c r="V354" s="68" t="str">
        <f>IF(V345&gt;'Key project Info'!$B$6,"",V350/(1+$B357)^V345)</f>
        <v/>
      </c>
      <c r="W354" s="68" t="str">
        <f>IF(W345&gt;'Key project Info'!$B$6,"",W350/(1+$B357)^W345)</f>
        <v/>
      </c>
      <c r="X354" s="68" t="str">
        <f>IF(X345&gt;'Key project Info'!$B$6,"",X350/(1+$B357)^X345)</f>
        <v/>
      </c>
      <c r="Y354" s="68" t="str">
        <f>IF(Y345&gt;'Key project Info'!$B$6,"",Y350/(1+$B357)^Y345)</f>
        <v/>
      </c>
      <c r="Z354" s="68" t="str">
        <f>IF(Z345&gt;'Key project Info'!$B$6,"",Z350/(1+$B357)^Z345)</f>
        <v/>
      </c>
      <c r="AA354" s="68" t="str">
        <f>IF(AA345&gt;'Key project Info'!$B$6,"",AA350/(1+$B357)^AA345)</f>
        <v/>
      </c>
      <c r="AB354" s="68" t="str">
        <f>IF(AB345&gt;'Key project Info'!$B$6,"",AB350/(1+$B357)^AB345)</f>
        <v/>
      </c>
      <c r="AC354" s="68" t="str">
        <f>IF(AC345&gt;'Key project Info'!$B$6,"",AC350/(1+$B357)^AC345)</f>
        <v/>
      </c>
      <c r="AD354" s="68" t="str">
        <f>IF(AD345&gt;'Key project Info'!$B$6,"",AD350/(1+$B357)^AD345)</f>
        <v/>
      </c>
      <c r="AE354" s="68" t="str">
        <f>IF(AE345&gt;'Key project Info'!$B$6,"",AE350/(1+$B357)^AE345)</f>
        <v/>
      </c>
      <c r="AF354" s="68"/>
      <c r="AG354" s="68"/>
      <c r="AH354" s="68"/>
    </row>
    <row r="355" spans="1:34" s="292" customFormat="1" ht="14.4" thickBot="1" x14ac:dyDescent="0.3">
      <c r="A355" s="291" t="s">
        <v>136</v>
      </c>
      <c r="B355" s="176">
        <f>IF(B345&gt;'Key project Info'!$B$6,"",B353-Economics_Reference!B322)</f>
        <v>10.4</v>
      </c>
      <c r="C355" s="176">
        <f>IF(C345&gt;'Key project Info'!$B$6,"",C353-Economics_Reference!C322)</f>
        <v>0</v>
      </c>
      <c r="D355" s="176">
        <f>IF(D345&gt;'Key project Info'!$B$6,"",D353-Economics_Reference!D322)</f>
        <v>0</v>
      </c>
      <c r="E355" s="176">
        <f>IF(E345&gt;'Key project Info'!$B$6,"",E353-Economics_Reference!E322)</f>
        <v>0</v>
      </c>
      <c r="F355" s="176">
        <f>IF(F345&gt;'Key project Info'!$B$6,"",F353-Economics_Reference!F322)</f>
        <v>0</v>
      </c>
      <c r="G355" s="176">
        <f>IF(G345&gt;'Key project Info'!$B$6,"",G353-Economics_Reference!G322)</f>
        <v>0</v>
      </c>
      <c r="H355" s="176">
        <f>IF(H345&gt;'Key project Info'!$B$6,"",H353-Economics_Reference!H322)</f>
        <v>0</v>
      </c>
      <c r="I355" s="176">
        <f>IF(I345&gt;'Key project Info'!$B$6,"",I353-Economics_Reference!I322)</f>
        <v>0</v>
      </c>
      <c r="J355" s="176">
        <f>IF(J345&gt;'Key project Info'!$B$6,"",J353-Economics_Reference!J322)</f>
        <v>0</v>
      </c>
      <c r="K355" s="176">
        <f>IF(K345&gt;'Key project Info'!$B$6,"",K353-Economics_Reference!K322)</f>
        <v>0</v>
      </c>
      <c r="L355" s="176">
        <f>IF(L345&gt;'Key project Info'!$B$6,"",L353-Economics_Reference!L322)</f>
        <v>0</v>
      </c>
      <c r="M355" s="176">
        <f>IF(M345&gt;'Key project Info'!$B$6,"",M353-Economics_Reference!M322)</f>
        <v>0</v>
      </c>
      <c r="N355" s="176">
        <f>IF(N345&gt;'Key project Info'!$B$6,"",N353-Economics_Reference!N322)</f>
        <v>0</v>
      </c>
      <c r="O355" s="176">
        <f>IF(O345&gt;'Key project Info'!$B$6,"",O353-Economics_Reference!O322)</f>
        <v>0</v>
      </c>
      <c r="P355" s="176">
        <f>IF(P345&gt;'Key project Info'!$B$6,"",P353-Economics_Reference!P322)</f>
        <v>0</v>
      </c>
      <c r="Q355" s="176">
        <f>IF(Q345&gt;'Key project Info'!$B$6,"",Q353-Economics_Reference!Q322)</f>
        <v>0</v>
      </c>
      <c r="R355" s="176">
        <f>IF(R345&gt;'Key project Info'!$B$6,"",R353-Economics_Reference!R322)</f>
        <v>0</v>
      </c>
      <c r="S355" s="176">
        <f>IF(S345&gt;'Key project Info'!$B$6,"",S353-Economics_Reference!S322)</f>
        <v>0</v>
      </c>
      <c r="T355" s="176">
        <f>IF(T345&gt;'Key project Info'!$B$6,"",T353-Economics_Reference!T322)</f>
        <v>0</v>
      </c>
      <c r="U355" s="176">
        <f>IF(U345&gt;'Key project Info'!$B$6,"",U353-Economics_Reference!U322)</f>
        <v>0</v>
      </c>
      <c r="V355" s="176" t="str">
        <f>IF(V345&gt;'Key project Info'!$B$6,"",V353-Economics_Reference!V322)</f>
        <v/>
      </c>
      <c r="W355" s="176" t="str">
        <f>IF(W345&gt;'Key project Info'!$B$6,"",W353-Economics_Reference!W322)</f>
        <v/>
      </c>
      <c r="X355" s="176" t="str">
        <f>IF(X345&gt;'Key project Info'!$B$6,"",X353-Economics_Reference!X322)</f>
        <v/>
      </c>
      <c r="Y355" s="176" t="str">
        <f>IF(Y345&gt;'Key project Info'!$B$6,"",Y353-Economics_Reference!Y322)</f>
        <v/>
      </c>
      <c r="Z355" s="176" t="str">
        <f>IF(Z345&gt;'Key project Info'!$B$6,"",Z353-Economics_Reference!Z322)</f>
        <v/>
      </c>
      <c r="AA355" s="176" t="str">
        <f>IF(AA345&gt;'Key project Info'!$B$6,"",AA353-Economics_Reference!AA322)</f>
        <v/>
      </c>
      <c r="AB355" s="176" t="str">
        <f>IF(AB345&gt;'Key project Info'!$B$6,"",AB353-Economics_Reference!AB322)</f>
        <v/>
      </c>
      <c r="AC355" s="176" t="str">
        <f>IF(AC345&gt;'Key project Info'!$B$6,"",AC353-Economics_Reference!AC322)</f>
        <v/>
      </c>
      <c r="AD355" s="176" t="str">
        <f>IF(AD345&gt;'Key project Info'!$B$6,"",AD353-Economics_Reference!AD322)</f>
        <v/>
      </c>
      <c r="AE355" s="176" t="str">
        <f>IF(AE345&gt;'Key project Info'!$B$6,"",AE353-Economics_Reference!AE322)</f>
        <v/>
      </c>
      <c r="AF355" s="176"/>
      <c r="AG355" s="176"/>
      <c r="AH355" s="176"/>
    </row>
    <row r="356" spans="1:34" x14ac:dyDescent="0.25">
      <c r="A356" s="78"/>
      <c r="B356" s="68"/>
      <c r="C356" s="78"/>
      <c r="D356" s="78"/>
      <c r="E356" s="68"/>
      <c r="F356" s="68"/>
      <c r="G356" s="7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row>
    <row r="357" spans="1:34" x14ac:dyDescent="0.25">
      <c r="A357" s="78" t="s">
        <v>98</v>
      </c>
      <c r="B357" s="90">
        <f>(1+B358)/(1+B359)-1</f>
        <v>5.7692307692307709E-2</v>
      </c>
      <c r="C357" s="78"/>
      <c r="D357" s="78"/>
      <c r="E357" s="68"/>
      <c r="F357" s="68"/>
      <c r="G357" s="7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row>
    <row r="358" spans="1:34" x14ac:dyDescent="0.25">
      <c r="A358" s="78" t="s">
        <v>96</v>
      </c>
      <c r="B358" s="302">
        <v>0.1</v>
      </c>
      <c r="C358" s="78"/>
      <c r="D358" s="78"/>
      <c r="E358" s="68"/>
      <c r="F358" s="68"/>
      <c r="G358" s="7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68"/>
    </row>
    <row r="359" spans="1:34" x14ac:dyDescent="0.25">
      <c r="A359" s="271" t="s">
        <v>97</v>
      </c>
      <c r="B359" s="302">
        <v>0.04</v>
      </c>
      <c r="C359" s="78"/>
      <c r="D359" s="78"/>
      <c r="E359" s="68"/>
      <c r="F359" s="68"/>
      <c r="G359" s="7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row>
    <row r="360" spans="1:34" x14ac:dyDescent="0.25">
      <c r="A360" s="88" t="s">
        <v>31</v>
      </c>
      <c r="B360" s="88">
        <f ca="1">IF(AND('Key project Info'!$B$6&gt;0,'Key project Info'!$B$6&lt;=30),SUM(B353:OFFSET(B353,0,'Key project Info'!$B$6-1)),"Assessment period wrong")</f>
        <v>0</v>
      </c>
      <c r="C360" s="78"/>
      <c r="D360" s="78"/>
      <c r="E360" s="68"/>
      <c r="F360" s="68"/>
      <c r="G360" s="7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row>
    <row r="361" spans="1:34" x14ac:dyDescent="0.25">
      <c r="A361" s="65" t="s">
        <v>100</v>
      </c>
      <c r="B361" s="303" t="e">
        <f ca="1">IF(AND('Key project Info'!$B$6&gt;0,'Key project Info'!$B$6&lt;=30),IRR(B349:OFFSET(B349,0,'Key project Info'!$B$6-1)),"Assessment period wrong")</f>
        <v>#NUM!</v>
      </c>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row>
    <row r="362" spans="1:34" x14ac:dyDescent="0.25">
      <c r="A362" s="65"/>
      <c r="B362" s="293"/>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row>
    <row r="363" spans="1:34" x14ac:dyDescent="0.25">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row>
    <row r="364" spans="1:34" x14ac:dyDescent="0.25">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row>
    <row r="365" spans="1:34" ht="17.399999999999999" x14ac:dyDescent="0.3">
      <c r="A365" s="286" t="str">
        <f>'Key project Info'!$B$49</f>
        <v>Land use q</v>
      </c>
      <c r="B365" s="286"/>
      <c r="C365" s="286"/>
      <c r="D365" s="286"/>
      <c r="E365" s="286"/>
      <c r="F365" s="286"/>
      <c r="G365" s="286"/>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68"/>
      <c r="AG365" s="68"/>
      <c r="AH365" s="68"/>
    </row>
    <row r="366" spans="1:34" x14ac:dyDescent="0.25">
      <c r="A366" s="287" t="s">
        <v>1</v>
      </c>
      <c r="B366" s="288">
        <v>1</v>
      </c>
      <c r="C366" s="288">
        <v>2</v>
      </c>
      <c r="D366" s="288">
        <v>3</v>
      </c>
      <c r="E366" s="288">
        <v>4</v>
      </c>
      <c r="F366" s="288">
        <v>5</v>
      </c>
      <c r="G366" s="288">
        <v>6</v>
      </c>
      <c r="H366" s="288">
        <v>7</v>
      </c>
      <c r="I366" s="288">
        <v>8</v>
      </c>
      <c r="J366" s="288">
        <v>9</v>
      </c>
      <c r="K366" s="288">
        <v>10</v>
      </c>
      <c r="L366" s="288">
        <v>11</v>
      </c>
      <c r="M366" s="288">
        <v>12</v>
      </c>
      <c r="N366" s="288">
        <v>13</v>
      </c>
      <c r="O366" s="288">
        <v>14</v>
      </c>
      <c r="P366" s="288">
        <v>15</v>
      </c>
      <c r="Q366" s="288">
        <v>16</v>
      </c>
      <c r="R366" s="288">
        <v>17</v>
      </c>
      <c r="S366" s="288">
        <v>18</v>
      </c>
      <c r="T366" s="288">
        <v>19</v>
      </c>
      <c r="U366" s="288">
        <v>20</v>
      </c>
      <c r="V366" s="288">
        <v>21</v>
      </c>
      <c r="W366" s="288">
        <v>22</v>
      </c>
      <c r="X366" s="288">
        <v>23</v>
      </c>
      <c r="Y366" s="288">
        <v>24</v>
      </c>
      <c r="Z366" s="288">
        <v>25</v>
      </c>
      <c r="AA366" s="288">
        <v>26</v>
      </c>
      <c r="AB366" s="288">
        <v>27</v>
      </c>
      <c r="AC366" s="288">
        <v>28</v>
      </c>
      <c r="AD366" s="288">
        <v>29</v>
      </c>
      <c r="AE366" s="288">
        <v>30</v>
      </c>
      <c r="AF366" s="68"/>
      <c r="AG366" s="68"/>
      <c r="AH366" s="68"/>
    </row>
    <row r="367" spans="1:34" s="235" customFormat="1" x14ac:dyDescent="0.25">
      <c r="A367" s="235" t="s">
        <v>8</v>
      </c>
    </row>
    <row r="368" spans="1:34" s="290" customFormat="1" ht="16.5" customHeight="1" x14ac:dyDescent="0.3">
      <c r="A368" s="235" t="s">
        <v>29</v>
      </c>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35"/>
      <c r="AD368" s="235"/>
      <c r="AE368" s="235"/>
    </row>
    <row r="369" spans="1:34" s="235" customFormat="1" x14ac:dyDescent="0.25">
      <c r="A369" s="237" t="s">
        <v>30</v>
      </c>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c r="AC369" s="237"/>
      <c r="AD369" s="237"/>
      <c r="AE369" s="237"/>
    </row>
    <row r="370" spans="1:34" x14ac:dyDescent="0.25">
      <c r="A370" s="88" t="s">
        <v>122</v>
      </c>
      <c r="B370" s="68">
        <f>IF(B366&gt;'Key project Info'!$B$6,"",B369-(B367+B368))</f>
        <v>0</v>
      </c>
      <c r="C370" s="68">
        <f>IF(C366&gt;'Key project Info'!$B$6,"",C369-(C367+C368))</f>
        <v>0</v>
      </c>
      <c r="D370" s="68">
        <f>IF(D366&gt;'Key project Info'!$B$6,"",D369-(D367+D368))</f>
        <v>0</v>
      </c>
      <c r="E370" s="68">
        <f>IF(E366&gt;'Key project Info'!$B$6,"",E369-(E367+E368))</f>
        <v>0</v>
      </c>
      <c r="F370" s="68">
        <f>IF(F366&gt;'Key project Info'!$B$6,"",F369-(F367+F368))</f>
        <v>0</v>
      </c>
      <c r="G370" s="68">
        <f>IF(G366&gt;'Key project Info'!$B$6,"",G369-(G367+G368))</f>
        <v>0</v>
      </c>
      <c r="H370" s="68">
        <f>IF(H366&gt;'Key project Info'!$B$6,"",H369-(H367+H368))</f>
        <v>0</v>
      </c>
      <c r="I370" s="68">
        <f>IF(I366&gt;'Key project Info'!$B$6,"",I369-(I367+I368))</f>
        <v>0</v>
      </c>
      <c r="J370" s="68">
        <f>IF(J366&gt;'Key project Info'!$B$6,"",J369-(J367+J368))</f>
        <v>0</v>
      </c>
      <c r="K370" s="68">
        <f>IF(K366&gt;'Key project Info'!$B$6,"",K369-(K367+K368))</f>
        <v>0</v>
      </c>
      <c r="L370" s="68">
        <f>IF(L366&gt;'Key project Info'!$B$6,"",L369-(L367+L368))</f>
        <v>0</v>
      </c>
      <c r="M370" s="68">
        <f>IF(M366&gt;'Key project Info'!$B$6,"",M369-(M367+M368))</f>
        <v>0</v>
      </c>
      <c r="N370" s="68">
        <f>IF(N366&gt;'Key project Info'!$B$6,"",N369-(N367+N368))</f>
        <v>0</v>
      </c>
      <c r="O370" s="68">
        <f>IF(O366&gt;'Key project Info'!$B$6,"",O369-(O367+O368))</f>
        <v>0</v>
      </c>
      <c r="P370" s="68">
        <f>IF(P366&gt;'Key project Info'!$B$6,"",P369-(P367+P368))</f>
        <v>0</v>
      </c>
      <c r="Q370" s="68">
        <f>IF(Q366&gt;'Key project Info'!$B$6,"",Q369-(Q367+Q368))</f>
        <v>0</v>
      </c>
      <c r="R370" s="68">
        <f>IF(R366&gt;'Key project Info'!$B$6,"",R369-(R367+R368))</f>
        <v>0</v>
      </c>
      <c r="S370" s="68">
        <f>IF(S366&gt;'Key project Info'!$B$6,"",S369-(S367+S368))</f>
        <v>0</v>
      </c>
      <c r="T370" s="68">
        <f>IF(T366&gt;'Key project Info'!$B$6,"",T369-(T367+T368))</f>
        <v>0</v>
      </c>
      <c r="U370" s="68">
        <f>IF(U366&gt;'Key project Info'!$B$6,"",U369-(U367+U368))</f>
        <v>0</v>
      </c>
      <c r="V370" s="68" t="str">
        <f>IF(V366&gt;'Key project Info'!$B$6,"",V369-(V367+V368))</f>
        <v/>
      </c>
      <c r="W370" s="68" t="str">
        <f>IF(W366&gt;'Key project Info'!$B$6,"",W369-(W367+W368))</f>
        <v/>
      </c>
      <c r="X370" s="68" t="str">
        <f>IF(X366&gt;'Key project Info'!$B$6,"",X369-(X367+X368))</f>
        <v/>
      </c>
      <c r="Y370" s="68" t="str">
        <f>IF(Y366&gt;'Key project Info'!$B$6,"",Y369-(Y367+Y368))</f>
        <v/>
      </c>
      <c r="Z370" s="68" t="str">
        <f>IF(Z366&gt;'Key project Info'!$B$6,"",Z369-(Z367+Z368))</f>
        <v/>
      </c>
      <c r="AA370" s="68" t="str">
        <f>IF(AA366&gt;'Key project Info'!$B$6,"",AA369-(AA367+AA368))</f>
        <v/>
      </c>
      <c r="AB370" s="68" t="str">
        <f>IF(AB366&gt;'Key project Info'!$B$6,"",AB369-(AB367+AB368))</f>
        <v/>
      </c>
      <c r="AC370" s="68" t="str">
        <f>IF(AC366&gt;'Key project Info'!$B$6,"",AC369-(AC367+AC368))</f>
        <v/>
      </c>
      <c r="AD370" s="68" t="str">
        <f>IF(AD366&gt;'Key project Info'!$B$6,"",AD369-(AD367+AD368))</f>
        <v/>
      </c>
      <c r="AE370" s="68" t="str">
        <f>IF(AE366&gt;'Key project Info'!$B$6,"",AE369-(AE367+AE368))</f>
        <v/>
      </c>
      <c r="AF370" s="68"/>
      <c r="AG370" s="68"/>
      <c r="AH370" s="68"/>
    </row>
    <row r="371" spans="1:34" x14ac:dyDescent="0.25">
      <c r="A371" s="78" t="s">
        <v>123</v>
      </c>
      <c r="B371" s="68">
        <f>IF(B366&gt;'Key project Info'!$B$6,"",IF(B366=1,B370,A371+B370))</f>
        <v>0</v>
      </c>
      <c r="C371" s="68">
        <f>IF(C366&gt;'Key project Info'!$B$6,"",IF(C366=1,C370,B371+C370))</f>
        <v>0</v>
      </c>
      <c r="D371" s="68">
        <f>IF(D366&gt;'Key project Info'!$B$6,"",IF(D366=1,D370,C371+D370))</f>
        <v>0</v>
      </c>
      <c r="E371" s="68">
        <f>IF(E366&gt;'Key project Info'!$B$6,"",IF(E366=1,E370,D371+E370))</f>
        <v>0</v>
      </c>
      <c r="F371" s="68">
        <f>IF(F366&gt;'Key project Info'!$B$6,"",IF(F366=1,F370,E371+F370))</f>
        <v>0</v>
      </c>
      <c r="G371" s="68">
        <f>IF(G366&gt;'Key project Info'!$B$6,"",IF(G366=1,G370,F371+G370))</f>
        <v>0</v>
      </c>
      <c r="H371" s="68">
        <f>IF(H366&gt;'Key project Info'!$B$6,"",IF(H366=1,H370,G371+H370))</f>
        <v>0</v>
      </c>
      <c r="I371" s="68">
        <f>IF(I366&gt;'Key project Info'!$B$6,"",IF(I366=1,I370,H371+I370))</f>
        <v>0</v>
      </c>
      <c r="J371" s="68">
        <f>IF(J366&gt;'Key project Info'!$B$6,"",IF(J366=1,J370,I371+J370))</f>
        <v>0</v>
      </c>
      <c r="K371" s="68">
        <f>IF(K366&gt;'Key project Info'!$B$6,"",IF(K366=1,K370,J371+K370))</f>
        <v>0</v>
      </c>
      <c r="L371" s="68">
        <f>IF(L366&gt;'Key project Info'!$B$6,"",IF(L366=1,L370,K371+L370))</f>
        <v>0</v>
      </c>
      <c r="M371" s="68">
        <f>IF(M366&gt;'Key project Info'!$B$6,"",IF(M366=1,M370,L371+M370))</f>
        <v>0</v>
      </c>
      <c r="N371" s="68">
        <f>IF(N366&gt;'Key project Info'!$B$6,"",IF(N366=1,N370,M371+N370))</f>
        <v>0</v>
      </c>
      <c r="O371" s="68">
        <f>IF(O366&gt;'Key project Info'!$B$6,"",IF(O366=1,O370,N371+O370))</f>
        <v>0</v>
      </c>
      <c r="P371" s="68">
        <f>IF(P366&gt;'Key project Info'!$B$6,"",IF(P366=1,P370,O371+P370))</f>
        <v>0</v>
      </c>
      <c r="Q371" s="68">
        <f>IF(Q366&gt;'Key project Info'!$B$6,"",IF(Q366=1,Q370,P371+Q370))</f>
        <v>0</v>
      </c>
      <c r="R371" s="68">
        <f>IF(R366&gt;'Key project Info'!$B$6,"",IF(R366=1,R370,Q371+R370))</f>
        <v>0</v>
      </c>
      <c r="S371" s="68">
        <f>IF(S366&gt;'Key project Info'!$B$6,"",IF(S366=1,S370,R371+S370))</f>
        <v>0</v>
      </c>
      <c r="T371" s="68">
        <f>IF(T366&gt;'Key project Info'!$B$6,"",IF(T366=1,T370,S371+T370))</f>
        <v>0</v>
      </c>
      <c r="U371" s="68">
        <f>IF(U366&gt;'Key project Info'!$B$6,"",IF(U366=1,U370,T371+U370))</f>
        <v>0</v>
      </c>
      <c r="V371" s="68" t="str">
        <f>IF(V366&gt;'Key project Info'!$B$6,"",IF(V366=1,V370,U371+V370))</f>
        <v/>
      </c>
      <c r="W371" s="68" t="str">
        <f>IF(W366&gt;'Key project Info'!$B$6,"",IF(W366=1,W370,V371+W370))</f>
        <v/>
      </c>
      <c r="X371" s="68" t="str">
        <f>IF(X366&gt;'Key project Info'!$B$6,"",IF(X366=1,X370,W371+X370))</f>
        <v/>
      </c>
      <c r="Y371" s="68" t="str">
        <f>IF(Y366&gt;'Key project Info'!$B$6,"",IF(Y366=1,Y370,X371+Y370))</f>
        <v/>
      </c>
      <c r="Z371" s="68" t="str">
        <f>IF(Z366&gt;'Key project Info'!$B$6,"",IF(Z366=1,Z370,Y371+Z370))</f>
        <v/>
      </c>
      <c r="AA371" s="68" t="str">
        <f>IF(AA366&gt;'Key project Info'!$B$6,"",IF(AA366=1,AA370,Z371+AA370))</f>
        <v/>
      </c>
      <c r="AB371" s="68" t="str">
        <f>IF(AB366&gt;'Key project Info'!$B$6,"",IF(AB366=1,AB370,AA371+AB370))</f>
        <v/>
      </c>
      <c r="AC371" s="68" t="str">
        <f>IF(AC366&gt;'Key project Info'!$B$6,"",IF(AC366=1,AC370,AB371+AC370))</f>
        <v/>
      </c>
      <c r="AD371" s="68" t="str">
        <f>IF(AD366&gt;'Key project Info'!$B$6,"",IF(AD366=1,AD370,AC371+AD370))</f>
        <v/>
      </c>
      <c r="AE371" s="68" t="str">
        <f>IF(AE366&gt;'Key project Info'!$B$6,"",IF(AE366=1,AE370,AD371+AE370))</f>
        <v/>
      </c>
      <c r="AF371" s="68"/>
      <c r="AG371" s="68"/>
      <c r="AH371" s="68"/>
    </row>
    <row r="372" spans="1:34" x14ac:dyDescent="0.25">
      <c r="A372" s="78" t="s">
        <v>135</v>
      </c>
      <c r="B372" s="68">
        <f>IF(B366&gt;'Key project Info'!$B$6,"",B370-Economics_Reference!B338)</f>
        <v>12</v>
      </c>
      <c r="C372" s="68">
        <f>IF(C366&gt;'Key project Info'!$B$6,"",C370-Economics_Reference!C338)</f>
        <v>0</v>
      </c>
      <c r="D372" s="68">
        <f>IF(D366&gt;'Key project Info'!$B$6,"",D370-Economics_Reference!D338)</f>
        <v>0</v>
      </c>
      <c r="E372" s="68">
        <f>IF(E366&gt;'Key project Info'!$B$6,"",E370-Economics_Reference!E338)</f>
        <v>0</v>
      </c>
      <c r="F372" s="68">
        <f>IF(F366&gt;'Key project Info'!$B$6,"",F370-Economics_Reference!F338)</f>
        <v>0</v>
      </c>
      <c r="G372" s="68">
        <f>IF(G366&gt;'Key project Info'!$B$6,"",G370-Economics_Reference!G338)</f>
        <v>0</v>
      </c>
      <c r="H372" s="68">
        <f>IF(H366&gt;'Key project Info'!$B$6,"",H370-Economics_Reference!H338)</f>
        <v>0</v>
      </c>
      <c r="I372" s="68">
        <f>IF(I366&gt;'Key project Info'!$B$6,"",I370-Economics_Reference!I338)</f>
        <v>0</v>
      </c>
      <c r="J372" s="68">
        <f>IF(J366&gt;'Key project Info'!$B$6,"",J370-Economics_Reference!J338)</f>
        <v>0</v>
      </c>
      <c r="K372" s="68">
        <f>IF(K366&gt;'Key project Info'!$B$6,"",K370-Economics_Reference!K338)</f>
        <v>0</v>
      </c>
      <c r="L372" s="68">
        <f>IF(L366&gt;'Key project Info'!$B$6,"",L370-Economics_Reference!L338)</f>
        <v>0</v>
      </c>
      <c r="M372" s="68">
        <f>IF(M366&gt;'Key project Info'!$B$6,"",M370-Economics_Reference!M338)</f>
        <v>0</v>
      </c>
      <c r="N372" s="68">
        <f>IF(N366&gt;'Key project Info'!$B$6,"",N370-Economics_Reference!N338)</f>
        <v>0</v>
      </c>
      <c r="O372" s="68">
        <f>IF(O366&gt;'Key project Info'!$B$6,"",O370-Economics_Reference!O338)</f>
        <v>0</v>
      </c>
      <c r="P372" s="68">
        <f>IF(P366&gt;'Key project Info'!$B$6,"",P370-Economics_Reference!P338)</f>
        <v>0</v>
      </c>
      <c r="Q372" s="68">
        <f>IF(Q366&gt;'Key project Info'!$B$6,"",Q370-Economics_Reference!Q338)</f>
        <v>0</v>
      </c>
      <c r="R372" s="68">
        <f>IF(R366&gt;'Key project Info'!$B$6,"",R370-Economics_Reference!R338)</f>
        <v>0</v>
      </c>
      <c r="S372" s="68">
        <f>IF(S366&gt;'Key project Info'!$B$6,"",S370-Economics_Reference!S338)</f>
        <v>0</v>
      </c>
      <c r="T372" s="68">
        <f>IF(T366&gt;'Key project Info'!$B$6,"",T370-Economics_Reference!T338)</f>
        <v>0</v>
      </c>
      <c r="U372" s="68">
        <f>IF(U366&gt;'Key project Info'!$B$6,"",U370-Economics_Reference!U338)</f>
        <v>0</v>
      </c>
      <c r="V372" s="68" t="str">
        <f>IF(V366&gt;'Key project Info'!$B$6,"",V370-Economics_Reference!V338)</f>
        <v/>
      </c>
      <c r="W372" s="68" t="str">
        <f>IF(W366&gt;'Key project Info'!$B$6,"",W370-Economics_Reference!W338)</f>
        <v/>
      </c>
      <c r="X372" s="68" t="str">
        <f>IF(X366&gt;'Key project Info'!$B$6,"",X370-Economics_Reference!X338)</f>
        <v/>
      </c>
      <c r="Y372" s="68" t="str">
        <f>IF(Y366&gt;'Key project Info'!$B$6,"",Y370-Economics_Reference!Y338)</f>
        <v/>
      </c>
      <c r="Z372" s="68" t="str">
        <f>IF(Z366&gt;'Key project Info'!$B$6,"",Z370-Economics_Reference!Z338)</f>
        <v/>
      </c>
      <c r="AA372" s="68" t="str">
        <f>IF(AA366&gt;'Key project Info'!$B$6,"",AA370-Economics_Reference!AA338)</f>
        <v/>
      </c>
      <c r="AB372" s="68" t="str">
        <f>IF(AB366&gt;'Key project Info'!$B$6,"",AB370-Economics_Reference!AB338)</f>
        <v/>
      </c>
      <c r="AC372" s="68" t="str">
        <f>IF(AC366&gt;'Key project Info'!$B$6,"",AC370-Economics_Reference!AC338)</f>
        <v/>
      </c>
      <c r="AD372" s="68" t="str">
        <f>IF(AD366&gt;'Key project Info'!$B$6,"",AD370-Economics_Reference!AD338)</f>
        <v/>
      </c>
      <c r="AE372" s="68" t="str">
        <f>IF(AE366&gt;'Key project Info'!$B$6,"",AE370-Economics_Reference!AE338)</f>
        <v/>
      </c>
      <c r="AF372" s="68"/>
      <c r="AG372" s="68"/>
      <c r="AH372" s="68"/>
    </row>
    <row r="373" spans="1:34" x14ac:dyDescent="0.25">
      <c r="A373" s="78"/>
      <c r="B373" s="6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68"/>
      <c r="AG373" s="68"/>
      <c r="AH373" s="68"/>
    </row>
    <row r="374" spans="1:34" x14ac:dyDescent="0.25">
      <c r="A374" s="88" t="s">
        <v>120</v>
      </c>
      <c r="B374" s="68">
        <f>IF(B366&gt;'Key project Info'!$B$6,"",B370/(1+$B378)^B366)</f>
        <v>0</v>
      </c>
      <c r="C374" s="68">
        <f>IF(C366&gt;'Key project Info'!$B$6,"",C370/(1+$B378)^C366)</f>
        <v>0</v>
      </c>
      <c r="D374" s="68">
        <f>IF(D366&gt;'Key project Info'!$B$6,"",D370/(1+$B378)^D366)</f>
        <v>0</v>
      </c>
      <c r="E374" s="68">
        <f>IF(E366&gt;'Key project Info'!$B$6,"",E370/(1+$B378)^E366)</f>
        <v>0</v>
      </c>
      <c r="F374" s="68">
        <f>IF(F366&gt;'Key project Info'!$B$6,"",F370/(1+$B378)^F366)</f>
        <v>0</v>
      </c>
      <c r="G374" s="68">
        <f>IF(G366&gt;'Key project Info'!$B$6,"",G370/(1+$B378)^G366)</f>
        <v>0</v>
      </c>
      <c r="H374" s="68">
        <f>IF(H366&gt;'Key project Info'!$B$6,"",H370/(1+$B378)^H366)</f>
        <v>0</v>
      </c>
      <c r="I374" s="68">
        <f>IF(I366&gt;'Key project Info'!$B$6,"",I370/(1+$B378)^I366)</f>
        <v>0</v>
      </c>
      <c r="J374" s="68">
        <f>IF(J366&gt;'Key project Info'!$B$6,"",J370/(1+$B378)^J366)</f>
        <v>0</v>
      </c>
      <c r="K374" s="68">
        <f>IF(K366&gt;'Key project Info'!$B$6,"",K370/(1+$B378)^K366)</f>
        <v>0</v>
      </c>
      <c r="L374" s="68">
        <f>IF(L366&gt;'Key project Info'!$B$6,"",L370/(1+$B378)^L366)</f>
        <v>0</v>
      </c>
      <c r="M374" s="68">
        <f>IF(M366&gt;'Key project Info'!$B$6,"",M370/(1+$B378)^M366)</f>
        <v>0</v>
      </c>
      <c r="N374" s="68">
        <f>IF(N366&gt;'Key project Info'!$B$6,"",N370/(1+$B378)^N366)</f>
        <v>0</v>
      </c>
      <c r="O374" s="68">
        <f>IF(O366&gt;'Key project Info'!$B$6,"",O370/(1+$B378)^O366)</f>
        <v>0</v>
      </c>
      <c r="P374" s="68">
        <f>IF(P366&gt;'Key project Info'!$B$6,"",P370/(1+$B378)^P366)</f>
        <v>0</v>
      </c>
      <c r="Q374" s="68">
        <f>IF(Q366&gt;'Key project Info'!$B$6,"",Q370/(1+$B378)^Q366)</f>
        <v>0</v>
      </c>
      <c r="R374" s="68">
        <f>IF(R366&gt;'Key project Info'!$B$6,"",R370/(1+$B378)^R366)</f>
        <v>0</v>
      </c>
      <c r="S374" s="68">
        <f>IF(S366&gt;'Key project Info'!$B$6,"",S370/(1+$B378)^S366)</f>
        <v>0</v>
      </c>
      <c r="T374" s="68">
        <f>IF(T366&gt;'Key project Info'!$B$6,"",T370/(1+$B378)^T366)</f>
        <v>0</v>
      </c>
      <c r="U374" s="68">
        <f>IF(U366&gt;'Key project Info'!$B$6,"",U370/(1+$B378)^U366)</f>
        <v>0</v>
      </c>
      <c r="V374" s="68" t="str">
        <f>IF(V366&gt;'Key project Info'!$B$6,"",V370/(1+$B378)^V366)</f>
        <v/>
      </c>
      <c r="W374" s="68" t="str">
        <f>IF(W366&gt;'Key project Info'!$B$6,"",W370/(1+$B378)^W366)</f>
        <v/>
      </c>
      <c r="X374" s="68" t="str">
        <f>IF(X366&gt;'Key project Info'!$B$6,"",X370/(1+$B378)^X366)</f>
        <v/>
      </c>
      <c r="Y374" s="68" t="str">
        <f>IF(Y366&gt;'Key project Info'!$B$6,"",Y370/(1+$B378)^Y366)</f>
        <v/>
      </c>
      <c r="Z374" s="68" t="str">
        <f>IF(Z366&gt;'Key project Info'!$B$6,"",Z370/(1+$B378)^Z366)</f>
        <v/>
      </c>
      <c r="AA374" s="68" t="str">
        <f>IF(AA366&gt;'Key project Info'!$B$6,"",AA370/(1+$B378)^AA366)</f>
        <v/>
      </c>
      <c r="AB374" s="68" t="str">
        <f>IF(AB366&gt;'Key project Info'!$B$6,"",AB370/(1+$B378)^AB366)</f>
        <v/>
      </c>
      <c r="AC374" s="68" t="str">
        <f>IF(AC366&gt;'Key project Info'!$B$6,"",AC370/(1+$B378)^AC366)</f>
        <v/>
      </c>
      <c r="AD374" s="68" t="str">
        <f>IF(AD366&gt;'Key project Info'!$B$6,"",AD370/(1+$B378)^AD366)</f>
        <v/>
      </c>
      <c r="AE374" s="68" t="str">
        <f>IF(AE366&gt;'Key project Info'!$B$6,"",AE370/(1+$B378)^AE366)</f>
        <v/>
      </c>
      <c r="AF374" s="68"/>
      <c r="AG374" s="68"/>
      <c r="AH374" s="68"/>
    </row>
    <row r="375" spans="1:34" x14ac:dyDescent="0.25">
      <c r="A375" s="78" t="s">
        <v>121</v>
      </c>
      <c r="B375" s="68">
        <f>IF(B366&gt;'Key project Info'!$B$6,"",B371/(1+$B378)^B366)</f>
        <v>0</v>
      </c>
      <c r="C375" s="68">
        <f>IF(C366&gt;'Key project Info'!$B$6,"",C371/(1+$B378)^C366)</f>
        <v>0</v>
      </c>
      <c r="D375" s="68">
        <f>IF(D366&gt;'Key project Info'!$B$6,"",D371/(1+$B378)^D366)</f>
        <v>0</v>
      </c>
      <c r="E375" s="68">
        <f>IF(E366&gt;'Key project Info'!$B$6,"",E371/(1+$B378)^E366)</f>
        <v>0</v>
      </c>
      <c r="F375" s="68">
        <f>IF(F366&gt;'Key project Info'!$B$6,"",F371/(1+$B378)^F366)</f>
        <v>0</v>
      </c>
      <c r="G375" s="68">
        <f>IF(G366&gt;'Key project Info'!$B$6,"",G371/(1+$B378)^G366)</f>
        <v>0</v>
      </c>
      <c r="H375" s="68">
        <f>IF(H366&gt;'Key project Info'!$B$6,"",H371/(1+$B378)^H366)</f>
        <v>0</v>
      </c>
      <c r="I375" s="68">
        <f>IF(I366&gt;'Key project Info'!$B$6,"",I371/(1+$B378)^I366)</f>
        <v>0</v>
      </c>
      <c r="J375" s="68">
        <f>IF(J366&gt;'Key project Info'!$B$6,"",J371/(1+$B378)^J366)</f>
        <v>0</v>
      </c>
      <c r="K375" s="68">
        <f>IF(K366&gt;'Key project Info'!$B$6,"",K371/(1+$B378)^K366)</f>
        <v>0</v>
      </c>
      <c r="L375" s="68">
        <f>IF(L366&gt;'Key project Info'!$B$6,"",L371/(1+$B378)^L366)</f>
        <v>0</v>
      </c>
      <c r="M375" s="68">
        <f>IF(M366&gt;'Key project Info'!$B$6,"",M371/(1+$B378)^M366)</f>
        <v>0</v>
      </c>
      <c r="N375" s="68">
        <f>IF(N366&gt;'Key project Info'!$B$6,"",N371/(1+$B378)^N366)</f>
        <v>0</v>
      </c>
      <c r="O375" s="68">
        <f>IF(O366&gt;'Key project Info'!$B$6,"",O371/(1+$B378)^O366)</f>
        <v>0</v>
      </c>
      <c r="P375" s="68">
        <f>IF(P366&gt;'Key project Info'!$B$6,"",P371/(1+$B378)^P366)</f>
        <v>0</v>
      </c>
      <c r="Q375" s="68">
        <f>IF(Q366&gt;'Key project Info'!$B$6,"",Q371/(1+$B378)^Q366)</f>
        <v>0</v>
      </c>
      <c r="R375" s="68">
        <f>IF(R366&gt;'Key project Info'!$B$6,"",R371/(1+$B378)^R366)</f>
        <v>0</v>
      </c>
      <c r="S375" s="68">
        <f>IF(S366&gt;'Key project Info'!$B$6,"",S371/(1+$B378)^S366)</f>
        <v>0</v>
      </c>
      <c r="T375" s="68">
        <f>IF(T366&gt;'Key project Info'!$B$6,"",T371/(1+$B378)^T366)</f>
        <v>0</v>
      </c>
      <c r="U375" s="68">
        <f>IF(U366&gt;'Key project Info'!$B$6,"",U371/(1+$B378)^U366)</f>
        <v>0</v>
      </c>
      <c r="V375" s="68" t="str">
        <f>IF(V366&gt;'Key project Info'!$B$6,"",V371/(1+$B378)^V366)</f>
        <v/>
      </c>
      <c r="W375" s="68" t="str">
        <f>IF(W366&gt;'Key project Info'!$B$6,"",W371/(1+$B378)^W366)</f>
        <v/>
      </c>
      <c r="X375" s="68" t="str">
        <f>IF(X366&gt;'Key project Info'!$B$6,"",X371/(1+$B378)^X366)</f>
        <v/>
      </c>
      <c r="Y375" s="68" t="str">
        <f>IF(Y366&gt;'Key project Info'!$B$6,"",Y371/(1+$B378)^Y366)</f>
        <v/>
      </c>
      <c r="Z375" s="68" t="str">
        <f>IF(Z366&gt;'Key project Info'!$B$6,"",Z371/(1+$B378)^Z366)</f>
        <v/>
      </c>
      <c r="AA375" s="68" t="str">
        <f>IF(AA366&gt;'Key project Info'!$B$6,"",AA371/(1+$B378)^AA366)</f>
        <v/>
      </c>
      <c r="AB375" s="68" t="str">
        <f>IF(AB366&gt;'Key project Info'!$B$6,"",AB371/(1+$B378)^AB366)</f>
        <v/>
      </c>
      <c r="AC375" s="68" t="str">
        <f>IF(AC366&gt;'Key project Info'!$B$6,"",AC371/(1+$B378)^AC366)</f>
        <v/>
      </c>
      <c r="AD375" s="68" t="str">
        <f>IF(AD366&gt;'Key project Info'!$B$6,"",AD371/(1+$B378)^AD366)</f>
        <v/>
      </c>
      <c r="AE375" s="68" t="str">
        <f>IF(AE366&gt;'Key project Info'!$B$6,"",AE371/(1+$B378)^AE366)</f>
        <v/>
      </c>
      <c r="AF375" s="68"/>
      <c r="AG375" s="68"/>
      <c r="AH375" s="68"/>
    </row>
    <row r="376" spans="1:34" s="292" customFormat="1" ht="14.4" thickBot="1" x14ac:dyDescent="0.3">
      <c r="A376" s="291" t="s">
        <v>136</v>
      </c>
      <c r="B376" s="176">
        <f>IF(B366&gt;'Key project Info'!$B$6,"",B374-Economics_Reference!B341)</f>
        <v>11.345454545454546</v>
      </c>
      <c r="C376" s="176">
        <f>IF(C366&gt;'Key project Info'!$B$6,"",C374-Economics_Reference!C341)</f>
        <v>0</v>
      </c>
      <c r="D376" s="176">
        <f>IF(D366&gt;'Key project Info'!$B$6,"",D374-Economics_Reference!D341)</f>
        <v>0</v>
      </c>
      <c r="E376" s="176">
        <f>IF(E366&gt;'Key project Info'!$B$6,"",E374-Economics_Reference!E341)</f>
        <v>0</v>
      </c>
      <c r="F376" s="176">
        <f>IF(F366&gt;'Key project Info'!$B$6,"",F374-Economics_Reference!F341)</f>
        <v>0</v>
      </c>
      <c r="G376" s="176">
        <f>IF(G366&gt;'Key project Info'!$B$6,"",G374-Economics_Reference!G341)</f>
        <v>0</v>
      </c>
      <c r="H376" s="176">
        <f>IF(H366&gt;'Key project Info'!$B$6,"",H374-Economics_Reference!H341)</f>
        <v>0</v>
      </c>
      <c r="I376" s="176">
        <f>IF(I366&gt;'Key project Info'!$B$6,"",I374-Economics_Reference!I341)</f>
        <v>0</v>
      </c>
      <c r="J376" s="176">
        <f>IF(J366&gt;'Key project Info'!$B$6,"",J374-Economics_Reference!J341)</f>
        <v>0</v>
      </c>
      <c r="K376" s="176">
        <f>IF(K366&gt;'Key project Info'!$B$6,"",K374-Economics_Reference!K341)</f>
        <v>0</v>
      </c>
      <c r="L376" s="176">
        <f>IF(L366&gt;'Key project Info'!$B$6,"",L374-Economics_Reference!L341)</f>
        <v>0</v>
      </c>
      <c r="M376" s="176">
        <f>IF(M366&gt;'Key project Info'!$B$6,"",M374-Economics_Reference!M341)</f>
        <v>0</v>
      </c>
      <c r="N376" s="176">
        <f>IF(N366&gt;'Key project Info'!$B$6,"",N374-Economics_Reference!N341)</f>
        <v>0</v>
      </c>
      <c r="O376" s="176">
        <f>IF(O366&gt;'Key project Info'!$B$6,"",O374-Economics_Reference!O341)</f>
        <v>0</v>
      </c>
      <c r="P376" s="176">
        <f>IF(P366&gt;'Key project Info'!$B$6,"",P374-Economics_Reference!P341)</f>
        <v>0</v>
      </c>
      <c r="Q376" s="176">
        <f>IF(Q366&gt;'Key project Info'!$B$6,"",Q374-Economics_Reference!Q341)</f>
        <v>0</v>
      </c>
      <c r="R376" s="176">
        <f>IF(R366&gt;'Key project Info'!$B$6,"",R374-Economics_Reference!R341)</f>
        <v>0</v>
      </c>
      <c r="S376" s="176">
        <f>IF(S366&gt;'Key project Info'!$B$6,"",S374-Economics_Reference!S341)</f>
        <v>0</v>
      </c>
      <c r="T376" s="176">
        <f>IF(T366&gt;'Key project Info'!$B$6,"",T374-Economics_Reference!T341)</f>
        <v>0</v>
      </c>
      <c r="U376" s="176">
        <f>IF(U366&gt;'Key project Info'!$B$6,"",U374-Economics_Reference!U341)</f>
        <v>0</v>
      </c>
      <c r="V376" s="176" t="str">
        <f>IF(V366&gt;'Key project Info'!$B$6,"",V374-Economics_Reference!V341)</f>
        <v/>
      </c>
      <c r="W376" s="176" t="str">
        <f>IF(W366&gt;'Key project Info'!$B$6,"",W374-Economics_Reference!W341)</f>
        <v/>
      </c>
      <c r="X376" s="176" t="str">
        <f>IF(X366&gt;'Key project Info'!$B$6,"",X374-Economics_Reference!X341)</f>
        <v/>
      </c>
      <c r="Y376" s="176" t="str">
        <f>IF(Y366&gt;'Key project Info'!$B$6,"",Y374-Economics_Reference!Y341)</f>
        <v/>
      </c>
      <c r="Z376" s="176" t="str">
        <f>IF(Z366&gt;'Key project Info'!$B$6,"",Z374-Economics_Reference!Z341)</f>
        <v/>
      </c>
      <c r="AA376" s="176" t="str">
        <f>IF(AA366&gt;'Key project Info'!$B$6,"",AA374-Economics_Reference!AA341)</f>
        <v/>
      </c>
      <c r="AB376" s="176" t="str">
        <f>IF(AB366&gt;'Key project Info'!$B$6,"",AB374-Economics_Reference!AB341)</f>
        <v/>
      </c>
      <c r="AC376" s="176" t="str">
        <f>IF(AC366&gt;'Key project Info'!$B$6,"",AC374-Economics_Reference!AC341)</f>
        <v/>
      </c>
      <c r="AD376" s="176" t="str">
        <f>IF(AD366&gt;'Key project Info'!$B$6,"",AD374-Economics_Reference!AD341)</f>
        <v/>
      </c>
      <c r="AE376" s="176" t="str">
        <f>IF(AE366&gt;'Key project Info'!$B$6,"",AE374-Economics_Reference!AE341)</f>
        <v/>
      </c>
      <c r="AF376" s="176"/>
      <c r="AG376" s="176"/>
      <c r="AH376" s="176"/>
    </row>
    <row r="377" spans="1:34" x14ac:dyDescent="0.25">
      <c r="A377" s="78"/>
      <c r="B377" s="68"/>
      <c r="C377" s="78"/>
      <c r="D377" s="78"/>
      <c r="E377" s="68"/>
      <c r="F377" s="68"/>
      <c r="G377" s="7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row>
    <row r="378" spans="1:34" x14ac:dyDescent="0.25">
      <c r="A378" s="78" t="s">
        <v>98</v>
      </c>
      <c r="B378" s="90">
        <f>(1+B379)/(1+B380)-1</f>
        <v>5.7692307692307709E-2</v>
      </c>
      <c r="C378" s="78"/>
      <c r="D378" s="78"/>
      <c r="E378" s="68"/>
      <c r="F378" s="68"/>
      <c r="G378" s="7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row>
    <row r="379" spans="1:34" x14ac:dyDescent="0.25">
      <c r="A379" s="78" t="s">
        <v>96</v>
      </c>
      <c r="B379" s="302">
        <v>0.1</v>
      </c>
      <c r="C379" s="78"/>
      <c r="D379" s="78"/>
      <c r="E379" s="68"/>
      <c r="F379" s="68"/>
      <c r="G379" s="7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row>
    <row r="380" spans="1:34" x14ac:dyDescent="0.25">
      <c r="A380" s="271" t="s">
        <v>97</v>
      </c>
      <c r="B380" s="302">
        <v>0.04</v>
      </c>
      <c r="C380" s="78"/>
      <c r="D380" s="78"/>
      <c r="E380" s="68"/>
      <c r="F380" s="68"/>
      <c r="G380" s="7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row>
    <row r="381" spans="1:34" x14ac:dyDescent="0.25">
      <c r="A381" s="88" t="s">
        <v>31</v>
      </c>
      <c r="B381" s="88">
        <f ca="1">IF(AND('Key project Info'!$B$6&gt;0,'Key project Info'!$B$6&lt;=30),SUM(B374:OFFSET(B374,0,'Key project Info'!$B$6-1)),"Assessment period wrong")</f>
        <v>0</v>
      </c>
      <c r="C381" s="78"/>
      <c r="D381" s="78"/>
      <c r="E381" s="68"/>
      <c r="F381" s="68"/>
      <c r="G381" s="7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row>
    <row r="382" spans="1:34" x14ac:dyDescent="0.25">
      <c r="A382" s="65" t="s">
        <v>100</v>
      </c>
      <c r="B382" s="303" t="e">
        <f ca="1">IF(AND('Key project Info'!$B$6&gt;0,'Key project Info'!$B$6&lt;=30),IRR(B370:OFFSET(B370,0,'Key project Info'!$B$6-1)),"Assessment period wrong")</f>
        <v>#NUM!</v>
      </c>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row>
    <row r="383" spans="1:34" x14ac:dyDescent="0.25">
      <c r="A383" s="65"/>
      <c r="B383" s="293"/>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row>
    <row r="384" spans="1:34" x14ac:dyDescent="0.25">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row>
    <row r="385" spans="1:34" x14ac:dyDescent="0.25">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row>
    <row r="386" spans="1:34" ht="17.399999999999999" x14ac:dyDescent="0.3">
      <c r="A386" s="286" t="str">
        <f>'Key project Info'!$B$50</f>
        <v>Land use r</v>
      </c>
      <c r="B386" s="286"/>
      <c r="C386" s="286"/>
      <c r="D386" s="286"/>
      <c r="E386" s="286"/>
      <c r="F386" s="286"/>
      <c r="G386" s="286"/>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68"/>
      <c r="AG386" s="68"/>
      <c r="AH386" s="68"/>
    </row>
    <row r="387" spans="1:34" x14ac:dyDescent="0.25">
      <c r="A387" s="287" t="s">
        <v>1</v>
      </c>
      <c r="B387" s="288">
        <v>1</v>
      </c>
      <c r="C387" s="288">
        <v>2</v>
      </c>
      <c r="D387" s="288">
        <v>3</v>
      </c>
      <c r="E387" s="288">
        <v>4</v>
      </c>
      <c r="F387" s="288">
        <v>5</v>
      </c>
      <c r="G387" s="288">
        <v>6</v>
      </c>
      <c r="H387" s="288">
        <v>7</v>
      </c>
      <c r="I387" s="288">
        <v>8</v>
      </c>
      <c r="J387" s="288">
        <v>9</v>
      </c>
      <c r="K387" s="288">
        <v>10</v>
      </c>
      <c r="L387" s="288">
        <v>11</v>
      </c>
      <c r="M387" s="288">
        <v>12</v>
      </c>
      <c r="N387" s="288">
        <v>13</v>
      </c>
      <c r="O387" s="288">
        <v>14</v>
      </c>
      <c r="P387" s="288">
        <v>15</v>
      </c>
      <c r="Q387" s="288">
        <v>16</v>
      </c>
      <c r="R387" s="288">
        <v>17</v>
      </c>
      <c r="S387" s="288">
        <v>18</v>
      </c>
      <c r="T387" s="288">
        <v>19</v>
      </c>
      <c r="U387" s="288">
        <v>20</v>
      </c>
      <c r="V387" s="288">
        <v>21</v>
      </c>
      <c r="W387" s="288">
        <v>22</v>
      </c>
      <c r="X387" s="288">
        <v>23</v>
      </c>
      <c r="Y387" s="288">
        <v>24</v>
      </c>
      <c r="Z387" s="288">
        <v>25</v>
      </c>
      <c r="AA387" s="288">
        <v>26</v>
      </c>
      <c r="AB387" s="288">
        <v>27</v>
      </c>
      <c r="AC387" s="288">
        <v>28</v>
      </c>
      <c r="AD387" s="288">
        <v>29</v>
      </c>
      <c r="AE387" s="288">
        <v>30</v>
      </c>
      <c r="AF387" s="68"/>
      <c r="AG387" s="68"/>
      <c r="AH387" s="68"/>
    </row>
    <row r="388" spans="1:34" s="235" customFormat="1" x14ac:dyDescent="0.25">
      <c r="A388" s="235" t="s">
        <v>8</v>
      </c>
    </row>
    <row r="389" spans="1:34" s="290" customFormat="1" ht="16.5" customHeight="1" x14ac:dyDescent="0.3">
      <c r="A389" s="235" t="s">
        <v>29</v>
      </c>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c r="AA389" s="235"/>
      <c r="AB389" s="235"/>
      <c r="AC389" s="235"/>
      <c r="AD389" s="235"/>
      <c r="AE389" s="235"/>
    </row>
    <row r="390" spans="1:34" s="235" customFormat="1" x14ac:dyDescent="0.25">
      <c r="A390" s="237" t="s">
        <v>30</v>
      </c>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c r="AB390" s="237"/>
      <c r="AC390" s="237"/>
      <c r="AD390" s="237"/>
      <c r="AE390" s="237"/>
    </row>
    <row r="391" spans="1:34" x14ac:dyDescent="0.25">
      <c r="A391" s="88" t="s">
        <v>122</v>
      </c>
      <c r="B391" s="68">
        <f>IF(B387&gt;'Key project Info'!$B$6,"",B390-(B388+B389))</f>
        <v>0</v>
      </c>
      <c r="C391" s="68">
        <f>IF(C387&gt;'Key project Info'!$B$6,"",C390-(C388+C389))</f>
        <v>0</v>
      </c>
      <c r="D391" s="68">
        <f>IF(D387&gt;'Key project Info'!$B$6,"",D390-(D388+D389))</f>
        <v>0</v>
      </c>
      <c r="E391" s="68">
        <f>IF(E387&gt;'Key project Info'!$B$6,"",E390-(E388+E389))</f>
        <v>0</v>
      </c>
      <c r="F391" s="68">
        <f>IF(F387&gt;'Key project Info'!$B$6,"",F390-(F388+F389))</f>
        <v>0</v>
      </c>
      <c r="G391" s="68">
        <f>IF(G387&gt;'Key project Info'!$B$6,"",G390-(G388+G389))</f>
        <v>0</v>
      </c>
      <c r="H391" s="68">
        <f>IF(H387&gt;'Key project Info'!$B$6,"",H390-(H388+H389))</f>
        <v>0</v>
      </c>
      <c r="I391" s="68">
        <f>IF(I387&gt;'Key project Info'!$B$6,"",I390-(I388+I389))</f>
        <v>0</v>
      </c>
      <c r="J391" s="68">
        <f>IF(J387&gt;'Key project Info'!$B$6,"",J390-(J388+J389))</f>
        <v>0</v>
      </c>
      <c r="K391" s="68">
        <f>IF(K387&gt;'Key project Info'!$B$6,"",K390-(K388+K389))</f>
        <v>0</v>
      </c>
      <c r="L391" s="68">
        <f>IF(L387&gt;'Key project Info'!$B$6,"",L390-(L388+L389))</f>
        <v>0</v>
      </c>
      <c r="M391" s="68">
        <f>IF(M387&gt;'Key project Info'!$B$6,"",M390-(M388+M389))</f>
        <v>0</v>
      </c>
      <c r="N391" s="68">
        <f>IF(N387&gt;'Key project Info'!$B$6,"",N390-(N388+N389))</f>
        <v>0</v>
      </c>
      <c r="O391" s="68">
        <f>IF(O387&gt;'Key project Info'!$B$6,"",O390-(O388+O389))</f>
        <v>0</v>
      </c>
      <c r="P391" s="68">
        <f>IF(P387&gt;'Key project Info'!$B$6,"",P390-(P388+P389))</f>
        <v>0</v>
      </c>
      <c r="Q391" s="68">
        <f>IF(Q387&gt;'Key project Info'!$B$6,"",Q390-(Q388+Q389))</f>
        <v>0</v>
      </c>
      <c r="R391" s="68">
        <f>IF(R387&gt;'Key project Info'!$B$6,"",R390-(R388+R389))</f>
        <v>0</v>
      </c>
      <c r="S391" s="68">
        <f>IF(S387&gt;'Key project Info'!$B$6,"",S390-(S388+S389))</f>
        <v>0</v>
      </c>
      <c r="T391" s="68">
        <f>IF(T387&gt;'Key project Info'!$B$6,"",T390-(T388+T389))</f>
        <v>0</v>
      </c>
      <c r="U391" s="68">
        <f>IF(U387&gt;'Key project Info'!$B$6,"",U390-(U388+U389))</f>
        <v>0</v>
      </c>
      <c r="V391" s="68" t="str">
        <f>IF(V387&gt;'Key project Info'!$B$6,"",V390-(V388+V389))</f>
        <v/>
      </c>
      <c r="W391" s="68" t="str">
        <f>IF(W387&gt;'Key project Info'!$B$6,"",W390-(W388+W389))</f>
        <v/>
      </c>
      <c r="X391" s="68" t="str">
        <f>IF(X387&gt;'Key project Info'!$B$6,"",X390-(X388+X389))</f>
        <v/>
      </c>
      <c r="Y391" s="68" t="str">
        <f>IF(Y387&gt;'Key project Info'!$B$6,"",Y390-(Y388+Y389))</f>
        <v/>
      </c>
      <c r="Z391" s="68" t="str">
        <f>IF(Z387&gt;'Key project Info'!$B$6,"",Z390-(Z388+Z389))</f>
        <v/>
      </c>
      <c r="AA391" s="68" t="str">
        <f>IF(AA387&gt;'Key project Info'!$B$6,"",AA390-(AA388+AA389))</f>
        <v/>
      </c>
      <c r="AB391" s="68" t="str">
        <f>IF(AB387&gt;'Key project Info'!$B$6,"",AB390-(AB388+AB389))</f>
        <v/>
      </c>
      <c r="AC391" s="68" t="str">
        <f>IF(AC387&gt;'Key project Info'!$B$6,"",AC390-(AC388+AC389))</f>
        <v/>
      </c>
      <c r="AD391" s="68" t="str">
        <f>IF(AD387&gt;'Key project Info'!$B$6,"",AD390-(AD388+AD389))</f>
        <v/>
      </c>
      <c r="AE391" s="68" t="str">
        <f>IF(AE387&gt;'Key project Info'!$B$6,"",AE390-(AE388+AE389))</f>
        <v/>
      </c>
      <c r="AF391" s="68"/>
      <c r="AG391" s="68"/>
      <c r="AH391" s="68"/>
    </row>
    <row r="392" spans="1:34" x14ac:dyDescent="0.25">
      <c r="A392" s="78" t="s">
        <v>123</v>
      </c>
      <c r="B392" s="68">
        <f>IF(B387&gt;'Key project Info'!$B$6,"",IF(B387=1,B391,A392+B391))</f>
        <v>0</v>
      </c>
      <c r="C392" s="68">
        <f>IF(C387&gt;'Key project Info'!$B$6,"",IF(C387=1,C391,B392+C391))</f>
        <v>0</v>
      </c>
      <c r="D392" s="68">
        <f>IF(D387&gt;'Key project Info'!$B$6,"",IF(D387=1,D391,C392+D391))</f>
        <v>0</v>
      </c>
      <c r="E392" s="68">
        <f>IF(E387&gt;'Key project Info'!$B$6,"",IF(E387=1,E391,D392+E391))</f>
        <v>0</v>
      </c>
      <c r="F392" s="68">
        <f>IF(F387&gt;'Key project Info'!$B$6,"",IF(F387=1,F391,E392+F391))</f>
        <v>0</v>
      </c>
      <c r="G392" s="68">
        <f>IF(G387&gt;'Key project Info'!$B$6,"",IF(G387=1,G391,F392+G391))</f>
        <v>0</v>
      </c>
      <c r="H392" s="68">
        <f>IF(H387&gt;'Key project Info'!$B$6,"",IF(H387=1,H391,G392+H391))</f>
        <v>0</v>
      </c>
      <c r="I392" s="68">
        <f>IF(I387&gt;'Key project Info'!$B$6,"",IF(I387=1,I391,H392+I391))</f>
        <v>0</v>
      </c>
      <c r="J392" s="68">
        <f>IF(J387&gt;'Key project Info'!$B$6,"",IF(J387=1,J391,I392+J391))</f>
        <v>0</v>
      </c>
      <c r="K392" s="68">
        <f>IF(K387&gt;'Key project Info'!$B$6,"",IF(K387=1,K391,J392+K391))</f>
        <v>0</v>
      </c>
      <c r="L392" s="68">
        <f>IF(L387&gt;'Key project Info'!$B$6,"",IF(L387=1,L391,K392+L391))</f>
        <v>0</v>
      </c>
      <c r="M392" s="68">
        <f>IF(M387&gt;'Key project Info'!$B$6,"",IF(M387=1,M391,L392+M391))</f>
        <v>0</v>
      </c>
      <c r="N392" s="68">
        <f>IF(N387&gt;'Key project Info'!$B$6,"",IF(N387=1,N391,M392+N391))</f>
        <v>0</v>
      </c>
      <c r="O392" s="68">
        <f>IF(O387&gt;'Key project Info'!$B$6,"",IF(O387=1,O391,N392+O391))</f>
        <v>0</v>
      </c>
      <c r="P392" s="68">
        <f>IF(P387&gt;'Key project Info'!$B$6,"",IF(P387=1,P391,O392+P391))</f>
        <v>0</v>
      </c>
      <c r="Q392" s="68">
        <f>IF(Q387&gt;'Key project Info'!$B$6,"",IF(Q387=1,Q391,P392+Q391))</f>
        <v>0</v>
      </c>
      <c r="R392" s="68">
        <f>IF(R387&gt;'Key project Info'!$B$6,"",IF(R387=1,R391,Q392+R391))</f>
        <v>0</v>
      </c>
      <c r="S392" s="68">
        <f>IF(S387&gt;'Key project Info'!$B$6,"",IF(S387=1,S391,R392+S391))</f>
        <v>0</v>
      </c>
      <c r="T392" s="68">
        <f>IF(T387&gt;'Key project Info'!$B$6,"",IF(T387=1,T391,S392+T391))</f>
        <v>0</v>
      </c>
      <c r="U392" s="68">
        <f>IF(U387&gt;'Key project Info'!$B$6,"",IF(U387=1,U391,T392+U391))</f>
        <v>0</v>
      </c>
      <c r="V392" s="68" t="str">
        <f>IF(V387&gt;'Key project Info'!$B$6,"",IF(V387=1,V391,U392+V391))</f>
        <v/>
      </c>
      <c r="W392" s="68" t="str">
        <f>IF(W387&gt;'Key project Info'!$B$6,"",IF(W387=1,W391,V392+W391))</f>
        <v/>
      </c>
      <c r="X392" s="68" t="str">
        <f>IF(X387&gt;'Key project Info'!$B$6,"",IF(X387=1,X391,W392+X391))</f>
        <v/>
      </c>
      <c r="Y392" s="68" t="str">
        <f>IF(Y387&gt;'Key project Info'!$B$6,"",IF(Y387=1,Y391,X392+Y391))</f>
        <v/>
      </c>
      <c r="Z392" s="68" t="str">
        <f>IF(Z387&gt;'Key project Info'!$B$6,"",IF(Z387=1,Z391,Y392+Z391))</f>
        <v/>
      </c>
      <c r="AA392" s="68" t="str">
        <f>IF(AA387&gt;'Key project Info'!$B$6,"",IF(AA387=1,AA391,Z392+AA391))</f>
        <v/>
      </c>
      <c r="AB392" s="68" t="str">
        <f>IF(AB387&gt;'Key project Info'!$B$6,"",IF(AB387=1,AB391,AA392+AB391))</f>
        <v/>
      </c>
      <c r="AC392" s="68" t="str">
        <f>IF(AC387&gt;'Key project Info'!$B$6,"",IF(AC387=1,AC391,AB392+AC391))</f>
        <v/>
      </c>
      <c r="AD392" s="68" t="str">
        <f>IF(AD387&gt;'Key project Info'!$B$6,"",IF(AD387=1,AD391,AC392+AD391))</f>
        <v/>
      </c>
      <c r="AE392" s="68" t="str">
        <f>IF(AE387&gt;'Key project Info'!$B$6,"",IF(AE387=1,AE391,AD392+AE391))</f>
        <v/>
      </c>
      <c r="AF392" s="68"/>
      <c r="AG392" s="68"/>
      <c r="AH392" s="68"/>
    </row>
    <row r="393" spans="1:34" x14ac:dyDescent="0.25">
      <c r="A393" s="78" t="s">
        <v>135</v>
      </c>
      <c r="B393" s="68">
        <f>IF(B387&gt;'Key project Info'!$B$6,"",B391-Economics_Reference!B357)</f>
        <v>13</v>
      </c>
      <c r="C393" s="68">
        <f>IF(C387&gt;'Key project Info'!$B$6,"",C391-Economics_Reference!C357)</f>
        <v>0</v>
      </c>
      <c r="D393" s="68">
        <f>IF(D387&gt;'Key project Info'!$B$6,"",D391-Economics_Reference!D357)</f>
        <v>0</v>
      </c>
      <c r="E393" s="68">
        <f>IF(E387&gt;'Key project Info'!$B$6,"",E391-Economics_Reference!E357)</f>
        <v>0</v>
      </c>
      <c r="F393" s="68">
        <f>IF(F387&gt;'Key project Info'!$B$6,"",F391-Economics_Reference!F357)</f>
        <v>0</v>
      </c>
      <c r="G393" s="68">
        <f>IF(G387&gt;'Key project Info'!$B$6,"",G391-Economics_Reference!G357)</f>
        <v>0</v>
      </c>
      <c r="H393" s="68">
        <f>IF(H387&gt;'Key project Info'!$B$6,"",H391-Economics_Reference!H357)</f>
        <v>0</v>
      </c>
      <c r="I393" s="68">
        <f>IF(I387&gt;'Key project Info'!$B$6,"",I391-Economics_Reference!I357)</f>
        <v>0</v>
      </c>
      <c r="J393" s="68">
        <f>IF(J387&gt;'Key project Info'!$B$6,"",J391-Economics_Reference!J357)</f>
        <v>0</v>
      </c>
      <c r="K393" s="68">
        <f>IF(K387&gt;'Key project Info'!$B$6,"",K391-Economics_Reference!K357)</f>
        <v>0</v>
      </c>
      <c r="L393" s="68">
        <f>IF(L387&gt;'Key project Info'!$B$6,"",L391-Economics_Reference!L357)</f>
        <v>0</v>
      </c>
      <c r="M393" s="68">
        <f>IF(M387&gt;'Key project Info'!$B$6,"",M391-Economics_Reference!M357)</f>
        <v>0</v>
      </c>
      <c r="N393" s="68">
        <f>IF(N387&gt;'Key project Info'!$B$6,"",N391-Economics_Reference!N357)</f>
        <v>0</v>
      </c>
      <c r="O393" s="68">
        <f>IF(O387&gt;'Key project Info'!$B$6,"",O391-Economics_Reference!O357)</f>
        <v>0</v>
      </c>
      <c r="P393" s="68">
        <f>IF(P387&gt;'Key project Info'!$B$6,"",P391-Economics_Reference!P357)</f>
        <v>0</v>
      </c>
      <c r="Q393" s="68">
        <f>IF(Q387&gt;'Key project Info'!$B$6,"",Q391-Economics_Reference!Q357)</f>
        <v>0</v>
      </c>
      <c r="R393" s="68">
        <f>IF(R387&gt;'Key project Info'!$B$6,"",R391-Economics_Reference!R357)</f>
        <v>0</v>
      </c>
      <c r="S393" s="68">
        <f>IF(S387&gt;'Key project Info'!$B$6,"",S391-Economics_Reference!S357)</f>
        <v>0</v>
      </c>
      <c r="T393" s="68">
        <f>IF(T387&gt;'Key project Info'!$B$6,"",T391-Economics_Reference!T357)</f>
        <v>0</v>
      </c>
      <c r="U393" s="68">
        <f>IF(U387&gt;'Key project Info'!$B$6,"",U391-Economics_Reference!U357)</f>
        <v>0</v>
      </c>
      <c r="V393" s="68" t="str">
        <f>IF(V387&gt;'Key project Info'!$B$6,"",V391-Economics_Reference!V357)</f>
        <v/>
      </c>
      <c r="W393" s="68" t="str">
        <f>IF(W387&gt;'Key project Info'!$B$6,"",W391-Economics_Reference!W357)</f>
        <v/>
      </c>
      <c r="X393" s="68" t="str">
        <f>IF(X387&gt;'Key project Info'!$B$6,"",X391-Economics_Reference!X357)</f>
        <v/>
      </c>
      <c r="Y393" s="68" t="str">
        <f>IF(Y387&gt;'Key project Info'!$B$6,"",Y391-Economics_Reference!Y357)</f>
        <v/>
      </c>
      <c r="Z393" s="68" t="str">
        <f>IF(Z387&gt;'Key project Info'!$B$6,"",Z391-Economics_Reference!Z357)</f>
        <v/>
      </c>
      <c r="AA393" s="68" t="str">
        <f>IF(AA387&gt;'Key project Info'!$B$6,"",AA391-Economics_Reference!AA357)</f>
        <v/>
      </c>
      <c r="AB393" s="68" t="str">
        <f>IF(AB387&gt;'Key project Info'!$B$6,"",AB391-Economics_Reference!AB357)</f>
        <v/>
      </c>
      <c r="AC393" s="68" t="str">
        <f>IF(AC387&gt;'Key project Info'!$B$6,"",AC391-Economics_Reference!AC357)</f>
        <v/>
      </c>
      <c r="AD393" s="68" t="str">
        <f>IF(AD387&gt;'Key project Info'!$B$6,"",AD391-Economics_Reference!AD357)</f>
        <v/>
      </c>
      <c r="AE393" s="68" t="str">
        <f>IF(AE387&gt;'Key project Info'!$B$6,"",AE391-Economics_Reference!AE357)</f>
        <v/>
      </c>
      <c r="AF393" s="68"/>
      <c r="AG393" s="68"/>
      <c r="AH393" s="68"/>
    </row>
    <row r="394" spans="1:34" x14ac:dyDescent="0.25">
      <c r="A394" s="78"/>
      <c r="B394" s="6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68"/>
      <c r="AG394" s="68"/>
      <c r="AH394" s="68"/>
    </row>
    <row r="395" spans="1:34" x14ac:dyDescent="0.25">
      <c r="A395" s="88" t="s">
        <v>120</v>
      </c>
      <c r="B395" s="68">
        <f>IF(B387&gt;'Key project Info'!$B$6,"",B391/(1+$B399)^B387)</f>
        <v>0</v>
      </c>
      <c r="C395" s="68">
        <f>IF(C387&gt;'Key project Info'!$B$6,"",C391/(1+$B399)^C387)</f>
        <v>0</v>
      </c>
      <c r="D395" s="68">
        <f>IF(D387&gt;'Key project Info'!$B$6,"",D391/(1+$B399)^D387)</f>
        <v>0</v>
      </c>
      <c r="E395" s="68">
        <f>IF(E387&gt;'Key project Info'!$B$6,"",E391/(1+$B399)^E387)</f>
        <v>0</v>
      </c>
      <c r="F395" s="68">
        <f>IF(F387&gt;'Key project Info'!$B$6,"",F391/(1+$B399)^F387)</f>
        <v>0</v>
      </c>
      <c r="G395" s="68">
        <f>IF(G387&gt;'Key project Info'!$B$6,"",G391/(1+$B399)^G387)</f>
        <v>0</v>
      </c>
      <c r="H395" s="68">
        <f>IF(H387&gt;'Key project Info'!$B$6,"",H391/(1+$B399)^H387)</f>
        <v>0</v>
      </c>
      <c r="I395" s="68">
        <f>IF(I387&gt;'Key project Info'!$B$6,"",I391/(1+$B399)^I387)</f>
        <v>0</v>
      </c>
      <c r="J395" s="68">
        <f>IF(J387&gt;'Key project Info'!$B$6,"",J391/(1+$B399)^J387)</f>
        <v>0</v>
      </c>
      <c r="K395" s="68">
        <f>IF(K387&gt;'Key project Info'!$B$6,"",K391/(1+$B399)^K387)</f>
        <v>0</v>
      </c>
      <c r="L395" s="68">
        <f>IF(L387&gt;'Key project Info'!$B$6,"",L391/(1+$B399)^L387)</f>
        <v>0</v>
      </c>
      <c r="M395" s="68">
        <f>IF(M387&gt;'Key project Info'!$B$6,"",M391/(1+$B399)^M387)</f>
        <v>0</v>
      </c>
      <c r="N395" s="68">
        <f>IF(N387&gt;'Key project Info'!$B$6,"",N391/(1+$B399)^N387)</f>
        <v>0</v>
      </c>
      <c r="O395" s="68">
        <f>IF(O387&gt;'Key project Info'!$B$6,"",O391/(1+$B399)^O387)</f>
        <v>0</v>
      </c>
      <c r="P395" s="68">
        <f>IF(P387&gt;'Key project Info'!$B$6,"",P391/(1+$B399)^P387)</f>
        <v>0</v>
      </c>
      <c r="Q395" s="68">
        <f>IF(Q387&gt;'Key project Info'!$B$6,"",Q391/(1+$B399)^Q387)</f>
        <v>0</v>
      </c>
      <c r="R395" s="68">
        <f>IF(R387&gt;'Key project Info'!$B$6,"",R391/(1+$B399)^R387)</f>
        <v>0</v>
      </c>
      <c r="S395" s="68">
        <f>IF(S387&gt;'Key project Info'!$B$6,"",S391/(1+$B399)^S387)</f>
        <v>0</v>
      </c>
      <c r="T395" s="68">
        <f>IF(T387&gt;'Key project Info'!$B$6,"",T391/(1+$B399)^T387)</f>
        <v>0</v>
      </c>
      <c r="U395" s="68">
        <f>IF(U387&gt;'Key project Info'!$B$6,"",U391/(1+$B399)^U387)</f>
        <v>0</v>
      </c>
      <c r="V395" s="68" t="str">
        <f>IF(V387&gt;'Key project Info'!$B$6,"",V391/(1+$B399)^V387)</f>
        <v/>
      </c>
      <c r="W395" s="68" t="str">
        <f>IF(W387&gt;'Key project Info'!$B$6,"",W391/(1+$B399)^W387)</f>
        <v/>
      </c>
      <c r="X395" s="68" t="str">
        <f>IF(X387&gt;'Key project Info'!$B$6,"",X391/(1+$B399)^X387)</f>
        <v/>
      </c>
      <c r="Y395" s="68" t="str">
        <f>IF(Y387&gt;'Key project Info'!$B$6,"",Y391/(1+$B399)^Y387)</f>
        <v/>
      </c>
      <c r="Z395" s="68" t="str">
        <f>IF(Z387&gt;'Key project Info'!$B$6,"",Z391/(1+$B399)^Z387)</f>
        <v/>
      </c>
      <c r="AA395" s="68" t="str">
        <f>IF(AA387&gt;'Key project Info'!$B$6,"",AA391/(1+$B399)^AA387)</f>
        <v/>
      </c>
      <c r="AB395" s="68" t="str">
        <f>IF(AB387&gt;'Key project Info'!$B$6,"",AB391/(1+$B399)^AB387)</f>
        <v/>
      </c>
      <c r="AC395" s="68" t="str">
        <f>IF(AC387&gt;'Key project Info'!$B$6,"",AC391/(1+$B399)^AC387)</f>
        <v/>
      </c>
      <c r="AD395" s="68" t="str">
        <f>IF(AD387&gt;'Key project Info'!$B$6,"",AD391/(1+$B399)^AD387)</f>
        <v/>
      </c>
      <c r="AE395" s="68" t="str">
        <f>IF(AE387&gt;'Key project Info'!$B$6,"",AE391/(1+$B399)^AE387)</f>
        <v/>
      </c>
      <c r="AF395" s="68"/>
      <c r="AG395" s="68"/>
      <c r="AH395" s="68"/>
    </row>
    <row r="396" spans="1:34" x14ac:dyDescent="0.25">
      <c r="A396" s="78" t="s">
        <v>121</v>
      </c>
      <c r="B396" s="68">
        <f>IF(B387&gt;'Key project Info'!$B$6,"",B392/(1+$B399)^B387)</f>
        <v>0</v>
      </c>
      <c r="C396" s="68">
        <f>IF(C387&gt;'Key project Info'!$B$6,"",C392/(1+$B399)^C387)</f>
        <v>0</v>
      </c>
      <c r="D396" s="68">
        <f>IF(D387&gt;'Key project Info'!$B$6,"",D392/(1+$B399)^D387)</f>
        <v>0</v>
      </c>
      <c r="E396" s="68">
        <f>IF(E387&gt;'Key project Info'!$B$6,"",E392/(1+$B399)^E387)</f>
        <v>0</v>
      </c>
      <c r="F396" s="68">
        <f>IF(F387&gt;'Key project Info'!$B$6,"",F392/(1+$B399)^F387)</f>
        <v>0</v>
      </c>
      <c r="G396" s="68">
        <f>IF(G387&gt;'Key project Info'!$B$6,"",G392/(1+$B399)^G387)</f>
        <v>0</v>
      </c>
      <c r="H396" s="68">
        <f>IF(H387&gt;'Key project Info'!$B$6,"",H392/(1+$B399)^H387)</f>
        <v>0</v>
      </c>
      <c r="I396" s="68">
        <f>IF(I387&gt;'Key project Info'!$B$6,"",I392/(1+$B399)^I387)</f>
        <v>0</v>
      </c>
      <c r="J396" s="68">
        <f>IF(J387&gt;'Key project Info'!$B$6,"",J392/(1+$B399)^J387)</f>
        <v>0</v>
      </c>
      <c r="K396" s="68">
        <f>IF(K387&gt;'Key project Info'!$B$6,"",K392/(1+$B399)^K387)</f>
        <v>0</v>
      </c>
      <c r="L396" s="68">
        <f>IF(L387&gt;'Key project Info'!$B$6,"",L392/(1+$B399)^L387)</f>
        <v>0</v>
      </c>
      <c r="M396" s="68">
        <f>IF(M387&gt;'Key project Info'!$B$6,"",M392/(1+$B399)^M387)</f>
        <v>0</v>
      </c>
      <c r="N396" s="68">
        <f>IF(N387&gt;'Key project Info'!$B$6,"",N392/(1+$B399)^N387)</f>
        <v>0</v>
      </c>
      <c r="O396" s="68">
        <f>IF(O387&gt;'Key project Info'!$B$6,"",O392/(1+$B399)^O387)</f>
        <v>0</v>
      </c>
      <c r="P396" s="68">
        <f>IF(P387&gt;'Key project Info'!$B$6,"",P392/(1+$B399)^P387)</f>
        <v>0</v>
      </c>
      <c r="Q396" s="68">
        <f>IF(Q387&gt;'Key project Info'!$B$6,"",Q392/(1+$B399)^Q387)</f>
        <v>0</v>
      </c>
      <c r="R396" s="68">
        <f>IF(R387&gt;'Key project Info'!$B$6,"",R392/(1+$B399)^R387)</f>
        <v>0</v>
      </c>
      <c r="S396" s="68">
        <f>IF(S387&gt;'Key project Info'!$B$6,"",S392/(1+$B399)^S387)</f>
        <v>0</v>
      </c>
      <c r="T396" s="68">
        <f>IF(T387&gt;'Key project Info'!$B$6,"",T392/(1+$B399)^T387)</f>
        <v>0</v>
      </c>
      <c r="U396" s="68">
        <f>IF(U387&gt;'Key project Info'!$B$6,"",U392/(1+$B399)^U387)</f>
        <v>0</v>
      </c>
      <c r="V396" s="68" t="str">
        <f>IF(V387&gt;'Key project Info'!$B$6,"",V392/(1+$B399)^V387)</f>
        <v/>
      </c>
      <c r="W396" s="68" t="str">
        <f>IF(W387&gt;'Key project Info'!$B$6,"",W392/(1+$B399)^W387)</f>
        <v/>
      </c>
      <c r="X396" s="68" t="str">
        <f>IF(X387&gt;'Key project Info'!$B$6,"",X392/(1+$B399)^X387)</f>
        <v/>
      </c>
      <c r="Y396" s="68" t="str">
        <f>IF(Y387&gt;'Key project Info'!$B$6,"",Y392/(1+$B399)^Y387)</f>
        <v/>
      </c>
      <c r="Z396" s="68" t="str">
        <f>IF(Z387&gt;'Key project Info'!$B$6,"",Z392/(1+$B399)^Z387)</f>
        <v/>
      </c>
      <c r="AA396" s="68" t="str">
        <f>IF(AA387&gt;'Key project Info'!$B$6,"",AA392/(1+$B399)^AA387)</f>
        <v/>
      </c>
      <c r="AB396" s="68" t="str">
        <f>IF(AB387&gt;'Key project Info'!$B$6,"",AB392/(1+$B399)^AB387)</f>
        <v/>
      </c>
      <c r="AC396" s="68" t="str">
        <f>IF(AC387&gt;'Key project Info'!$B$6,"",AC392/(1+$B399)^AC387)</f>
        <v/>
      </c>
      <c r="AD396" s="68" t="str">
        <f>IF(AD387&gt;'Key project Info'!$B$6,"",AD392/(1+$B399)^AD387)</f>
        <v/>
      </c>
      <c r="AE396" s="68" t="str">
        <f>IF(AE387&gt;'Key project Info'!$B$6,"",AE392/(1+$B399)^AE387)</f>
        <v/>
      </c>
      <c r="AF396" s="68"/>
      <c r="AG396" s="68"/>
      <c r="AH396" s="68"/>
    </row>
    <row r="397" spans="1:34" s="292" customFormat="1" ht="14.4" thickBot="1" x14ac:dyDescent="0.3">
      <c r="A397" s="291" t="s">
        <v>136</v>
      </c>
      <c r="B397" s="176">
        <f>IF(B387&gt;'Key project Info'!$B$6,"",B395-Economics_Reference!B360)</f>
        <v>12.290909090909091</v>
      </c>
      <c r="C397" s="176">
        <f>IF(C387&gt;'Key project Info'!$B$6,"",C395-Economics_Reference!C360)</f>
        <v>0</v>
      </c>
      <c r="D397" s="176">
        <f>IF(D387&gt;'Key project Info'!$B$6,"",D395-Economics_Reference!D360)</f>
        <v>0</v>
      </c>
      <c r="E397" s="176">
        <f>IF(E387&gt;'Key project Info'!$B$6,"",E395-Economics_Reference!E360)</f>
        <v>0</v>
      </c>
      <c r="F397" s="176">
        <f>IF(F387&gt;'Key project Info'!$B$6,"",F395-Economics_Reference!F360)</f>
        <v>0</v>
      </c>
      <c r="G397" s="176">
        <f>IF(G387&gt;'Key project Info'!$B$6,"",G395-Economics_Reference!G360)</f>
        <v>0</v>
      </c>
      <c r="H397" s="176">
        <f>IF(H387&gt;'Key project Info'!$B$6,"",H395-Economics_Reference!H360)</f>
        <v>0</v>
      </c>
      <c r="I397" s="176">
        <f>IF(I387&gt;'Key project Info'!$B$6,"",I395-Economics_Reference!I360)</f>
        <v>0</v>
      </c>
      <c r="J397" s="176">
        <f>IF(J387&gt;'Key project Info'!$B$6,"",J395-Economics_Reference!J360)</f>
        <v>0</v>
      </c>
      <c r="K397" s="176">
        <f>IF(K387&gt;'Key project Info'!$B$6,"",K395-Economics_Reference!K360)</f>
        <v>0</v>
      </c>
      <c r="L397" s="176">
        <f>IF(L387&gt;'Key project Info'!$B$6,"",L395-Economics_Reference!L360)</f>
        <v>0</v>
      </c>
      <c r="M397" s="176">
        <f>IF(M387&gt;'Key project Info'!$B$6,"",M395-Economics_Reference!M360)</f>
        <v>0</v>
      </c>
      <c r="N397" s="176">
        <f>IF(N387&gt;'Key project Info'!$B$6,"",N395-Economics_Reference!N360)</f>
        <v>0</v>
      </c>
      <c r="O397" s="176">
        <f>IF(O387&gt;'Key project Info'!$B$6,"",O395-Economics_Reference!O360)</f>
        <v>0</v>
      </c>
      <c r="P397" s="176">
        <f>IF(P387&gt;'Key project Info'!$B$6,"",P395-Economics_Reference!P360)</f>
        <v>0</v>
      </c>
      <c r="Q397" s="176">
        <f>IF(Q387&gt;'Key project Info'!$B$6,"",Q395-Economics_Reference!Q360)</f>
        <v>0</v>
      </c>
      <c r="R397" s="176">
        <f>IF(R387&gt;'Key project Info'!$B$6,"",R395-Economics_Reference!R360)</f>
        <v>0</v>
      </c>
      <c r="S397" s="176">
        <f>IF(S387&gt;'Key project Info'!$B$6,"",S395-Economics_Reference!S360)</f>
        <v>0</v>
      </c>
      <c r="T397" s="176">
        <f>IF(T387&gt;'Key project Info'!$B$6,"",T395-Economics_Reference!T360)</f>
        <v>0</v>
      </c>
      <c r="U397" s="176">
        <f>IF(U387&gt;'Key project Info'!$B$6,"",U395-Economics_Reference!U360)</f>
        <v>0</v>
      </c>
      <c r="V397" s="176" t="str">
        <f>IF(V387&gt;'Key project Info'!$B$6,"",V395-Economics_Reference!V360)</f>
        <v/>
      </c>
      <c r="W397" s="176" t="str">
        <f>IF(W387&gt;'Key project Info'!$B$6,"",W395-Economics_Reference!W360)</f>
        <v/>
      </c>
      <c r="X397" s="176" t="str">
        <f>IF(X387&gt;'Key project Info'!$B$6,"",X395-Economics_Reference!X360)</f>
        <v/>
      </c>
      <c r="Y397" s="176" t="str">
        <f>IF(Y387&gt;'Key project Info'!$B$6,"",Y395-Economics_Reference!Y360)</f>
        <v/>
      </c>
      <c r="Z397" s="176" t="str">
        <f>IF(Z387&gt;'Key project Info'!$B$6,"",Z395-Economics_Reference!Z360)</f>
        <v/>
      </c>
      <c r="AA397" s="176" t="str">
        <f>IF(AA387&gt;'Key project Info'!$B$6,"",AA395-Economics_Reference!AA360)</f>
        <v/>
      </c>
      <c r="AB397" s="176" t="str">
        <f>IF(AB387&gt;'Key project Info'!$B$6,"",AB395-Economics_Reference!AB360)</f>
        <v/>
      </c>
      <c r="AC397" s="176" t="str">
        <f>IF(AC387&gt;'Key project Info'!$B$6,"",AC395-Economics_Reference!AC360)</f>
        <v/>
      </c>
      <c r="AD397" s="176" t="str">
        <f>IF(AD387&gt;'Key project Info'!$B$6,"",AD395-Economics_Reference!AD360)</f>
        <v/>
      </c>
      <c r="AE397" s="176" t="str">
        <f>IF(AE387&gt;'Key project Info'!$B$6,"",AE395-Economics_Reference!AE360)</f>
        <v/>
      </c>
      <c r="AF397" s="176"/>
      <c r="AG397" s="176"/>
      <c r="AH397" s="176"/>
    </row>
    <row r="398" spans="1:34" x14ac:dyDescent="0.25">
      <c r="A398" s="78"/>
      <c r="B398" s="68"/>
      <c r="C398" s="78"/>
      <c r="D398" s="78"/>
      <c r="E398" s="68"/>
      <c r="F398" s="68"/>
      <c r="G398" s="7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68"/>
    </row>
    <row r="399" spans="1:34" x14ac:dyDescent="0.25">
      <c r="A399" s="78" t="s">
        <v>98</v>
      </c>
      <c r="B399" s="90">
        <f>(1+B400)/(1+B401)-1</f>
        <v>5.7692307692307709E-2</v>
      </c>
      <c r="C399" s="78"/>
      <c r="D399" s="78"/>
      <c r="E399" s="68"/>
      <c r="F399" s="68"/>
      <c r="G399" s="7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68"/>
    </row>
    <row r="400" spans="1:34" x14ac:dyDescent="0.25">
      <c r="A400" s="78" t="s">
        <v>96</v>
      </c>
      <c r="B400" s="302">
        <v>0.1</v>
      </c>
      <c r="C400" s="78"/>
      <c r="D400" s="78"/>
      <c r="E400" s="68"/>
      <c r="F400" s="68"/>
      <c r="G400" s="7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row>
    <row r="401" spans="1:34" x14ac:dyDescent="0.25">
      <c r="A401" s="271" t="s">
        <v>97</v>
      </c>
      <c r="B401" s="302">
        <v>0.04</v>
      </c>
      <c r="C401" s="78"/>
      <c r="D401" s="78"/>
      <c r="E401" s="68"/>
      <c r="F401" s="68"/>
      <c r="G401" s="7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row>
    <row r="402" spans="1:34" x14ac:dyDescent="0.25">
      <c r="A402" s="88" t="s">
        <v>31</v>
      </c>
      <c r="B402" s="88">
        <f ca="1">IF(AND('Key project Info'!$B$6&gt;0,'Key project Info'!$B$6&lt;=30),SUM(B395:OFFSET(B395,0,'Key project Info'!$B$6-1)),"Assessment period wrong")</f>
        <v>0</v>
      </c>
      <c r="C402" s="78"/>
      <c r="D402" s="78"/>
      <c r="E402" s="68"/>
      <c r="F402" s="68"/>
      <c r="G402" s="7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row>
    <row r="403" spans="1:34" x14ac:dyDescent="0.25">
      <c r="A403" s="65" t="s">
        <v>100</v>
      </c>
      <c r="B403" s="303" t="e">
        <f ca="1">IF(AND('Key project Info'!$B$6&gt;0,'Key project Info'!$B$6&lt;=30),IRR(B391:OFFSET(B391,0,'Key project Info'!$B$6-1)),"Assessment period wrong")</f>
        <v>#NUM!</v>
      </c>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row>
    <row r="404" spans="1:34" x14ac:dyDescent="0.25">
      <c r="A404" s="65"/>
      <c r="B404" s="293"/>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row>
    <row r="405" spans="1:34" x14ac:dyDescent="0.25">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row>
    <row r="406" spans="1:34" x14ac:dyDescent="0.25">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row>
    <row r="407" spans="1:34" ht="17.399999999999999" x14ac:dyDescent="0.3">
      <c r="A407" s="286" t="str">
        <f>'Key project Info'!$B$51</f>
        <v>Land use s</v>
      </c>
      <c r="B407" s="286"/>
      <c r="C407" s="286"/>
      <c r="D407" s="286"/>
      <c r="E407" s="286"/>
      <c r="F407" s="286"/>
      <c r="G407" s="286"/>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68"/>
      <c r="AG407" s="68"/>
      <c r="AH407" s="68"/>
    </row>
    <row r="408" spans="1:34" x14ac:dyDescent="0.25">
      <c r="A408" s="287" t="s">
        <v>1</v>
      </c>
      <c r="B408" s="288">
        <v>1</v>
      </c>
      <c r="C408" s="288">
        <v>2</v>
      </c>
      <c r="D408" s="288">
        <v>3</v>
      </c>
      <c r="E408" s="288">
        <v>4</v>
      </c>
      <c r="F408" s="288">
        <v>5</v>
      </c>
      <c r="G408" s="288">
        <v>6</v>
      </c>
      <c r="H408" s="288">
        <v>7</v>
      </c>
      <c r="I408" s="288">
        <v>8</v>
      </c>
      <c r="J408" s="288">
        <v>9</v>
      </c>
      <c r="K408" s="288">
        <v>10</v>
      </c>
      <c r="L408" s="288">
        <v>11</v>
      </c>
      <c r="M408" s="288">
        <v>12</v>
      </c>
      <c r="N408" s="288">
        <v>13</v>
      </c>
      <c r="O408" s="288">
        <v>14</v>
      </c>
      <c r="P408" s="288">
        <v>15</v>
      </c>
      <c r="Q408" s="288">
        <v>16</v>
      </c>
      <c r="R408" s="288">
        <v>17</v>
      </c>
      <c r="S408" s="288">
        <v>18</v>
      </c>
      <c r="T408" s="288">
        <v>19</v>
      </c>
      <c r="U408" s="288">
        <v>20</v>
      </c>
      <c r="V408" s="288">
        <v>21</v>
      </c>
      <c r="W408" s="288">
        <v>22</v>
      </c>
      <c r="X408" s="288">
        <v>23</v>
      </c>
      <c r="Y408" s="288">
        <v>24</v>
      </c>
      <c r="Z408" s="288">
        <v>25</v>
      </c>
      <c r="AA408" s="288">
        <v>26</v>
      </c>
      <c r="AB408" s="288">
        <v>27</v>
      </c>
      <c r="AC408" s="288">
        <v>28</v>
      </c>
      <c r="AD408" s="288">
        <v>29</v>
      </c>
      <c r="AE408" s="288">
        <v>30</v>
      </c>
      <c r="AF408" s="68"/>
      <c r="AG408" s="68"/>
      <c r="AH408" s="68"/>
    </row>
    <row r="409" spans="1:34" s="235" customFormat="1" x14ac:dyDescent="0.25">
      <c r="A409" s="235" t="s">
        <v>8</v>
      </c>
    </row>
    <row r="410" spans="1:34" s="290" customFormat="1" ht="16.5" customHeight="1" x14ac:dyDescent="0.3">
      <c r="A410" s="235" t="s">
        <v>29</v>
      </c>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235"/>
      <c r="AE410" s="235"/>
    </row>
    <row r="411" spans="1:34" s="235" customFormat="1" x14ac:dyDescent="0.25">
      <c r="A411" s="237" t="s">
        <v>30</v>
      </c>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c r="AA411" s="237"/>
      <c r="AB411" s="237"/>
      <c r="AC411" s="237"/>
      <c r="AD411" s="237"/>
      <c r="AE411" s="237"/>
    </row>
    <row r="412" spans="1:34" x14ac:dyDescent="0.25">
      <c r="A412" s="88" t="s">
        <v>122</v>
      </c>
      <c r="B412" s="68">
        <f>IF(B408&gt;'Key project Info'!$B$6,"",B411-(B409+B410))</f>
        <v>0</v>
      </c>
      <c r="C412" s="68">
        <f>IF(C408&gt;'Key project Info'!$B$6,"",C411-(C409+C410))</f>
        <v>0</v>
      </c>
      <c r="D412" s="68">
        <f>IF(D408&gt;'Key project Info'!$B$6,"",D411-(D409+D410))</f>
        <v>0</v>
      </c>
      <c r="E412" s="68">
        <f>IF(E408&gt;'Key project Info'!$B$6,"",E411-(E409+E410))</f>
        <v>0</v>
      </c>
      <c r="F412" s="68">
        <f>IF(F408&gt;'Key project Info'!$B$6,"",F411-(F409+F410))</f>
        <v>0</v>
      </c>
      <c r="G412" s="68">
        <f>IF(G408&gt;'Key project Info'!$B$6,"",G411-(G409+G410))</f>
        <v>0</v>
      </c>
      <c r="H412" s="68">
        <f>IF(H408&gt;'Key project Info'!$B$6,"",H411-(H409+H410))</f>
        <v>0</v>
      </c>
      <c r="I412" s="68">
        <f>IF(I408&gt;'Key project Info'!$B$6,"",I411-(I409+I410))</f>
        <v>0</v>
      </c>
      <c r="J412" s="68">
        <f>IF(J408&gt;'Key project Info'!$B$6,"",J411-(J409+J410))</f>
        <v>0</v>
      </c>
      <c r="K412" s="68">
        <f>IF(K408&gt;'Key project Info'!$B$6,"",K411-(K409+K410))</f>
        <v>0</v>
      </c>
      <c r="L412" s="68">
        <f>IF(L408&gt;'Key project Info'!$B$6,"",L411-(L409+L410))</f>
        <v>0</v>
      </c>
      <c r="M412" s="68">
        <f>IF(M408&gt;'Key project Info'!$B$6,"",M411-(M409+M410))</f>
        <v>0</v>
      </c>
      <c r="N412" s="68">
        <f>IF(N408&gt;'Key project Info'!$B$6,"",N411-(N409+N410))</f>
        <v>0</v>
      </c>
      <c r="O412" s="68">
        <f>IF(O408&gt;'Key project Info'!$B$6,"",O411-(O409+O410))</f>
        <v>0</v>
      </c>
      <c r="P412" s="68">
        <f>IF(P408&gt;'Key project Info'!$B$6,"",P411-(P409+P410))</f>
        <v>0</v>
      </c>
      <c r="Q412" s="68">
        <f>IF(Q408&gt;'Key project Info'!$B$6,"",Q411-(Q409+Q410))</f>
        <v>0</v>
      </c>
      <c r="R412" s="68">
        <f>IF(R408&gt;'Key project Info'!$B$6,"",R411-(R409+R410))</f>
        <v>0</v>
      </c>
      <c r="S412" s="68">
        <f>IF(S408&gt;'Key project Info'!$B$6,"",S411-(S409+S410))</f>
        <v>0</v>
      </c>
      <c r="T412" s="68">
        <f>IF(T408&gt;'Key project Info'!$B$6,"",T411-(T409+T410))</f>
        <v>0</v>
      </c>
      <c r="U412" s="68">
        <f>IF(U408&gt;'Key project Info'!$B$6,"",U411-(U409+U410))</f>
        <v>0</v>
      </c>
      <c r="V412" s="68" t="str">
        <f>IF(V408&gt;'Key project Info'!$B$6,"",V411-(V409+V410))</f>
        <v/>
      </c>
      <c r="W412" s="68" t="str">
        <f>IF(W408&gt;'Key project Info'!$B$6,"",W411-(W409+W410))</f>
        <v/>
      </c>
      <c r="X412" s="68" t="str">
        <f>IF(X408&gt;'Key project Info'!$B$6,"",X411-(X409+X410))</f>
        <v/>
      </c>
      <c r="Y412" s="68" t="str">
        <f>IF(Y408&gt;'Key project Info'!$B$6,"",Y411-(Y409+Y410))</f>
        <v/>
      </c>
      <c r="Z412" s="68" t="str">
        <f>IF(Z408&gt;'Key project Info'!$B$6,"",Z411-(Z409+Z410))</f>
        <v/>
      </c>
      <c r="AA412" s="68" t="str">
        <f>IF(AA408&gt;'Key project Info'!$B$6,"",AA411-(AA409+AA410))</f>
        <v/>
      </c>
      <c r="AB412" s="68" t="str">
        <f>IF(AB408&gt;'Key project Info'!$B$6,"",AB411-(AB409+AB410))</f>
        <v/>
      </c>
      <c r="AC412" s="68" t="str">
        <f>IF(AC408&gt;'Key project Info'!$B$6,"",AC411-(AC409+AC410))</f>
        <v/>
      </c>
      <c r="AD412" s="68" t="str">
        <f>IF(AD408&gt;'Key project Info'!$B$6,"",AD411-(AD409+AD410))</f>
        <v/>
      </c>
      <c r="AE412" s="68" t="str">
        <f>IF(AE408&gt;'Key project Info'!$B$6,"",AE411-(AE409+AE410))</f>
        <v/>
      </c>
      <c r="AF412" s="68"/>
      <c r="AG412" s="68"/>
      <c r="AH412" s="68"/>
    </row>
    <row r="413" spans="1:34" x14ac:dyDescent="0.25">
      <c r="A413" s="78" t="s">
        <v>123</v>
      </c>
      <c r="B413" s="68">
        <f>IF(B408&gt;'Key project Info'!$B$6,"",IF(B408=1,B412,A413+B412))</f>
        <v>0</v>
      </c>
      <c r="C413" s="68">
        <f>IF(C408&gt;'Key project Info'!$B$6,"",IF(C408=1,C412,B413+C412))</f>
        <v>0</v>
      </c>
      <c r="D413" s="68">
        <f>IF(D408&gt;'Key project Info'!$B$6,"",IF(D408=1,D412,C413+D412))</f>
        <v>0</v>
      </c>
      <c r="E413" s="68">
        <f>IF(E408&gt;'Key project Info'!$B$6,"",IF(E408=1,E412,D413+E412))</f>
        <v>0</v>
      </c>
      <c r="F413" s="68">
        <f>IF(F408&gt;'Key project Info'!$B$6,"",IF(F408=1,F412,E413+F412))</f>
        <v>0</v>
      </c>
      <c r="G413" s="68">
        <f>IF(G408&gt;'Key project Info'!$B$6,"",IF(G408=1,G412,F413+G412))</f>
        <v>0</v>
      </c>
      <c r="H413" s="68">
        <f>IF(H408&gt;'Key project Info'!$B$6,"",IF(H408=1,H412,G413+H412))</f>
        <v>0</v>
      </c>
      <c r="I413" s="68">
        <f>IF(I408&gt;'Key project Info'!$B$6,"",IF(I408=1,I412,H413+I412))</f>
        <v>0</v>
      </c>
      <c r="J413" s="68">
        <f>IF(J408&gt;'Key project Info'!$B$6,"",IF(J408=1,J412,I413+J412))</f>
        <v>0</v>
      </c>
      <c r="K413" s="68">
        <f>IF(K408&gt;'Key project Info'!$B$6,"",IF(K408=1,K412,J413+K412))</f>
        <v>0</v>
      </c>
      <c r="L413" s="68">
        <f>IF(L408&gt;'Key project Info'!$B$6,"",IF(L408=1,L412,K413+L412))</f>
        <v>0</v>
      </c>
      <c r="M413" s="68">
        <f>IF(M408&gt;'Key project Info'!$B$6,"",IF(M408=1,M412,L413+M412))</f>
        <v>0</v>
      </c>
      <c r="N413" s="68">
        <f>IF(N408&gt;'Key project Info'!$B$6,"",IF(N408=1,N412,M413+N412))</f>
        <v>0</v>
      </c>
      <c r="O413" s="68">
        <f>IF(O408&gt;'Key project Info'!$B$6,"",IF(O408=1,O412,N413+O412))</f>
        <v>0</v>
      </c>
      <c r="P413" s="68">
        <f>IF(P408&gt;'Key project Info'!$B$6,"",IF(P408=1,P412,O413+P412))</f>
        <v>0</v>
      </c>
      <c r="Q413" s="68">
        <f>IF(Q408&gt;'Key project Info'!$B$6,"",IF(Q408=1,Q412,P413+Q412))</f>
        <v>0</v>
      </c>
      <c r="R413" s="68">
        <f>IF(R408&gt;'Key project Info'!$B$6,"",IF(R408=1,R412,Q413+R412))</f>
        <v>0</v>
      </c>
      <c r="S413" s="68">
        <f>IF(S408&gt;'Key project Info'!$B$6,"",IF(S408=1,S412,R413+S412))</f>
        <v>0</v>
      </c>
      <c r="T413" s="68">
        <f>IF(T408&gt;'Key project Info'!$B$6,"",IF(T408=1,T412,S413+T412))</f>
        <v>0</v>
      </c>
      <c r="U413" s="68">
        <f>IF(U408&gt;'Key project Info'!$B$6,"",IF(U408=1,U412,T413+U412))</f>
        <v>0</v>
      </c>
      <c r="V413" s="68" t="str">
        <f>IF(V408&gt;'Key project Info'!$B$6,"",IF(V408=1,V412,U413+V412))</f>
        <v/>
      </c>
      <c r="W413" s="68" t="str">
        <f>IF(W408&gt;'Key project Info'!$B$6,"",IF(W408=1,W412,V413+W412))</f>
        <v/>
      </c>
      <c r="X413" s="68" t="str">
        <f>IF(X408&gt;'Key project Info'!$B$6,"",IF(X408=1,X412,W413+X412))</f>
        <v/>
      </c>
      <c r="Y413" s="68" t="str">
        <f>IF(Y408&gt;'Key project Info'!$B$6,"",IF(Y408=1,Y412,X413+Y412))</f>
        <v/>
      </c>
      <c r="Z413" s="68" t="str">
        <f>IF(Z408&gt;'Key project Info'!$B$6,"",IF(Z408=1,Z412,Y413+Z412))</f>
        <v/>
      </c>
      <c r="AA413" s="68" t="str">
        <f>IF(AA408&gt;'Key project Info'!$B$6,"",IF(AA408=1,AA412,Z413+AA412))</f>
        <v/>
      </c>
      <c r="AB413" s="68" t="str">
        <f>IF(AB408&gt;'Key project Info'!$B$6,"",IF(AB408=1,AB412,AA413+AB412))</f>
        <v/>
      </c>
      <c r="AC413" s="68" t="str">
        <f>IF(AC408&gt;'Key project Info'!$B$6,"",IF(AC408=1,AC412,AB413+AC412))</f>
        <v/>
      </c>
      <c r="AD413" s="68" t="str">
        <f>IF(AD408&gt;'Key project Info'!$B$6,"",IF(AD408=1,AD412,AC413+AD412))</f>
        <v/>
      </c>
      <c r="AE413" s="68" t="str">
        <f>IF(AE408&gt;'Key project Info'!$B$6,"",IF(AE408=1,AE412,AD413+AE412))</f>
        <v/>
      </c>
      <c r="AF413" s="68"/>
      <c r="AG413" s="68"/>
      <c r="AH413" s="68"/>
    </row>
    <row r="414" spans="1:34" x14ac:dyDescent="0.25">
      <c r="A414" s="78" t="s">
        <v>135</v>
      </c>
      <c r="B414" s="68">
        <f>IF(B408&gt;'Key project Info'!$B$6,"",B412-Economics_Reference!B376)</f>
        <v>14</v>
      </c>
      <c r="C414" s="68">
        <f>IF(C408&gt;'Key project Info'!$B$6,"",C412-Economics_Reference!C376)</f>
        <v>0</v>
      </c>
      <c r="D414" s="68">
        <f>IF(D408&gt;'Key project Info'!$B$6,"",D412-Economics_Reference!D376)</f>
        <v>0</v>
      </c>
      <c r="E414" s="68">
        <f>IF(E408&gt;'Key project Info'!$B$6,"",E412-Economics_Reference!E376)</f>
        <v>0</v>
      </c>
      <c r="F414" s="68">
        <f>IF(F408&gt;'Key project Info'!$B$6,"",F412-Economics_Reference!F376)</f>
        <v>0</v>
      </c>
      <c r="G414" s="68">
        <f>IF(G408&gt;'Key project Info'!$B$6,"",G412-Economics_Reference!G376)</f>
        <v>0</v>
      </c>
      <c r="H414" s="68">
        <f>IF(H408&gt;'Key project Info'!$B$6,"",H412-Economics_Reference!H376)</f>
        <v>0</v>
      </c>
      <c r="I414" s="68">
        <f>IF(I408&gt;'Key project Info'!$B$6,"",I412-Economics_Reference!I376)</f>
        <v>0</v>
      </c>
      <c r="J414" s="68">
        <f>IF(J408&gt;'Key project Info'!$B$6,"",J412-Economics_Reference!J376)</f>
        <v>0</v>
      </c>
      <c r="K414" s="68">
        <f>IF(K408&gt;'Key project Info'!$B$6,"",K412-Economics_Reference!K376)</f>
        <v>0</v>
      </c>
      <c r="L414" s="68">
        <f>IF(L408&gt;'Key project Info'!$B$6,"",L412-Economics_Reference!L376)</f>
        <v>0</v>
      </c>
      <c r="M414" s="68">
        <f>IF(M408&gt;'Key project Info'!$B$6,"",M412-Economics_Reference!M376)</f>
        <v>0</v>
      </c>
      <c r="N414" s="68">
        <f>IF(N408&gt;'Key project Info'!$B$6,"",N412-Economics_Reference!N376)</f>
        <v>0</v>
      </c>
      <c r="O414" s="68">
        <f>IF(O408&gt;'Key project Info'!$B$6,"",O412-Economics_Reference!O376)</f>
        <v>0</v>
      </c>
      <c r="P414" s="68">
        <f>IF(P408&gt;'Key project Info'!$B$6,"",P412-Economics_Reference!P376)</f>
        <v>0</v>
      </c>
      <c r="Q414" s="68">
        <f>IF(Q408&gt;'Key project Info'!$B$6,"",Q412-Economics_Reference!Q376)</f>
        <v>0</v>
      </c>
      <c r="R414" s="68">
        <f>IF(R408&gt;'Key project Info'!$B$6,"",R412-Economics_Reference!R376)</f>
        <v>0</v>
      </c>
      <c r="S414" s="68">
        <f>IF(S408&gt;'Key project Info'!$B$6,"",S412-Economics_Reference!S376)</f>
        <v>0</v>
      </c>
      <c r="T414" s="68">
        <f>IF(T408&gt;'Key project Info'!$B$6,"",T412-Economics_Reference!T376)</f>
        <v>0</v>
      </c>
      <c r="U414" s="68">
        <f>IF(U408&gt;'Key project Info'!$B$6,"",U412-Economics_Reference!U376)</f>
        <v>0</v>
      </c>
      <c r="V414" s="68" t="str">
        <f>IF(V408&gt;'Key project Info'!$B$6,"",V412-Economics_Reference!V376)</f>
        <v/>
      </c>
      <c r="W414" s="68" t="str">
        <f>IF(W408&gt;'Key project Info'!$B$6,"",W412-Economics_Reference!W376)</f>
        <v/>
      </c>
      <c r="X414" s="68" t="str">
        <f>IF(X408&gt;'Key project Info'!$B$6,"",X412-Economics_Reference!X376)</f>
        <v/>
      </c>
      <c r="Y414" s="68" t="str">
        <f>IF(Y408&gt;'Key project Info'!$B$6,"",Y412-Economics_Reference!Y376)</f>
        <v/>
      </c>
      <c r="Z414" s="68" t="str">
        <f>IF(Z408&gt;'Key project Info'!$B$6,"",Z412-Economics_Reference!Z376)</f>
        <v/>
      </c>
      <c r="AA414" s="68" t="str">
        <f>IF(AA408&gt;'Key project Info'!$B$6,"",AA412-Economics_Reference!AA376)</f>
        <v/>
      </c>
      <c r="AB414" s="68" t="str">
        <f>IF(AB408&gt;'Key project Info'!$B$6,"",AB412-Economics_Reference!AB376)</f>
        <v/>
      </c>
      <c r="AC414" s="68" t="str">
        <f>IF(AC408&gt;'Key project Info'!$B$6,"",AC412-Economics_Reference!AC376)</f>
        <v/>
      </c>
      <c r="AD414" s="68" t="str">
        <f>IF(AD408&gt;'Key project Info'!$B$6,"",AD412-Economics_Reference!AD376)</f>
        <v/>
      </c>
      <c r="AE414" s="68" t="str">
        <f>IF(AE408&gt;'Key project Info'!$B$6,"",AE412-Economics_Reference!AE376)</f>
        <v/>
      </c>
      <c r="AF414" s="68"/>
      <c r="AG414" s="68"/>
      <c r="AH414" s="68"/>
    </row>
    <row r="415" spans="1:34" x14ac:dyDescent="0.25">
      <c r="A415" s="78"/>
      <c r="B415" s="6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68"/>
      <c r="AG415" s="68"/>
      <c r="AH415" s="68"/>
    </row>
    <row r="416" spans="1:34" x14ac:dyDescent="0.25">
      <c r="A416" s="88" t="s">
        <v>120</v>
      </c>
      <c r="B416" s="68">
        <f>IF(B408&gt;'Key project Info'!$B$6,"",B412/(1+$B420)^B408)</f>
        <v>0</v>
      </c>
      <c r="C416" s="68">
        <f>IF(C408&gt;'Key project Info'!$B$6,"",C412/(1+$B420)^C408)</f>
        <v>0</v>
      </c>
      <c r="D416" s="68">
        <f>IF(D408&gt;'Key project Info'!$B$6,"",D412/(1+$B420)^D408)</f>
        <v>0</v>
      </c>
      <c r="E416" s="68">
        <f>IF(E408&gt;'Key project Info'!$B$6,"",E412/(1+$B420)^E408)</f>
        <v>0</v>
      </c>
      <c r="F416" s="68">
        <f>IF(F408&gt;'Key project Info'!$B$6,"",F412/(1+$B420)^F408)</f>
        <v>0</v>
      </c>
      <c r="G416" s="68">
        <f>IF(G408&gt;'Key project Info'!$B$6,"",G412/(1+$B420)^G408)</f>
        <v>0</v>
      </c>
      <c r="H416" s="68">
        <f>IF(H408&gt;'Key project Info'!$B$6,"",H412/(1+$B420)^H408)</f>
        <v>0</v>
      </c>
      <c r="I416" s="68">
        <f>IF(I408&gt;'Key project Info'!$B$6,"",I412/(1+$B420)^I408)</f>
        <v>0</v>
      </c>
      <c r="J416" s="68">
        <f>IF(J408&gt;'Key project Info'!$B$6,"",J412/(1+$B420)^J408)</f>
        <v>0</v>
      </c>
      <c r="K416" s="68">
        <f>IF(K408&gt;'Key project Info'!$B$6,"",K412/(1+$B420)^K408)</f>
        <v>0</v>
      </c>
      <c r="L416" s="68">
        <f>IF(L408&gt;'Key project Info'!$B$6,"",L412/(1+$B420)^L408)</f>
        <v>0</v>
      </c>
      <c r="M416" s="68">
        <f>IF(M408&gt;'Key project Info'!$B$6,"",M412/(1+$B420)^M408)</f>
        <v>0</v>
      </c>
      <c r="N416" s="68">
        <f>IF(N408&gt;'Key project Info'!$B$6,"",N412/(1+$B420)^N408)</f>
        <v>0</v>
      </c>
      <c r="O416" s="68">
        <f>IF(O408&gt;'Key project Info'!$B$6,"",O412/(1+$B420)^O408)</f>
        <v>0</v>
      </c>
      <c r="P416" s="68">
        <f>IF(P408&gt;'Key project Info'!$B$6,"",P412/(1+$B420)^P408)</f>
        <v>0</v>
      </c>
      <c r="Q416" s="68">
        <f>IF(Q408&gt;'Key project Info'!$B$6,"",Q412/(1+$B420)^Q408)</f>
        <v>0</v>
      </c>
      <c r="R416" s="68">
        <f>IF(R408&gt;'Key project Info'!$B$6,"",R412/(1+$B420)^R408)</f>
        <v>0</v>
      </c>
      <c r="S416" s="68">
        <f>IF(S408&gt;'Key project Info'!$B$6,"",S412/(1+$B420)^S408)</f>
        <v>0</v>
      </c>
      <c r="T416" s="68">
        <f>IF(T408&gt;'Key project Info'!$B$6,"",T412/(1+$B420)^T408)</f>
        <v>0</v>
      </c>
      <c r="U416" s="68">
        <f>IF(U408&gt;'Key project Info'!$B$6,"",U412/(1+$B420)^U408)</f>
        <v>0</v>
      </c>
      <c r="V416" s="68" t="str">
        <f>IF(V408&gt;'Key project Info'!$B$6,"",V412/(1+$B420)^V408)</f>
        <v/>
      </c>
      <c r="W416" s="68" t="str">
        <f>IF(W408&gt;'Key project Info'!$B$6,"",W412/(1+$B420)^W408)</f>
        <v/>
      </c>
      <c r="X416" s="68" t="str">
        <f>IF(X408&gt;'Key project Info'!$B$6,"",X412/(1+$B420)^X408)</f>
        <v/>
      </c>
      <c r="Y416" s="68" t="str">
        <f>IF(Y408&gt;'Key project Info'!$B$6,"",Y412/(1+$B420)^Y408)</f>
        <v/>
      </c>
      <c r="Z416" s="68" t="str">
        <f>IF(Z408&gt;'Key project Info'!$B$6,"",Z412/(1+$B420)^Z408)</f>
        <v/>
      </c>
      <c r="AA416" s="68" t="str">
        <f>IF(AA408&gt;'Key project Info'!$B$6,"",AA412/(1+$B420)^AA408)</f>
        <v/>
      </c>
      <c r="AB416" s="68" t="str">
        <f>IF(AB408&gt;'Key project Info'!$B$6,"",AB412/(1+$B420)^AB408)</f>
        <v/>
      </c>
      <c r="AC416" s="68" t="str">
        <f>IF(AC408&gt;'Key project Info'!$B$6,"",AC412/(1+$B420)^AC408)</f>
        <v/>
      </c>
      <c r="AD416" s="68" t="str">
        <f>IF(AD408&gt;'Key project Info'!$B$6,"",AD412/(1+$B420)^AD408)</f>
        <v/>
      </c>
      <c r="AE416" s="68" t="str">
        <f>IF(AE408&gt;'Key project Info'!$B$6,"",AE412/(1+$B420)^AE408)</f>
        <v/>
      </c>
      <c r="AF416" s="68"/>
      <c r="AG416" s="68"/>
      <c r="AH416" s="68"/>
    </row>
    <row r="417" spans="1:34" x14ac:dyDescent="0.25">
      <c r="A417" s="78" t="s">
        <v>121</v>
      </c>
      <c r="B417" s="68">
        <f>IF(B408&gt;'Key project Info'!$B$6,"",B413/(1+$B420)^B408)</f>
        <v>0</v>
      </c>
      <c r="C417" s="68">
        <f>IF(C408&gt;'Key project Info'!$B$6,"",C413/(1+$B420)^C408)</f>
        <v>0</v>
      </c>
      <c r="D417" s="68">
        <f>IF(D408&gt;'Key project Info'!$B$6,"",D413/(1+$B420)^D408)</f>
        <v>0</v>
      </c>
      <c r="E417" s="68">
        <f>IF(E408&gt;'Key project Info'!$B$6,"",E413/(1+$B420)^E408)</f>
        <v>0</v>
      </c>
      <c r="F417" s="68">
        <f>IF(F408&gt;'Key project Info'!$B$6,"",F413/(1+$B420)^F408)</f>
        <v>0</v>
      </c>
      <c r="G417" s="68">
        <f>IF(G408&gt;'Key project Info'!$B$6,"",G413/(1+$B420)^G408)</f>
        <v>0</v>
      </c>
      <c r="H417" s="68">
        <f>IF(H408&gt;'Key project Info'!$B$6,"",H413/(1+$B420)^H408)</f>
        <v>0</v>
      </c>
      <c r="I417" s="68">
        <f>IF(I408&gt;'Key project Info'!$B$6,"",I413/(1+$B420)^I408)</f>
        <v>0</v>
      </c>
      <c r="J417" s="68">
        <f>IF(J408&gt;'Key project Info'!$B$6,"",J413/(1+$B420)^J408)</f>
        <v>0</v>
      </c>
      <c r="K417" s="68">
        <f>IF(K408&gt;'Key project Info'!$B$6,"",K413/(1+$B420)^K408)</f>
        <v>0</v>
      </c>
      <c r="L417" s="68">
        <f>IF(L408&gt;'Key project Info'!$B$6,"",L413/(1+$B420)^L408)</f>
        <v>0</v>
      </c>
      <c r="M417" s="68">
        <f>IF(M408&gt;'Key project Info'!$B$6,"",M413/(1+$B420)^M408)</f>
        <v>0</v>
      </c>
      <c r="N417" s="68">
        <f>IF(N408&gt;'Key project Info'!$B$6,"",N413/(1+$B420)^N408)</f>
        <v>0</v>
      </c>
      <c r="O417" s="68">
        <f>IF(O408&gt;'Key project Info'!$B$6,"",O413/(1+$B420)^O408)</f>
        <v>0</v>
      </c>
      <c r="P417" s="68">
        <f>IF(P408&gt;'Key project Info'!$B$6,"",P413/(1+$B420)^P408)</f>
        <v>0</v>
      </c>
      <c r="Q417" s="68">
        <f>IF(Q408&gt;'Key project Info'!$B$6,"",Q413/(1+$B420)^Q408)</f>
        <v>0</v>
      </c>
      <c r="R417" s="68">
        <f>IF(R408&gt;'Key project Info'!$B$6,"",R413/(1+$B420)^R408)</f>
        <v>0</v>
      </c>
      <c r="S417" s="68">
        <f>IF(S408&gt;'Key project Info'!$B$6,"",S413/(1+$B420)^S408)</f>
        <v>0</v>
      </c>
      <c r="T417" s="68">
        <f>IF(T408&gt;'Key project Info'!$B$6,"",T413/(1+$B420)^T408)</f>
        <v>0</v>
      </c>
      <c r="U417" s="68">
        <f>IF(U408&gt;'Key project Info'!$B$6,"",U413/(1+$B420)^U408)</f>
        <v>0</v>
      </c>
      <c r="V417" s="68" t="str">
        <f>IF(V408&gt;'Key project Info'!$B$6,"",V413/(1+$B420)^V408)</f>
        <v/>
      </c>
      <c r="W417" s="68" t="str">
        <f>IF(W408&gt;'Key project Info'!$B$6,"",W413/(1+$B420)^W408)</f>
        <v/>
      </c>
      <c r="X417" s="68" t="str">
        <f>IF(X408&gt;'Key project Info'!$B$6,"",X413/(1+$B420)^X408)</f>
        <v/>
      </c>
      <c r="Y417" s="68" t="str">
        <f>IF(Y408&gt;'Key project Info'!$B$6,"",Y413/(1+$B420)^Y408)</f>
        <v/>
      </c>
      <c r="Z417" s="68" t="str">
        <f>IF(Z408&gt;'Key project Info'!$B$6,"",Z413/(1+$B420)^Z408)</f>
        <v/>
      </c>
      <c r="AA417" s="68" t="str">
        <f>IF(AA408&gt;'Key project Info'!$B$6,"",AA413/(1+$B420)^AA408)</f>
        <v/>
      </c>
      <c r="AB417" s="68" t="str">
        <f>IF(AB408&gt;'Key project Info'!$B$6,"",AB413/(1+$B420)^AB408)</f>
        <v/>
      </c>
      <c r="AC417" s="68" t="str">
        <f>IF(AC408&gt;'Key project Info'!$B$6,"",AC413/(1+$B420)^AC408)</f>
        <v/>
      </c>
      <c r="AD417" s="68" t="str">
        <f>IF(AD408&gt;'Key project Info'!$B$6,"",AD413/(1+$B420)^AD408)</f>
        <v/>
      </c>
      <c r="AE417" s="68" t="str">
        <f>IF(AE408&gt;'Key project Info'!$B$6,"",AE413/(1+$B420)^AE408)</f>
        <v/>
      </c>
      <c r="AF417" s="68"/>
      <c r="AG417" s="68"/>
      <c r="AH417" s="68"/>
    </row>
    <row r="418" spans="1:34" s="292" customFormat="1" ht="14.4" thickBot="1" x14ac:dyDescent="0.3">
      <c r="A418" s="291" t="s">
        <v>136</v>
      </c>
      <c r="B418" s="176">
        <f>IF(B408&gt;'Key project Info'!$B$6,"",B416-Economics_Reference!B379)</f>
        <v>13.236363636363636</v>
      </c>
      <c r="C418" s="176">
        <f>IF(C408&gt;'Key project Info'!$B$6,"",C416-Economics_Reference!C379)</f>
        <v>0</v>
      </c>
      <c r="D418" s="176">
        <f>IF(D408&gt;'Key project Info'!$B$6,"",D416-Economics_Reference!D379)</f>
        <v>0</v>
      </c>
      <c r="E418" s="176">
        <f>IF(E408&gt;'Key project Info'!$B$6,"",E416-Economics_Reference!E379)</f>
        <v>0</v>
      </c>
      <c r="F418" s="176">
        <f>IF(F408&gt;'Key project Info'!$B$6,"",F416-Economics_Reference!F379)</f>
        <v>0</v>
      </c>
      <c r="G418" s="176">
        <f>IF(G408&gt;'Key project Info'!$B$6,"",G416-Economics_Reference!G379)</f>
        <v>0</v>
      </c>
      <c r="H418" s="176">
        <f>IF(H408&gt;'Key project Info'!$B$6,"",H416-Economics_Reference!H379)</f>
        <v>0</v>
      </c>
      <c r="I418" s="176">
        <f>IF(I408&gt;'Key project Info'!$B$6,"",I416-Economics_Reference!I379)</f>
        <v>0</v>
      </c>
      <c r="J418" s="176">
        <f>IF(J408&gt;'Key project Info'!$B$6,"",J416-Economics_Reference!J379)</f>
        <v>0</v>
      </c>
      <c r="K418" s="176">
        <f>IF(K408&gt;'Key project Info'!$B$6,"",K416-Economics_Reference!K379)</f>
        <v>0</v>
      </c>
      <c r="L418" s="176">
        <f>IF(L408&gt;'Key project Info'!$B$6,"",L416-Economics_Reference!L379)</f>
        <v>0</v>
      </c>
      <c r="M418" s="176">
        <f>IF(M408&gt;'Key project Info'!$B$6,"",M416-Economics_Reference!M379)</f>
        <v>0</v>
      </c>
      <c r="N418" s="176">
        <f>IF(N408&gt;'Key project Info'!$B$6,"",N416-Economics_Reference!N379)</f>
        <v>0</v>
      </c>
      <c r="O418" s="176">
        <f>IF(O408&gt;'Key project Info'!$B$6,"",O416-Economics_Reference!O379)</f>
        <v>0</v>
      </c>
      <c r="P418" s="176">
        <f>IF(P408&gt;'Key project Info'!$B$6,"",P416-Economics_Reference!P379)</f>
        <v>0</v>
      </c>
      <c r="Q418" s="176">
        <f>IF(Q408&gt;'Key project Info'!$B$6,"",Q416-Economics_Reference!Q379)</f>
        <v>0</v>
      </c>
      <c r="R418" s="176">
        <f>IF(R408&gt;'Key project Info'!$B$6,"",R416-Economics_Reference!R379)</f>
        <v>0</v>
      </c>
      <c r="S418" s="176">
        <f>IF(S408&gt;'Key project Info'!$B$6,"",S416-Economics_Reference!S379)</f>
        <v>0</v>
      </c>
      <c r="T418" s="176">
        <f>IF(T408&gt;'Key project Info'!$B$6,"",T416-Economics_Reference!T379)</f>
        <v>0</v>
      </c>
      <c r="U418" s="176">
        <f>IF(U408&gt;'Key project Info'!$B$6,"",U416-Economics_Reference!U379)</f>
        <v>0</v>
      </c>
      <c r="V418" s="176" t="str">
        <f>IF(V408&gt;'Key project Info'!$B$6,"",V416-Economics_Reference!V379)</f>
        <v/>
      </c>
      <c r="W418" s="176" t="str">
        <f>IF(W408&gt;'Key project Info'!$B$6,"",W416-Economics_Reference!W379)</f>
        <v/>
      </c>
      <c r="X418" s="176" t="str">
        <f>IF(X408&gt;'Key project Info'!$B$6,"",X416-Economics_Reference!X379)</f>
        <v/>
      </c>
      <c r="Y418" s="176" t="str">
        <f>IF(Y408&gt;'Key project Info'!$B$6,"",Y416-Economics_Reference!Y379)</f>
        <v/>
      </c>
      <c r="Z418" s="176" t="str">
        <f>IF(Z408&gt;'Key project Info'!$B$6,"",Z416-Economics_Reference!Z379)</f>
        <v/>
      </c>
      <c r="AA418" s="176" t="str">
        <f>IF(AA408&gt;'Key project Info'!$B$6,"",AA416-Economics_Reference!AA379)</f>
        <v/>
      </c>
      <c r="AB418" s="176" t="str">
        <f>IF(AB408&gt;'Key project Info'!$B$6,"",AB416-Economics_Reference!AB379)</f>
        <v/>
      </c>
      <c r="AC418" s="176" t="str">
        <f>IF(AC408&gt;'Key project Info'!$B$6,"",AC416-Economics_Reference!AC379)</f>
        <v/>
      </c>
      <c r="AD418" s="176" t="str">
        <f>IF(AD408&gt;'Key project Info'!$B$6,"",AD416-Economics_Reference!AD379)</f>
        <v/>
      </c>
      <c r="AE418" s="176" t="str">
        <f>IF(AE408&gt;'Key project Info'!$B$6,"",AE416-Economics_Reference!AE379)</f>
        <v/>
      </c>
      <c r="AF418" s="176"/>
      <c r="AG418" s="176"/>
      <c r="AH418" s="176"/>
    </row>
    <row r="419" spans="1:34" x14ac:dyDescent="0.25">
      <c r="A419" s="78"/>
      <c r="B419" s="68"/>
      <c r="C419" s="78"/>
      <c r="D419" s="78"/>
      <c r="E419" s="68"/>
      <c r="F419" s="68"/>
      <c r="G419" s="7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68"/>
    </row>
    <row r="420" spans="1:34" x14ac:dyDescent="0.25">
      <c r="A420" s="78" t="s">
        <v>98</v>
      </c>
      <c r="B420" s="90">
        <f>(1+B421)/(1+B422)-1</f>
        <v>5.7692307692307709E-2</v>
      </c>
      <c r="C420" s="78"/>
      <c r="D420" s="78"/>
      <c r="E420" s="68"/>
      <c r="F420" s="68"/>
      <c r="G420" s="7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row>
    <row r="421" spans="1:34" x14ac:dyDescent="0.25">
      <c r="A421" s="78" t="s">
        <v>96</v>
      </c>
      <c r="B421" s="302">
        <v>0.1</v>
      </c>
      <c r="C421" s="78"/>
      <c r="D421" s="78"/>
      <c r="E421" s="68"/>
      <c r="F421" s="68"/>
      <c r="G421" s="7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68"/>
    </row>
    <row r="422" spans="1:34" x14ac:dyDescent="0.25">
      <c r="A422" s="271" t="s">
        <v>97</v>
      </c>
      <c r="B422" s="302">
        <v>0.04</v>
      </c>
      <c r="C422" s="78"/>
      <c r="D422" s="78"/>
      <c r="E422" s="68"/>
      <c r="F422" s="68"/>
      <c r="G422" s="7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68"/>
    </row>
    <row r="423" spans="1:34" x14ac:dyDescent="0.25">
      <c r="A423" s="88" t="s">
        <v>31</v>
      </c>
      <c r="B423" s="88">
        <f ca="1">IF(AND('Key project Info'!$B$6&gt;0,'Key project Info'!$B$6&lt;=30),SUM(B416:OFFSET(B416,0,'Key project Info'!$B$6-1)),"Assessment period wrong")</f>
        <v>0</v>
      </c>
      <c r="C423" s="78"/>
      <c r="D423" s="78"/>
      <c r="E423" s="68"/>
      <c r="F423" s="68"/>
      <c r="G423" s="7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68"/>
    </row>
    <row r="424" spans="1:34" x14ac:dyDescent="0.25">
      <c r="A424" s="65" t="s">
        <v>100</v>
      </c>
      <c r="B424" s="303" t="e">
        <f ca="1">IF(AND('Key project Info'!$B$6&gt;0,'Key project Info'!$B$6&lt;=30),IRR(B412:OFFSET(B412,0,'Key project Info'!$B$6-1)),"Assessment period wrong")</f>
        <v>#NUM!</v>
      </c>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row>
    <row r="425" spans="1:34" x14ac:dyDescent="0.25">
      <c r="A425" s="65"/>
      <c r="B425" s="293"/>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68"/>
    </row>
    <row r="426" spans="1:34" x14ac:dyDescent="0.25">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row>
    <row r="427" spans="1:34" x14ac:dyDescent="0.25">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row>
    <row r="428" spans="1:34" ht="17.399999999999999" x14ac:dyDescent="0.3">
      <c r="A428" s="286" t="str">
        <f>'Key project Info'!$B$52</f>
        <v>Land use XXXXXXX</v>
      </c>
      <c r="B428" s="286"/>
      <c r="C428" s="286"/>
      <c r="D428" s="286"/>
      <c r="E428" s="286"/>
      <c r="F428" s="286"/>
      <c r="G428" s="286"/>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68"/>
      <c r="AG428" s="68"/>
      <c r="AH428" s="68"/>
    </row>
    <row r="429" spans="1:34" x14ac:dyDescent="0.25">
      <c r="A429" s="287" t="s">
        <v>1</v>
      </c>
      <c r="B429" s="288">
        <v>1</v>
      </c>
      <c r="C429" s="288">
        <v>2</v>
      </c>
      <c r="D429" s="288">
        <v>3</v>
      </c>
      <c r="E429" s="288">
        <v>4</v>
      </c>
      <c r="F429" s="288">
        <v>5</v>
      </c>
      <c r="G429" s="288">
        <v>6</v>
      </c>
      <c r="H429" s="288">
        <v>7</v>
      </c>
      <c r="I429" s="288">
        <v>8</v>
      </c>
      <c r="J429" s="288">
        <v>9</v>
      </c>
      <c r="K429" s="288">
        <v>10</v>
      </c>
      <c r="L429" s="288">
        <v>11</v>
      </c>
      <c r="M429" s="288">
        <v>12</v>
      </c>
      <c r="N429" s="288">
        <v>13</v>
      </c>
      <c r="O429" s="288">
        <v>14</v>
      </c>
      <c r="P429" s="288">
        <v>15</v>
      </c>
      <c r="Q429" s="288">
        <v>16</v>
      </c>
      <c r="R429" s="288">
        <v>17</v>
      </c>
      <c r="S429" s="288">
        <v>18</v>
      </c>
      <c r="T429" s="288">
        <v>19</v>
      </c>
      <c r="U429" s="288">
        <v>20</v>
      </c>
      <c r="V429" s="288">
        <v>21</v>
      </c>
      <c r="W429" s="288">
        <v>22</v>
      </c>
      <c r="X429" s="288">
        <v>23</v>
      </c>
      <c r="Y429" s="288">
        <v>24</v>
      </c>
      <c r="Z429" s="288">
        <v>25</v>
      </c>
      <c r="AA429" s="288">
        <v>26</v>
      </c>
      <c r="AB429" s="288">
        <v>27</v>
      </c>
      <c r="AC429" s="288">
        <v>28</v>
      </c>
      <c r="AD429" s="288">
        <v>29</v>
      </c>
      <c r="AE429" s="288">
        <v>30</v>
      </c>
      <c r="AF429" s="68"/>
      <c r="AG429" s="68"/>
      <c r="AH429" s="68"/>
    </row>
    <row r="430" spans="1:34" s="235" customFormat="1" x14ac:dyDescent="0.25">
      <c r="A430" s="235" t="s">
        <v>8</v>
      </c>
    </row>
    <row r="431" spans="1:34" s="290" customFormat="1" ht="16.5" customHeight="1" x14ac:dyDescent="0.3">
      <c r="A431" s="235" t="s">
        <v>29</v>
      </c>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35"/>
      <c r="AD431" s="235"/>
      <c r="AE431" s="235"/>
    </row>
    <row r="432" spans="1:34" s="235" customFormat="1" x14ac:dyDescent="0.25">
      <c r="A432" s="237" t="s">
        <v>30</v>
      </c>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c r="AB432" s="237"/>
      <c r="AC432" s="237"/>
      <c r="AD432" s="237"/>
      <c r="AE432" s="237"/>
    </row>
    <row r="433" spans="1:34" x14ac:dyDescent="0.25">
      <c r="A433" s="88" t="s">
        <v>122</v>
      </c>
      <c r="B433" s="68">
        <f>IF(B429&gt;'Key project Info'!$B$6,"",B432-(B430+B431))</f>
        <v>0</v>
      </c>
      <c r="C433" s="68">
        <f>IF(C429&gt;'Key project Info'!$B$6,"",C432-(C430+C431))</f>
        <v>0</v>
      </c>
      <c r="D433" s="68">
        <f>IF(D429&gt;'Key project Info'!$B$6,"",D432-(D430+D431))</f>
        <v>0</v>
      </c>
      <c r="E433" s="68">
        <f>IF(E429&gt;'Key project Info'!$B$6,"",E432-(E430+E431))</f>
        <v>0</v>
      </c>
      <c r="F433" s="68">
        <f>IF(F429&gt;'Key project Info'!$B$6,"",F432-(F430+F431))</f>
        <v>0</v>
      </c>
      <c r="G433" s="68">
        <f>IF(G429&gt;'Key project Info'!$B$6,"",G432-(G430+G431))</f>
        <v>0</v>
      </c>
      <c r="H433" s="68">
        <f>IF(H429&gt;'Key project Info'!$B$6,"",H432-(H430+H431))</f>
        <v>0</v>
      </c>
      <c r="I433" s="68">
        <f>IF(I429&gt;'Key project Info'!$B$6,"",I432-(I430+I431))</f>
        <v>0</v>
      </c>
      <c r="J433" s="68">
        <f>IF(J429&gt;'Key project Info'!$B$6,"",J432-(J430+J431))</f>
        <v>0</v>
      </c>
      <c r="K433" s="68">
        <f>IF(K429&gt;'Key project Info'!$B$6,"",K432-(K430+K431))</f>
        <v>0</v>
      </c>
      <c r="L433" s="68">
        <f>IF(L429&gt;'Key project Info'!$B$6,"",L432-(L430+L431))</f>
        <v>0</v>
      </c>
      <c r="M433" s="68">
        <f>IF(M429&gt;'Key project Info'!$B$6,"",M432-(M430+M431))</f>
        <v>0</v>
      </c>
      <c r="N433" s="68">
        <f>IF(N429&gt;'Key project Info'!$B$6,"",N432-(N430+N431))</f>
        <v>0</v>
      </c>
      <c r="O433" s="68">
        <f>IF(O429&gt;'Key project Info'!$B$6,"",O432-(O430+O431))</f>
        <v>0</v>
      </c>
      <c r="P433" s="68">
        <f>IF(P429&gt;'Key project Info'!$B$6,"",P432-(P430+P431))</f>
        <v>0</v>
      </c>
      <c r="Q433" s="68">
        <f>IF(Q429&gt;'Key project Info'!$B$6,"",Q432-(Q430+Q431))</f>
        <v>0</v>
      </c>
      <c r="R433" s="68">
        <f>IF(R429&gt;'Key project Info'!$B$6,"",R432-(R430+R431))</f>
        <v>0</v>
      </c>
      <c r="S433" s="68">
        <f>IF(S429&gt;'Key project Info'!$B$6,"",S432-(S430+S431))</f>
        <v>0</v>
      </c>
      <c r="T433" s="68">
        <f>IF(T429&gt;'Key project Info'!$B$6,"",T432-(T430+T431))</f>
        <v>0</v>
      </c>
      <c r="U433" s="68">
        <f>IF(U429&gt;'Key project Info'!$B$6,"",U432-(U430+U431))</f>
        <v>0</v>
      </c>
      <c r="V433" s="68" t="str">
        <f>IF(V429&gt;'Key project Info'!$B$6,"",V432-(V430+V431))</f>
        <v/>
      </c>
      <c r="W433" s="68" t="str">
        <f>IF(W429&gt;'Key project Info'!$B$6,"",W432-(W430+W431))</f>
        <v/>
      </c>
      <c r="X433" s="68" t="str">
        <f>IF(X429&gt;'Key project Info'!$B$6,"",X432-(X430+X431))</f>
        <v/>
      </c>
      <c r="Y433" s="68" t="str">
        <f>IF(Y429&gt;'Key project Info'!$B$6,"",Y432-(Y430+Y431))</f>
        <v/>
      </c>
      <c r="Z433" s="68" t="str">
        <f>IF(Z429&gt;'Key project Info'!$B$6,"",Z432-(Z430+Z431))</f>
        <v/>
      </c>
      <c r="AA433" s="68" t="str">
        <f>IF(AA429&gt;'Key project Info'!$B$6,"",AA432-(AA430+AA431))</f>
        <v/>
      </c>
      <c r="AB433" s="68" t="str">
        <f>IF(AB429&gt;'Key project Info'!$B$6,"",AB432-(AB430+AB431))</f>
        <v/>
      </c>
      <c r="AC433" s="68" t="str">
        <f>IF(AC429&gt;'Key project Info'!$B$6,"",AC432-(AC430+AC431))</f>
        <v/>
      </c>
      <c r="AD433" s="68" t="str">
        <f>IF(AD429&gt;'Key project Info'!$B$6,"",AD432-(AD430+AD431))</f>
        <v/>
      </c>
      <c r="AE433" s="68" t="str">
        <f>IF(AE429&gt;'Key project Info'!$B$6,"",AE432-(AE430+AE431))</f>
        <v/>
      </c>
      <c r="AF433" s="68"/>
      <c r="AG433" s="68"/>
      <c r="AH433" s="68"/>
    </row>
    <row r="434" spans="1:34" x14ac:dyDescent="0.25">
      <c r="A434" s="78" t="s">
        <v>123</v>
      </c>
      <c r="B434" s="68">
        <f>IF(B429&gt;'Key project Info'!$B$6,"",IF(B429=1,B433,A434+B433))</f>
        <v>0</v>
      </c>
      <c r="C434" s="68">
        <f>IF(C429&gt;'Key project Info'!$B$6,"",IF(C429=1,C433,B434+C433))</f>
        <v>0</v>
      </c>
      <c r="D434" s="68">
        <f>IF(D429&gt;'Key project Info'!$B$6,"",IF(D429=1,D433,C434+D433))</f>
        <v>0</v>
      </c>
      <c r="E434" s="68">
        <f>IF(E429&gt;'Key project Info'!$B$6,"",IF(E429=1,E433,D434+E433))</f>
        <v>0</v>
      </c>
      <c r="F434" s="68">
        <f>IF(F429&gt;'Key project Info'!$B$6,"",IF(F429=1,F433,E434+F433))</f>
        <v>0</v>
      </c>
      <c r="G434" s="68">
        <f>IF(G429&gt;'Key project Info'!$B$6,"",IF(G429=1,G433,F434+G433))</f>
        <v>0</v>
      </c>
      <c r="H434" s="68">
        <f>IF(H429&gt;'Key project Info'!$B$6,"",IF(H429=1,H433,G434+H433))</f>
        <v>0</v>
      </c>
      <c r="I434" s="68">
        <f>IF(I429&gt;'Key project Info'!$B$6,"",IF(I429=1,I433,H434+I433))</f>
        <v>0</v>
      </c>
      <c r="J434" s="68">
        <f>IF(J429&gt;'Key project Info'!$B$6,"",IF(J429=1,J433,I434+J433))</f>
        <v>0</v>
      </c>
      <c r="K434" s="68">
        <f>IF(K429&gt;'Key project Info'!$B$6,"",IF(K429=1,K433,J434+K433))</f>
        <v>0</v>
      </c>
      <c r="L434" s="68">
        <f>IF(L429&gt;'Key project Info'!$B$6,"",IF(L429=1,L433,K434+L433))</f>
        <v>0</v>
      </c>
      <c r="M434" s="68">
        <f>IF(M429&gt;'Key project Info'!$B$6,"",IF(M429=1,M433,L434+M433))</f>
        <v>0</v>
      </c>
      <c r="N434" s="68">
        <f>IF(N429&gt;'Key project Info'!$B$6,"",IF(N429=1,N433,M434+N433))</f>
        <v>0</v>
      </c>
      <c r="O434" s="68">
        <f>IF(O429&gt;'Key project Info'!$B$6,"",IF(O429=1,O433,N434+O433))</f>
        <v>0</v>
      </c>
      <c r="P434" s="68">
        <f>IF(P429&gt;'Key project Info'!$B$6,"",IF(P429=1,P433,O434+P433))</f>
        <v>0</v>
      </c>
      <c r="Q434" s="68">
        <f>IF(Q429&gt;'Key project Info'!$B$6,"",IF(Q429=1,Q433,P434+Q433))</f>
        <v>0</v>
      </c>
      <c r="R434" s="68">
        <f>IF(R429&gt;'Key project Info'!$B$6,"",IF(R429=1,R433,Q434+R433))</f>
        <v>0</v>
      </c>
      <c r="S434" s="68">
        <f>IF(S429&gt;'Key project Info'!$B$6,"",IF(S429=1,S433,R434+S433))</f>
        <v>0</v>
      </c>
      <c r="T434" s="68">
        <f>IF(T429&gt;'Key project Info'!$B$6,"",IF(T429=1,T433,S434+T433))</f>
        <v>0</v>
      </c>
      <c r="U434" s="68">
        <f>IF(U429&gt;'Key project Info'!$B$6,"",IF(U429=1,U433,T434+U433))</f>
        <v>0</v>
      </c>
      <c r="V434" s="68" t="str">
        <f>IF(V429&gt;'Key project Info'!$B$6,"",IF(V429=1,V433,U434+V433))</f>
        <v/>
      </c>
      <c r="W434" s="68" t="str">
        <f>IF(W429&gt;'Key project Info'!$B$6,"",IF(W429=1,W433,V434+W433))</f>
        <v/>
      </c>
      <c r="X434" s="68" t="str">
        <f>IF(X429&gt;'Key project Info'!$B$6,"",IF(X429=1,X433,W434+X433))</f>
        <v/>
      </c>
      <c r="Y434" s="68" t="str">
        <f>IF(Y429&gt;'Key project Info'!$B$6,"",IF(Y429=1,Y433,X434+Y433))</f>
        <v/>
      </c>
      <c r="Z434" s="68" t="str">
        <f>IF(Z429&gt;'Key project Info'!$B$6,"",IF(Z429=1,Z433,Y434+Z433))</f>
        <v/>
      </c>
      <c r="AA434" s="68" t="str">
        <f>IF(AA429&gt;'Key project Info'!$B$6,"",IF(AA429=1,AA433,Z434+AA433))</f>
        <v/>
      </c>
      <c r="AB434" s="68" t="str">
        <f>IF(AB429&gt;'Key project Info'!$B$6,"",IF(AB429=1,AB433,AA434+AB433))</f>
        <v/>
      </c>
      <c r="AC434" s="68" t="str">
        <f>IF(AC429&gt;'Key project Info'!$B$6,"",IF(AC429=1,AC433,AB434+AC433))</f>
        <v/>
      </c>
      <c r="AD434" s="68" t="str">
        <f>IF(AD429&gt;'Key project Info'!$B$6,"",IF(AD429=1,AD433,AC434+AD433))</f>
        <v/>
      </c>
      <c r="AE434" s="68" t="str">
        <f>IF(AE429&gt;'Key project Info'!$B$6,"",IF(AE429=1,AE433,AD434+AE433))</f>
        <v/>
      </c>
      <c r="AF434" s="68"/>
      <c r="AG434" s="68"/>
      <c r="AH434" s="68"/>
    </row>
    <row r="435" spans="1:34" x14ac:dyDescent="0.25">
      <c r="A435" s="78" t="s">
        <v>135</v>
      </c>
      <c r="B435" s="68">
        <f>IF(B429&gt;'Key project Info'!$B$6,"",B433-Economics_Reference!B395)</f>
        <v>15</v>
      </c>
      <c r="C435" s="68">
        <f>IF(C429&gt;'Key project Info'!$B$6,"",C433-Economics_Reference!C395)</f>
        <v>0</v>
      </c>
      <c r="D435" s="68">
        <f>IF(D429&gt;'Key project Info'!$B$6,"",D433-Economics_Reference!D395)</f>
        <v>0</v>
      </c>
      <c r="E435" s="68">
        <f>IF(E429&gt;'Key project Info'!$B$6,"",E433-Economics_Reference!E395)</f>
        <v>0</v>
      </c>
      <c r="F435" s="68">
        <f>IF(F429&gt;'Key project Info'!$B$6,"",F433-Economics_Reference!F395)</f>
        <v>0</v>
      </c>
      <c r="G435" s="68">
        <f>IF(G429&gt;'Key project Info'!$B$6,"",G433-Economics_Reference!G395)</f>
        <v>0</v>
      </c>
      <c r="H435" s="68">
        <f>IF(H429&gt;'Key project Info'!$B$6,"",H433-Economics_Reference!H395)</f>
        <v>0</v>
      </c>
      <c r="I435" s="68">
        <f>IF(I429&gt;'Key project Info'!$B$6,"",I433-Economics_Reference!I395)</f>
        <v>0</v>
      </c>
      <c r="J435" s="68">
        <f>IF(J429&gt;'Key project Info'!$B$6,"",J433-Economics_Reference!J395)</f>
        <v>0</v>
      </c>
      <c r="K435" s="68">
        <f>IF(K429&gt;'Key project Info'!$B$6,"",K433-Economics_Reference!K395)</f>
        <v>0</v>
      </c>
      <c r="L435" s="68">
        <f>IF(L429&gt;'Key project Info'!$B$6,"",L433-Economics_Reference!L395)</f>
        <v>0</v>
      </c>
      <c r="M435" s="68">
        <f>IF(M429&gt;'Key project Info'!$B$6,"",M433-Economics_Reference!M395)</f>
        <v>0</v>
      </c>
      <c r="N435" s="68">
        <f>IF(N429&gt;'Key project Info'!$B$6,"",N433-Economics_Reference!N395)</f>
        <v>0</v>
      </c>
      <c r="O435" s="68">
        <f>IF(O429&gt;'Key project Info'!$B$6,"",O433-Economics_Reference!O395)</f>
        <v>0</v>
      </c>
      <c r="P435" s="68">
        <f>IF(P429&gt;'Key project Info'!$B$6,"",P433-Economics_Reference!P395)</f>
        <v>0</v>
      </c>
      <c r="Q435" s="68">
        <f>IF(Q429&gt;'Key project Info'!$B$6,"",Q433-Economics_Reference!Q395)</f>
        <v>0</v>
      </c>
      <c r="R435" s="68">
        <f>IF(R429&gt;'Key project Info'!$B$6,"",R433-Economics_Reference!R395)</f>
        <v>0</v>
      </c>
      <c r="S435" s="68">
        <f>IF(S429&gt;'Key project Info'!$B$6,"",S433-Economics_Reference!S395)</f>
        <v>0</v>
      </c>
      <c r="T435" s="68">
        <f>IF(T429&gt;'Key project Info'!$B$6,"",T433-Economics_Reference!T395)</f>
        <v>0</v>
      </c>
      <c r="U435" s="68">
        <f>IF(U429&gt;'Key project Info'!$B$6,"",U433-Economics_Reference!U395)</f>
        <v>0</v>
      </c>
      <c r="V435" s="68" t="str">
        <f>IF(V429&gt;'Key project Info'!$B$6,"",V433-Economics_Reference!V395)</f>
        <v/>
      </c>
      <c r="W435" s="68" t="str">
        <f>IF(W429&gt;'Key project Info'!$B$6,"",W433-Economics_Reference!W395)</f>
        <v/>
      </c>
      <c r="X435" s="68" t="str">
        <f>IF(X429&gt;'Key project Info'!$B$6,"",X433-Economics_Reference!X395)</f>
        <v/>
      </c>
      <c r="Y435" s="68" t="str">
        <f>IF(Y429&gt;'Key project Info'!$B$6,"",Y433-Economics_Reference!Y395)</f>
        <v/>
      </c>
      <c r="Z435" s="68" t="str">
        <f>IF(Z429&gt;'Key project Info'!$B$6,"",Z433-Economics_Reference!Z395)</f>
        <v/>
      </c>
      <c r="AA435" s="68" t="str">
        <f>IF(AA429&gt;'Key project Info'!$B$6,"",AA433-Economics_Reference!AA395)</f>
        <v/>
      </c>
      <c r="AB435" s="68" t="str">
        <f>IF(AB429&gt;'Key project Info'!$B$6,"",AB433-Economics_Reference!AB395)</f>
        <v/>
      </c>
      <c r="AC435" s="68" t="str">
        <f>IF(AC429&gt;'Key project Info'!$B$6,"",AC433-Economics_Reference!AC395)</f>
        <v/>
      </c>
      <c r="AD435" s="68" t="str">
        <f>IF(AD429&gt;'Key project Info'!$B$6,"",AD433-Economics_Reference!AD395)</f>
        <v/>
      </c>
      <c r="AE435" s="68" t="str">
        <f>IF(AE429&gt;'Key project Info'!$B$6,"",AE433-Economics_Reference!AE395)</f>
        <v/>
      </c>
      <c r="AF435" s="68"/>
      <c r="AG435" s="68"/>
      <c r="AH435" s="68"/>
    </row>
    <row r="436" spans="1:34" x14ac:dyDescent="0.25">
      <c r="A436" s="78"/>
      <c r="B436" s="6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68"/>
      <c r="AG436" s="68"/>
      <c r="AH436" s="68"/>
    </row>
    <row r="437" spans="1:34" x14ac:dyDescent="0.25">
      <c r="A437" s="88" t="s">
        <v>120</v>
      </c>
      <c r="B437" s="68">
        <f>IF(B429&gt;'Key project Info'!$B$6,"",B433/(1+$B441)^B429)</f>
        <v>0</v>
      </c>
      <c r="C437" s="68">
        <f>IF(C429&gt;'Key project Info'!$B$6,"",C433/(1+$B441)^C429)</f>
        <v>0</v>
      </c>
      <c r="D437" s="68">
        <f>IF(D429&gt;'Key project Info'!$B$6,"",D433/(1+$B441)^D429)</f>
        <v>0</v>
      </c>
      <c r="E437" s="68">
        <f>IF(E429&gt;'Key project Info'!$B$6,"",E433/(1+$B441)^E429)</f>
        <v>0</v>
      </c>
      <c r="F437" s="68">
        <f>IF(F429&gt;'Key project Info'!$B$6,"",F433/(1+$B441)^F429)</f>
        <v>0</v>
      </c>
      <c r="G437" s="68">
        <f>IF(G429&gt;'Key project Info'!$B$6,"",G433/(1+$B441)^G429)</f>
        <v>0</v>
      </c>
      <c r="H437" s="68">
        <f>IF(H429&gt;'Key project Info'!$B$6,"",H433/(1+$B441)^H429)</f>
        <v>0</v>
      </c>
      <c r="I437" s="68">
        <f>IF(I429&gt;'Key project Info'!$B$6,"",I433/(1+$B441)^I429)</f>
        <v>0</v>
      </c>
      <c r="J437" s="68">
        <f>IF(J429&gt;'Key project Info'!$B$6,"",J433/(1+$B441)^J429)</f>
        <v>0</v>
      </c>
      <c r="K437" s="68">
        <f>IF(K429&gt;'Key project Info'!$B$6,"",K433/(1+$B441)^K429)</f>
        <v>0</v>
      </c>
      <c r="L437" s="68">
        <f>IF(L429&gt;'Key project Info'!$B$6,"",L433/(1+$B441)^L429)</f>
        <v>0</v>
      </c>
      <c r="M437" s="68">
        <f>IF(M429&gt;'Key project Info'!$B$6,"",M433/(1+$B441)^M429)</f>
        <v>0</v>
      </c>
      <c r="N437" s="68">
        <f>IF(N429&gt;'Key project Info'!$B$6,"",N433/(1+$B441)^N429)</f>
        <v>0</v>
      </c>
      <c r="O437" s="68">
        <f>IF(O429&gt;'Key project Info'!$B$6,"",O433/(1+$B441)^O429)</f>
        <v>0</v>
      </c>
      <c r="P437" s="68">
        <f>IF(P429&gt;'Key project Info'!$B$6,"",P433/(1+$B441)^P429)</f>
        <v>0</v>
      </c>
      <c r="Q437" s="68">
        <f>IF(Q429&gt;'Key project Info'!$B$6,"",Q433/(1+$B441)^Q429)</f>
        <v>0</v>
      </c>
      <c r="R437" s="68">
        <f>IF(R429&gt;'Key project Info'!$B$6,"",R433/(1+$B441)^R429)</f>
        <v>0</v>
      </c>
      <c r="S437" s="68">
        <f>IF(S429&gt;'Key project Info'!$B$6,"",S433/(1+$B441)^S429)</f>
        <v>0</v>
      </c>
      <c r="T437" s="68">
        <f>IF(T429&gt;'Key project Info'!$B$6,"",T433/(1+$B441)^T429)</f>
        <v>0</v>
      </c>
      <c r="U437" s="68">
        <f>IF(U429&gt;'Key project Info'!$B$6,"",U433/(1+$B441)^U429)</f>
        <v>0</v>
      </c>
      <c r="V437" s="68" t="str">
        <f>IF(V429&gt;'Key project Info'!$B$6,"",V433/(1+$B441)^V429)</f>
        <v/>
      </c>
      <c r="W437" s="68" t="str">
        <f>IF(W429&gt;'Key project Info'!$B$6,"",W433/(1+$B441)^W429)</f>
        <v/>
      </c>
      <c r="X437" s="68" t="str">
        <f>IF(X429&gt;'Key project Info'!$B$6,"",X433/(1+$B441)^X429)</f>
        <v/>
      </c>
      <c r="Y437" s="68" t="str">
        <f>IF(Y429&gt;'Key project Info'!$B$6,"",Y433/(1+$B441)^Y429)</f>
        <v/>
      </c>
      <c r="Z437" s="68" t="str">
        <f>IF(Z429&gt;'Key project Info'!$B$6,"",Z433/(1+$B441)^Z429)</f>
        <v/>
      </c>
      <c r="AA437" s="68" t="str">
        <f>IF(AA429&gt;'Key project Info'!$B$6,"",AA433/(1+$B441)^AA429)</f>
        <v/>
      </c>
      <c r="AB437" s="68" t="str">
        <f>IF(AB429&gt;'Key project Info'!$B$6,"",AB433/(1+$B441)^AB429)</f>
        <v/>
      </c>
      <c r="AC437" s="68" t="str">
        <f>IF(AC429&gt;'Key project Info'!$B$6,"",AC433/(1+$B441)^AC429)</f>
        <v/>
      </c>
      <c r="AD437" s="68" t="str">
        <f>IF(AD429&gt;'Key project Info'!$B$6,"",AD433/(1+$B441)^AD429)</f>
        <v/>
      </c>
      <c r="AE437" s="68" t="str">
        <f>IF(AE429&gt;'Key project Info'!$B$6,"",AE433/(1+$B441)^AE429)</f>
        <v/>
      </c>
      <c r="AF437" s="68"/>
      <c r="AG437" s="68"/>
      <c r="AH437" s="68"/>
    </row>
    <row r="438" spans="1:34" x14ac:dyDescent="0.25">
      <c r="A438" s="78" t="s">
        <v>121</v>
      </c>
      <c r="B438" s="68">
        <f>IF(B429&gt;'Key project Info'!$B$6,"",B434/(1+$B441)^B429)</f>
        <v>0</v>
      </c>
      <c r="C438" s="68">
        <f>IF(C429&gt;'Key project Info'!$B$6,"",C434/(1+$B441)^C429)</f>
        <v>0</v>
      </c>
      <c r="D438" s="68">
        <f>IF(D429&gt;'Key project Info'!$B$6,"",D434/(1+$B441)^D429)</f>
        <v>0</v>
      </c>
      <c r="E438" s="68">
        <f>IF(E429&gt;'Key project Info'!$B$6,"",E434/(1+$B441)^E429)</f>
        <v>0</v>
      </c>
      <c r="F438" s="68">
        <f>IF(F429&gt;'Key project Info'!$B$6,"",F434/(1+$B441)^F429)</f>
        <v>0</v>
      </c>
      <c r="G438" s="68">
        <f>IF(G429&gt;'Key project Info'!$B$6,"",G434/(1+$B441)^G429)</f>
        <v>0</v>
      </c>
      <c r="H438" s="68">
        <f>IF(H429&gt;'Key project Info'!$B$6,"",H434/(1+$B441)^H429)</f>
        <v>0</v>
      </c>
      <c r="I438" s="68">
        <f>IF(I429&gt;'Key project Info'!$B$6,"",I434/(1+$B441)^I429)</f>
        <v>0</v>
      </c>
      <c r="J438" s="68">
        <f>IF(J429&gt;'Key project Info'!$B$6,"",J434/(1+$B441)^J429)</f>
        <v>0</v>
      </c>
      <c r="K438" s="68">
        <f>IF(K429&gt;'Key project Info'!$B$6,"",K434/(1+$B441)^K429)</f>
        <v>0</v>
      </c>
      <c r="L438" s="68">
        <f>IF(L429&gt;'Key project Info'!$B$6,"",L434/(1+$B441)^L429)</f>
        <v>0</v>
      </c>
      <c r="M438" s="68">
        <f>IF(M429&gt;'Key project Info'!$B$6,"",M434/(1+$B441)^M429)</f>
        <v>0</v>
      </c>
      <c r="N438" s="68">
        <f>IF(N429&gt;'Key project Info'!$B$6,"",N434/(1+$B441)^N429)</f>
        <v>0</v>
      </c>
      <c r="O438" s="68">
        <f>IF(O429&gt;'Key project Info'!$B$6,"",O434/(1+$B441)^O429)</f>
        <v>0</v>
      </c>
      <c r="P438" s="68">
        <f>IF(P429&gt;'Key project Info'!$B$6,"",P434/(1+$B441)^P429)</f>
        <v>0</v>
      </c>
      <c r="Q438" s="68">
        <f>IF(Q429&gt;'Key project Info'!$B$6,"",Q434/(1+$B441)^Q429)</f>
        <v>0</v>
      </c>
      <c r="R438" s="68">
        <f>IF(R429&gt;'Key project Info'!$B$6,"",R434/(1+$B441)^R429)</f>
        <v>0</v>
      </c>
      <c r="S438" s="68">
        <f>IF(S429&gt;'Key project Info'!$B$6,"",S434/(1+$B441)^S429)</f>
        <v>0</v>
      </c>
      <c r="T438" s="68">
        <f>IF(T429&gt;'Key project Info'!$B$6,"",T434/(1+$B441)^T429)</f>
        <v>0</v>
      </c>
      <c r="U438" s="68">
        <f>IF(U429&gt;'Key project Info'!$B$6,"",U434/(1+$B441)^U429)</f>
        <v>0</v>
      </c>
      <c r="V438" s="68" t="str">
        <f>IF(V429&gt;'Key project Info'!$B$6,"",V434/(1+$B441)^V429)</f>
        <v/>
      </c>
      <c r="W438" s="68" t="str">
        <f>IF(W429&gt;'Key project Info'!$B$6,"",W434/(1+$B441)^W429)</f>
        <v/>
      </c>
      <c r="X438" s="68" t="str">
        <f>IF(X429&gt;'Key project Info'!$B$6,"",X434/(1+$B441)^X429)</f>
        <v/>
      </c>
      <c r="Y438" s="68" t="str">
        <f>IF(Y429&gt;'Key project Info'!$B$6,"",Y434/(1+$B441)^Y429)</f>
        <v/>
      </c>
      <c r="Z438" s="68" t="str">
        <f>IF(Z429&gt;'Key project Info'!$B$6,"",Z434/(1+$B441)^Z429)</f>
        <v/>
      </c>
      <c r="AA438" s="68" t="str">
        <f>IF(AA429&gt;'Key project Info'!$B$6,"",AA434/(1+$B441)^AA429)</f>
        <v/>
      </c>
      <c r="AB438" s="68" t="str">
        <f>IF(AB429&gt;'Key project Info'!$B$6,"",AB434/(1+$B441)^AB429)</f>
        <v/>
      </c>
      <c r="AC438" s="68" t="str">
        <f>IF(AC429&gt;'Key project Info'!$B$6,"",AC434/(1+$B441)^AC429)</f>
        <v/>
      </c>
      <c r="AD438" s="68" t="str">
        <f>IF(AD429&gt;'Key project Info'!$B$6,"",AD434/(1+$B441)^AD429)</f>
        <v/>
      </c>
      <c r="AE438" s="68" t="str">
        <f>IF(AE429&gt;'Key project Info'!$B$6,"",AE434/(1+$B441)^AE429)</f>
        <v/>
      </c>
      <c r="AF438" s="68"/>
      <c r="AG438" s="68"/>
      <c r="AH438" s="68"/>
    </row>
    <row r="439" spans="1:34" s="292" customFormat="1" ht="14.4" thickBot="1" x14ac:dyDescent="0.3">
      <c r="A439" s="291" t="s">
        <v>136</v>
      </c>
      <c r="B439" s="176">
        <f>IF(B429&gt;'Key project Info'!$B$6,"",B437-Economics_Reference!B398)</f>
        <v>14.181818181818182</v>
      </c>
      <c r="C439" s="176">
        <f>IF(C429&gt;'Key project Info'!$B$6,"",C437-Economics_Reference!C398)</f>
        <v>0</v>
      </c>
      <c r="D439" s="176">
        <f>IF(D429&gt;'Key project Info'!$B$6,"",D437-Economics_Reference!D398)</f>
        <v>0</v>
      </c>
      <c r="E439" s="176">
        <f>IF(E429&gt;'Key project Info'!$B$6,"",E437-Economics_Reference!E398)</f>
        <v>0</v>
      </c>
      <c r="F439" s="176">
        <f>IF(F429&gt;'Key project Info'!$B$6,"",F437-Economics_Reference!F398)</f>
        <v>0</v>
      </c>
      <c r="G439" s="176">
        <f>IF(G429&gt;'Key project Info'!$B$6,"",G437-Economics_Reference!G398)</f>
        <v>0</v>
      </c>
      <c r="H439" s="176">
        <f>IF(H429&gt;'Key project Info'!$B$6,"",H437-Economics_Reference!H398)</f>
        <v>0</v>
      </c>
      <c r="I439" s="176">
        <f>IF(I429&gt;'Key project Info'!$B$6,"",I437-Economics_Reference!I398)</f>
        <v>0</v>
      </c>
      <c r="J439" s="176">
        <f>IF(J429&gt;'Key project Info'!$B$6,"",J437-Economics_Reference!J398)</f>
        <v>0</v>
      </c>
      <c r="K439" s="176">
        <f>IF(K429&gt;'Key project Info'!$B$6,"",K437-Economics_Reference!K398)</f>
        <v>0</v>
      </c>
      <c r="L439" s="176">
        <f>IF(L429&gt;'Key project Info'!$B$6,"",L437-Economics_Reference!L398)</f>
        <v>0</v>
      </c>
      <c r="M439" s="176">
        <f>IF(M429&gt;'Key project Info'!$B$6,"",M437-Economics_Reference!M398)</f>
        <v>0</v>
      </c>
      <c r="N439" s="176">
        <f>IF(N429&gt;'Key project Info'!$B$6,"",N437-Economics_Reference!N398)</f>
        <v>0</v>
      </c>
      <c r="O439" s="176">
        <f>IF(O429&gt;'Key project Info'!$B$6,"",O437-Economics_Reference!O398)</f>
        <v>0</v>
      </c>
      <c r="P439" s="176">
        <f>IF(P429&gt;'Key project Info'!$B$6,"",P437-Economics_Reference!P398)</f>
        <v>0</v>
      </c>
      <c r="Q439" s="176">
        <f>IF(Q429&gt;'Key project Info'!$B$6,"",Q437-Economics_Reference!Q398)</f>
        <v>0</v>
      </c>
      <c r="R439" s="176">
        <f>IF(R429&gt;'Key project Info'!$B$6,"",R437-Economics_Reference!R398)</f>
        <v>0</v>
      </c>
      <c r="S439" s="176">
        <f>IF(S429&gt;'Key project Info'!$B$6,"",S437-Economics_Reference!S398)</f>
        <v>0</v>
      </c>
      <c r="T439" s="176">
        <f>IF(T429&gt;'Key project Info'!$B$6,"",T437-Economics_Reference!T398)</f>
        <v>0</v>
      </c>
      <c r="U439" s="176">
        <f>IF(U429&gt;'Key project Info'!$B$6,"",U437-Economics_Reference!U398)</f>
        <v>0</v>
      </c>
      <c r="V439" s="176" t="str">
        <f>IF(V429&gt;'Key project Info'!$B$6,"",V437-Economics_Reference!V398)</f>
        <v/>
      </c>
      <c r="W439" s="176" t="str">
        <f>IF(W429&gt;'Key project Info'!$B$6,"",W437-Economics_Reference!W398)</f>
        <v/>
      </c>
      <c r="X439" s="176" t="str">
        <f>IF(X429&gt;'Key project Info'!$B$6,"",X437-Economics_Reference!X398)</f>
        <v/>
      </c>
      <c r="Y439" s="176" t="str">
        <f>IF(Y429&gt;'Key project Info'!$B$6,"",Y437-Economics_Reference!Y398)</f>
        <v/>
      </c>
      <c r="Z439" s="176" t="str">
        <f>IF(Z429&gt;'Key project Info'!$B$6,"",Z437-Economics_Reference!Z398)</f>
        <v/>
      </c>
      <c r="AA439" s="176" t="str">
        <f>IF(AA429&gt;'Key project Info'!$B$6,"",AA437-Economics_Reference!AA398)</f>
        <v/>
      </c>
      <c r="AB439" s="176" t="str">
        <f>IF(AB429&gt;'Key project Info'!$B$6,"",AB437-Economics_Reference!AB398)</f>
        <v/>
      </c>
      <c r="AC439" s="176" t="str">
        <f>IF(AC429&gt;'Key project Info'!$B$6,"",AC437-Economics_Reference!AC398)</f>
        <v/>
      </c>
      <c r="AD439" s="176" t="str">
        <f>IF(AD429&gt;'Key project Info'!$B$6,"",AD437-Economics_Reference!AD398)</f>
        <v/>
      </c>
      <c r="AE439" s="176" t="str">
        <f>IF(AE429&gt;'Key project Info'!$B$6,"",AE437-Economics_Reference!AE398)</f>
        <v/>
      </c>
      <c r="AF439" s="176"/>
      <c r="AG439" s="176"/>
      <c r="AH439" s="176"/>
    </row>
    <row r="440" spans="1:34" x14ac:dyDescent="0.25">
      <c r="A440" s="78"/>
      <c r="B440" s="68"/>
      <c r="C440" s="78"/>
      <c r="D440" s="78"/>
      <c r="E440" s="68"/>
      <c r="F440" s="68"/>
      <c r="G440" s="7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row>
    <row r="441" spans="1:34" x14ac:dyDescent="0.25">
      <c r="A441" s="78" t="s">
        <v>98</v>
      </c>
      <c r="B441" s="90">
        <f>(1+B442)/(1+B443)-1</f>
        <v>5.7692307692307709E-2</v>
      </c>
      <c r="C441" s="78"/>
      <c r="D441" s="78"/>
      <c r="E441" s="68"/>
      <c r="F441" s="68"/>
      <c r="G441" s="7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row>
    <row r="442" spans="1:34" x14ac:dyDescent="0.25">
      <c r="A442" s="78" t="s">
        <v>96</v>
      </c>
      <c r="B442" s="302">
        <v>0.1</v>
      </c>
      <c r="C442" s="78"/>
      <c r="D442" s="78"/>
      <c r="E442" s="68"/>
      <c r="F442" s="68"/>
      <c r="G442" s="7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row>
    <row r="443" spans="1:34" x14ac:dyDescent="0.25">
      <c r="A443" s="271" t="s">
        <v>97</v>
      </c>
      <c r="B443" s="302">
        <v>0.04</v>
      </c>
      <c r="C443" s="78"/>
      <c r="D443" s="78"/>
      <c r="E443" s="68"/>
      <c r="F443" s="68"/>
      <c r="G443" s="7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row>
    <row r="444" spans="1:34" x14ac:dyDescent="0.25">
      <c r="A444" s="88" t="s">
        <v>31</v>
      </c>
      <c r="B444" s="88">
        <f ca="1">IF(AND('Key project Info'!$B$6&gt;0,'Key project Info'!$B$6&lt;=30),SUM(B437:OFFSET(B437,0,'Key project Info'!$B$6-1)),"Assessment period wrong")</f>
        <v>0</v>
      </c>
      <c r="C444" s="78"/>
      <c r="D444" s="78"/>
      <c r="E444" s="68"/>
      <c r="F444" s="68"/>
      <c r="G444" s="7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row>
    <row r="445" spans="1:34" x14ac:dyDescent="0.25">
      <c r="A445" s="65" t="s">
        <v>100</v>
      </c>
      <c r="B445" s="303" t="e">
        <f ca="1">IF(AND('Key project Info'!$B$6&gt;0,'Key project Info'!$B$6&lt;=30),IRR(B433:OFFSET(B433,0,'Key project Info'!$B$6-1)),"Assessment period wrong")</f>
        <v>#NUM!</v>
      </c>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row>
    <row r="446" spans="1:34" x14ac:dyDescent="0.25">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68"/>
    </row>
    <row r="447" spans="1:34" x14ac:dyDescent="0.25">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68"/>
    </row>
    <row r="448" spans="1:34" x14ac:dyDescent="0.25">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row>
    <row r="449" spans="1:34" x14ac:dyDescent="0.25">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68"/>
    </row>
    <row r="450" spans="1:34" x14ac:dyDescent="0.25">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68"/>
    </row>
    <row r="451" spans="1:34" x14ac:dyDescent="0.25">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row>
    <row r="452" spans="1:34" x14ac:dyDescent="0.25">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68"/>
    </row>
    <row r="453" spans="1:34" ht="22.8" x14ac:dyDescent="0.3">
      <c r="A453" s="297" t="s">
        <v>153</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298"/>
      <c r="AF453" s="68"/>
      <c r="AG453" s="68"/>
      <c r="AH453" s="68"/>
    </row>
    <row r="454" spans="1:34" x14ac:dyDescent="0.25">
      <c r="A454" s="287" t="s">
        <v>1</v>
      </c>
      <c r="B454" s="288">
        <v>1</v>
      </c>
      <c r="C454" s="288">
        <v>2</v>
      </c>
      <c r="D454" s="288">
        <v>3</v>
      </c>
      <c r="E454" s="288">
        <v>4</v>
      </c>
      <c r="F454" s="288">
        <v>5</v>
      </c>
      <c r="G454" s="288">
        <v>6</v>
      </c>
      <c r="H454" s="288">
        <v>7</v>
      </c>
      <c r="I454" s="288">
        <v>8</v>
      </c>
      <c r="J454" s="288">
        <v>9</v>
      </c>
      <c r="K454" s="288">
        <v>10</v>
      </c>
      <c r="L454" s="288">
        <v>11</v>
      </c>
      <c r="M454" s="288">
        <v>12</v>
      </c>
      <c r="N454" s="288">
        <v>13</v>
      </c>
      <c r="O454" s="288">
        <v>14</v>
      </c>
      <c r="P454" s="288">
        <v>15</v>
      </c>
      <c r="Q454" s="288">
        <v>16</v>
      </c>
      <c r="R454" s="288">
        <v>17</v>
      </c>
      <c r="S454" s="288">
        <v>18</v>
      </c>
      <c r="T454" s="288">
        <v>19</v>
      </c>
      <c r="U454" s="288">
        <v>20</v>
      </c>
      <c r="V454" s="288">
        <v>21</v>
      </c>
      <c r="W454" s="288">
        <v>22</v>
      </c>
      <c r="X454" s="288">
        <v>23</v>
      </c>
      <c r="Y454" s="288">
        <v>24</v>
      </c>
      <c r="Z454" s="288">
        <v>25</v>
      </c>
      <c r="AA454" s="288">
        <v>26</v>
      </c>
      <c r="AB454" s="288">
        <v>27</v>
      </c>
      <c r="AC454" s="288">
        <v>28</v>
      </c>
      <c r="AD454" s="288">
        <v>29</v>
      </c>
      <c r="AE454" s="288">
        <v>30</v>
      </c>
      <c r="AF454" s="68"/>
      <c r="AG454" s="68"/>
      <c r="AH454" s="68"/>
    </row>
    <row r="455" spans="1:34" ht="17.399999999999999" x14ac:dyDescent="0.3">
      <c r="A455" s="129" t="s">
        <v>64</v>
      </c>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68"/>
    </row>
    <row r="456" spans="1:34" x14ac:dyDescent="0.25">
      <c r="A456" s="68" t="str">
        <f>'Key project Info'!$B33</f>
        <v>Primary natural forest (non-exploited)</v>
      </c>
      <c r="B456" s="68">
        <f>IF(B$454&gt;'Key project Info'!$B$6,0,'Key project Info'!$C33+('Key project Info'!$G54-'Key project Info'!$C33)/'Key project Info'!$B$6*'Economics REDD+ scenario'!B$454)</f>
        <v>96000</v>
      </c>
      <c r="C456" s="68">
        <f>IF(C$454&gt;'Key project Info'!$B$6,0,'Key project Info'!$C33+('Key project Info'!$G54-'Key project Info'!$C33)/'Key project Info'!$B$6*'Economics REDD+ scenario'!C$454)</f>
        <v>92000</v>
      </c>
      <c r="D456" s="68">
        <f>IF(D$454&gt;'Key project Info'!$B$6,0,'Key project Info'!$C33+('Key project Info'!$G54-'Key project Info'!$C33)/'Key project Info'!$B$6*'Economics REDD+ scenario'!D$454)</f>
        <v>88000</v>
      </c>
      <c r="E456" s="68">
        <f>IF(E$454&gt;'Key project Info'!$B$6,0,'Key project Info'!$C33+('Key project Info'!$G54-'Key project Info'!$C33)/'Key project Info'!$B$6*'Economics REDD+ scenario'!E$454)</f>
        <v>84000</v>
      </c>
      <c r="F456" s="68">
        <f>IF(F$454&gt;'Key project Info'!$B$6,0,'Key project Info'!$C33+('Key project Info'!$G54-'Key project Info'!$C33)/'Key project Info'!$B$6*'Economics REDD+ scenario'!F$454)</f>
        <v>80000</v>
      </c>
      <c r="G456" s="68">
        <f>IF(G$454&gt;'Key project Info'!$B$6,0,'Key project Info'!$C33+('Key project Info'!$G54-'Key project Info'!$C33)/'Key project Info'!$B$6*'Economics REDD+ scenario'!G$454)</f>
        <v>76000</v>
      </c>
      <c r="H456" s="68">
        <f>IF(H$454&gt;'Key project Info'!$B$6,0,'Key project Info'!$C33+('Key project Info'!$G54-'Key project Info'!$C33)/'Key project Info'!$B$6*'Economics REDD+ scenario'!H$454)</f>
        <v>72000</v>
      </c>
      <c r="I456" s="68">
        <f>IF(I$454&gt;'Key project Info'!$B$6,0,'Key project Info'!$C33+('Key project Info'!$G54-'Key project Info'!$C33)/'Key project Info'!$B$6*'Economics REDD+ scenario'!I$454)</f>
        <v>68000</v>
      </c>
      <c r="J456" s="68">
        <f>IF(J$454&gt;'Key project Info'!$B$6,0,'Key project Info'!$C33+('Key project Info'!$G54-'Key project Info'!$C33)/'Key project Info'!$B$6*'Economics REDD+ scenario'!J$454)</f>
        <v>64000</v>
      </c>
      <c r="K456" s="68">
        <f>IF(K$454&gt;'Key project Info'!$B$6,0,'Key project Info'!$C33+('Key project Info'!$G54-'Key project Info'!$C33)/'Key project Info'!$B$6*'Economics REDD+ scenario'!K$454)</f>
        <v>60000</v>
      </c>
      <c r="L456" s="68">
        <f>IF(L$454&gt;'Key project Info'!$B$6,0,'Key project Info'!$C33+('Key project Info'!$G54-'Key project Info'!$C33)/'Key project Info'!$B$6*'Economics REDD+ scenario'!L$454)</f>
        <v>56000</v>
      </c>
      <c r="M456" s="68">
        <f>IF(M$454&gt;'Key project Info'!$B$6,0,'Key project Info'!$C33+('Key project Info'!$G54-'Key project Info'!$C33)/'Key project Info'!$B$6*'Economics REDD+ scenario'!M$454)</f>
        <v>52000</v>
      </c>
      <c r="N456" s="68">
        <f>IF(N$454&gt;'Key project Info'!$B$6,0,'Key project Info'!$C33+('Key project Info'!$G54-'Key project Info'!$C33)/'Key project Info'!$B$6*'Economics REDD+ scenario'!N$454)</f>
        <v>48000</v>
      </c>
      <c r="O456" s="68">
        <f>IF(O$454&gt;'Key project Info'!$B$6,0,'Key project Info'!$C33+('Key project Info'!$G54-'Key project Info'!$C33)/'Key project Info'!$B$6*'Economics REDD+ scenario'!O$454)</f>
        <v>44000</v>
      </c>
      <c r="P456" s="68">
        <f>IF(P$454&gt;'Key project Info'!$B$6,0,'Key project Info'!$C33+('Key project Info'!$G54-'Key project Info'!$C33)/'Key project Info'!$B$6*'Economics REDD+ scenario'!P$454)</f>
        <v>40000</v>
      </c>
      <c r="Q456" s="68">
        <f>IF(Q$454&gt;'Key project Info'!$B$6,0,'Key project Info'!$C33+('Key project Info'!$G54-'Key project Info'!$C33)/'Key project Info'!$B$6*'Economics REDD+ scenario'!Q$454)</f>
        <v>36000</v>
      </c>
      <c r="R456" s="68">
        <f>IF(R$454&gt;'Key project Info'!$B$6,0,'Key project Info'!$C33+('Key project Info'!$G54-'Key project Info'!$C33)/'Key project Info'!$B$6*'Economics REDD+ scenario'!R$454)</f>
        <v>32000</v>
      </c>
      <c r="S456" s="68">
        <f>IF(S$454&gt;'Key project Info'!$B$6,0,'Key project Info'!$C33+('Key project Info'!$G54-'Key project Info'!$C33)/'Key project Info'!$B$6*'Economics REDD+ scenario'!S$454)</f>
        <v>28000</v>
      </c>
      <c r="T456" s="68">
        <f>IF(T$454&gt;'Key project Info'!$B$6,0,'Key project Info'!$C33+('Key project Info'!$G54-'Key project Info'!$C33)/'Key project Info'!$B$6*'Economics REDD+ scenario'!T$454)</f>
        <v>24000</v>
      </c>
      <c r="U456" s="68">
        <f>IF(U$454&gt;'Key project Info'!$B$6,0,'Key project Info'!$C33+('Key project Info'!$G54-'Key project Info'!$C33)/'Key project Info'!$B$6*'Economics REDD+ scenario'!U$454)</f>
        <v>20000</v>
      </c>
      <c r="V456" s="68">
        <f>IF(V$454&gt;'Key project Info'!$B$6,0,'Key project Info'!$C33+('Key project Info'!$G54-'Key project Info'!$C33)/'Key project Info'!$B$6*'Economics REDD+ scenario'!V$454)</f>
        <v>0</v>
      </c>
      <c r="W456" s="68">
        <f>IF(W$454&gt;'Key project Info'!$B$6,0,'Key project Info'!$C33+('Key project Info'!$G54-'Key project Info'!$C33)/'Key project Info'!$B$6*'Economics REDD+ scenario'!W$454)</f>
        <v>0</v>
      </c>
      <c r="X456" s="68">
        <f>IF(X$454&gt;'Key project Info'!$B$6,0,'Key project Info'!$C33+('Key project Info'!$G54-'Key project Info'!$C33)/'Key project Info'!$B$6*'Economics REDD+ scenario'!X$454)</f>
        <v>0</v>
      </c>
      <c r="Y456" s="68">
        <f>IF(Y$454&gt;'Key project Info'!$B$6,0,'Key project Info'!$C33+('Key project Info'!$G54-'Key project Info'!$C33)/'Key project Info'!$B$6*'Economics REDD+ scenario'!Y$454)</f>
        <v>0</v>
      </c>
      <c r="Z456" s="68">
        <f>IF(Z$454&gt;'Key project Info'!$B$6,0,'Key project Info'!$C33+('Key project Info'!$G54-'Key project Info'!$C33)/'Key project Info'!$B$6*'Economics REDD+ scenario'!Z$454)</f>
        <v>0</v>
      </c>
      <c r="AA456" s="68">
        <f>IF(AA$454&gt;'Key project Info'!$B$6,0,'Key project Info'!$C33+('Key project Info'!$G54-'Key project Info'!$C33)/'Key project Info'!$B$6*'Economics REDD+ scenario'!AA$454)</f>
        <v>0</v>
      </c>
      <c r="AB456" s="68">
        <f>IF(AB$454&gt;'Key project Info'!$B$6,0,'Key project Info'!$C33+('Key project Info'!$G54-'Key project Info'!$C33)/'Key project Info'!$B$6*'Economics REDD+ scenario'!AB$454)</f>
        <v>0</v>
      </c>
      <c r="AC456" s="68">
        <f>IF(AC$454&gt;'Key project Info'!$B$6,0,'Key project Info'!$C33+('Key project Info'!$G54-'Key project Info'!$C33)/'Key project Info'!$B$6*'Economics REDD+ scenario'!AC$454)</f>
        <v>0</v>
      </c>
      <c r="AD456" s="68">
        <f>IF(AD$454&gt;'Key project Info'!$B$6,0,'Key project Info'!$C33+('Key project Info'!$G54-'Key project Info'!$C33)/'Key project Info'!$B$6*'Economics REDD+ scenario'!AD$454)</f>
        <v>0</v>
      </c>
      <c r="AE456" s="68">
        <f>IF(AE$454&gt;'Key project Info'!$B$6,0,'Key project Info'!$C33+('Key project Info'!$G54-'Key project Info'!$C33)/'Key project Info'!$B$6*'Economics REDD+ scenario'!AE$454)</f>
        <v>0</v>
      </c>
      <c r="AF456" s="68"/>
      <c r="AG456" s="68"/>
      <c r="AH456" s="68"/>
    </row>
    <row r="457" spans="1:34" x14ac:dyDescent="0.25">
      <c r="A457" s="68" t="str">
        <f>'Key project Info'!$B34</f>
        <v>Secondary natural forest (exploited)</v>
      </c>
      <c r="B457" s="68">
        <f>IF(B$454&gt;'Key project Info'!$B$6,0,'Key project Info'!$C34+('Key project Info'!$G55-'Key project Info'!$C34)/'Key project Info'!$B$6*'Economics REDD+ scenario'!B$454)</f>
        <v>20000</v>
      </c>
      <c r="C457" s="68">
        <f>IF(C$454&gt;'Key project Info'!$B$6,0,'Key project Info'!$C34+('Key project Info'!$G55-'Key project Info'!$C34)/'Key project Info'!$B$6*'Economics REDD+ scenario'!C$454)</f>
        <v>20000</v>
      </c>
      <c r="D457" s="68">
        <f>IF(D$454&gt;'Key project Info'!$B$6,0,'Key project Info'!$C34+('Key project Info'!$G55-'Key project Info'!$C34)/'Key project Info'!$B$6*'Economics REDD+ scenario'!D$454)</f>
        <v>20000</v>
      </c>
      <c r="E457" s="68">
        <f>IF(E$454&gt;'Key project Info'!$B$6,0,'Key project Info'!$C34+('Key project Info'!$G55-'Key project Info'!$C34)/'Key project Info'!$B$6*'Economics REDD+ scenario'!E$454)</f>
        <v>20000</v>
      </c>
      <c r="F457" s="68">
        <f>IF(F$454&gt;'Key project Info'!$B$6,0,'Key project Info'!$C34+('Key project Info'!$G55-'Key project Info'!$C34)/'Key project Info'!$B$6*'Economics REDD+ scenario'!F$454)</f>
        <v>20000</v>
      </c>
      <c r="G457" s="68">
        <f>IF(G$454&gt;'Key project Info'!$B$6,0,'Key project Info'!$C34+('Key project Info'!$G55-'Key project Info'!$C34)/'Key project Info'!$B$6*'Economics REDD+ scenario'!G$454)</f>
        <v>20000</v>
      </c>
      <c r="H457" s="68">
        <f>IF(H$454&gt;'Key project Info'!$B$6,0,'Key project Info'!$C34+('Key project Info'!$G55-'Key project Info'!$C34)/'Key project Info'!$B$6*'Economics REDD+ scenario'!H$454)</f>
        <v>20000</v>
      </c>
      <c r="I457" s="68">
        <f>IF(I$454&gt;'Key project Info'!$B$6,0,'Key project Info'!$C34+('Key project Info'!$G55-'Key project Info'!$C34)/'Key project Info'!$B$6*'Economics REDD+ scenario'!I$454)</f>
        <v>20000</v>
      </c>
      <c r="J457" s="68">
        <f>IF(J$454&gt;'Key project Info'!$B$6,0,'Key project Info'!$C34+('Key project Info'!$G55-'Key project Info'!$C34)/'Key project Info'!$B$6*'Economics REDD+ scenario'!J$454)</f>
        <v>20000</v>
      </c>
      <c r="K457" s="68">
        <f>IF(K$454&gt;'Key project Info'!$B$6,0,'Key project Info'!$C34+('Key project Info'!$G55-'Key project Info'!$C34)/'Key project Info'!$B$6*'Economics REDD+ scenario'!K$454)</f>
        <v>20000</v>
      </c>
      <c r="L457" s="68">
        <f>IF(L$454&gt;'Key project Info'!$B$6,0,'Key project Info'!$C34+('Key project Info'!$G55-'Key project Info'!$C34)/'Key project Info'!$B$6*'Economics REDD+ scenario'!L$454)</f>
        <v>20000</v>
      </c>
      <c r="M457" s="68">
        <f>IF(M$454&gt;'Key project Info'!$B$6,0,'Key project Info'!$C34+('Key project Info'!$G55-'Key project Info'!$C34)/'Key project Info'!$B$6*'Economics REDD+ scenario'!M$454)</f>
        <v>20000</v>
      </c>
      <c r="N457" s="68">
        <f>IF(N$454&gt;'Key project Info'!$B$6,0,'Key project Info'!$C34+('Key project Info'!$G55-'Key project Info'!$C34)/'Key project Info'!$B$6*'Economics REDD+ scenario'!N$454)</f>
        <v>20000</v>
      </c>
      <c r="O457" s="68">
        <f>IF(O$454&gt;'Key project Info'!$B$6,0,'Key project Info'!$C34+('Key project Info'!$G55-'Key project Info'!$C34)/'Key project Info'!$B$6*'Economics REDD+ scenario'!O$454)</f>
        <v>20000</v>
      </c>
      <c r="P457" s="68">
        <f>IF(P$454&gt;'Key project Info'!$B$6,0,'Key project Info'!$C34+('Key project Info'!$G55-'Key project Info'!$C34)/'Key project Info'!$B$6*'Economics REDD+ scenario'!P$454)</f>
        <v>20000</v>
      </c>
      <c r="Q457" s="68">
        <f>IF(Q$454&gt;'Key project Info'!$B$6,0,'Key project Info'!$C34+('Key project Info'!$G55-'Key project Info'!$C34)/'Key project Info'!$B$6*'Economics REDD+ scenario'!Q$454)</f>
        <v>20000</v>
      </c>
      <c r="R457" s="68">
        <f>IF(R$454&gt;'Key project Info'!$B$6,0,'Key project Info'!$C34+('Key project Info'!$G55-'Key project Info'!$C34)/'Key project Info'!$B$6*'Economics REDD+ scenario'!R$454)</f>
        <v>20000</v>
      </c>
      <c r="S457" s="68">
        <f>IF(S$454&gt;'Key project Info'!$B$6,0,'Key project Info'!$C34+('Key project Info'!$G55-'Key project Info'!$C34)/'Key project Info'!$B$6*'Economics REDD+ scenario'!S$454)</f>
        <v>20000</v>
      </c>
      <c r="T457" s="68">
        <f>IF(T$454&gt;'Key project Info'!$B$6,0,'Key project Info'!$C34+('Key project Info'!$G55-'Key project Info'!$C34)/'Key project Info'!$B$6*'Economics REDD+ scenario'!T$454)</f>
        <v>20000</v>
      </c>
      <c r="U457" s="68">
        <f>IF(U$454&gt;'Key project Info'!$B$6,0,'Key project Info'!$C34+('Key project Info'!$G55-'Key project Info'!$C34)/'Key project Info'!$B$6*'Economics REDD+ scenario'!U$454)</f>
        <v>20000</v>
      </c>
      <c r="V457" s="68">
        <f>IF(V$454&gt;'Key project Info'!$B$6,0,'Key project Info'!$C34+('Key project Info'!$G55-'Key project Info'!$C34)/'Key project Info'!$B$6*'Economics REDD+ scenario'!V$454)</f>
        <v>0</v>
      </c>
      <c r="W457" s="68">
        <f>IF(W$454&gt;'Key project Info'!$B$6,0,'Key project Info'!$C34+('Key project Info'!$G55-'Key project Info'!$C34)/'Key project Info'!$B$6*'Economics REDD+ scenario'!W$454)</f>
        <v>0</v>
      </c>
      <c r="X457" s="68">
        <f>IF(X$454&gt;'Key project Info'!$B$6,0,'Key project Info'!$C34+('Key project Info'!$G55-'Key project Info'!$C34)/'Key project Info'!$B$6*'Economics REDD+ scenario'!X$454)</f>
        <v>0</v>
      </c>
      <c r="Y457" s="68">
        <f>IF(Y$454&gt;'Key project Info'!$B$6,0,'Key project Info'!$C34+('Key project Info'!$G55-'Key project Info'!$C34)/'Key project Info'!$B$6*'Economics REDD+ scenario'!Y$454)</f>
        <v>0</v>
      </c>
      <c r="Z457" s="68">
        <f>IF(Z$454&gt;'Key project Info'!$B$6,0,'Key project Info'!$C34+('Key project Info'!$G55-'Key project Info'!$C34)/'Key project Info'!$B$6*'Economics REDD+ scenario'!Z$454)</f>
        <v>0</v>
      </c>
      <c r="AA457" s="68">
        <f>IF(AA$454&gt;'Key project Info'!$B$6,0,'Key project Info'!$C34+('Key project Info'!$G55-'Key project Info'!$C34)/'Key project Info'!$B$6*'Economics REDD+ scenario'!AA$454)</f>
        <v>0</v>
      </c>
      <c r="AB457" s="68">
        <f>IF(AB$454&gt;'Key project Info'!$B$6,0,'Key project Info'!$C34+('Key project Info'!$G55-'Key project Info'!$C34)/'Key project Info'!$B$6*'Economics REDD+ scenario'!AB$454)</f>
        <v>0</v>
      </c>
      <c r="AC457" s="68">
        <f>IF(AC$454&gt;'Key project Info'!$B$6,0,'Key project Info'!$C34+('Key project Info'!$G55-'Key project Info'!$C34)/'Key project Info'!$B$6*'Economics REDD+ scenario'!AC$454)</f>
        <v>0</v>
      </c>
      <c r="AD457" s="68">
        <f>IF(AD$454&gt;'Key project Info'!$B$6,0,'Key project Info'!$C34+('Key project Info'!$G55-'Key project Info'!$C34)/'Key project Info'!$B$6*'Economics REDD+ scenario'!AD$454)</f>
        <v>0</v>
      </c>
      <c r="AE457" s="68">
        <f>IF(AE$454&gt;'Key project Info'!$B$6,0,'Key project Info'!$C34+('Key project Info'!$G55-'Key project Info'!$C34)/'Key project Info'!$B$6*'Economics REDD+ scenario'!AE$454)</f>
        <v>0</v>
      </c>
      <c r="AF457" s="68"/>
      <c r="AG457" s="68"/>
      <c r="AH457" s="68"/>
    </row>
    <row r="458" spans="1:34" x14ac:dyDescent="0.25">
      <c r="A458" s="68" t="str">
        <f>'Key project Info'!$B35</f>
        <v>Agriculture after charcoal</v>
      </c>
      <c r="B458" s="68">
        <f>IF(B$454&gt;'Key project Info'!$B$6,0,'Key project Info'!$C35+('Key project Info'!$G56-'Key project Info'!$C35)/'Key project Info'!$B$6*'Economics REDD+ scenario'!B$454)</f>
        <v>250</v>
      </c>
      <c r="C458" s="68">
        <f>IF(C$454&gt;'Key project Info'!$B$6,0,'Key project Info'!$C35+('Key project Info'!$G56-'Key project Info'!$C35)/'Key project Info'!$B$6*'Economics REDD+ scenario'!C$454)</f>
        <v>500</v>
      </c>
      <c r="D458" s="68">
        <f>IF(D$454&gt;'Key project Info'!$B$6,0,'Key project Info'!$C35+('Key project Info'!$G56-'Key project Info'!$C35)/'Key project Info'!$B$6*'Economics REDD+ scenario'!D$454)</f>
        <v>750</v>
      </c>
      <c r="E458" s="68">
        <f>IF(E$454&gt;'Key project Info'!$B$6,0,'Key project Info'!$C35+('Key project Info'!$G56-'Key project Info'!$C35)/'Key project Info'!$B$6*'Economics REDD+ scenario'!E$454)</f>
        <v>1000</v>
      </c>
      <c r="F458" s="68">
        <f>IF(F$454&gt;'Key project Info'!$B$6,0,'Key project Info'!$C35+('Key project Info'!$G56-'Key project Info'!$C35)/'Key project Info'!$B$6*'Economics REDD+ scenario'!F$454)</f>
        <v>1250</v>
      </c>
      <c r="G458" s="68">
        <f>IF(G$454&gt;'Key project Info'!$B$6,0,'Key project Info'!$C35+('Key project Info'!$G56-'Key project Info'!$C35)/'Key project Info'!$B$6*'Economics REDD+ scenario'!G$454)</f>
        <v>1500</v>
      </c>
      <c r="H458" s="68">
        <f>IF(H$454&gt;'Key project Info'!$B$6,0,'Key project Info'!$C35+('Key project Info'!$G56-'Key project Info'!$C35)/'Key project Info'!$B$6*'Economics REDD+ scenario'!H$454)</f>
        <v>1750</v>
      </c>
      <c r="I458" s="68">
        <f>IF(I$454&gt;'Key project Info'!$B$6,0,'Key project Info'!$C35+('Key project Info'!$G56-'Key project Info'!$C35)/'Key project Info'!$B$6*'Economics REDD+ scenario'!I$454)</f>
        <v>2000</v>
      </c>
      <c r="J458" s="68">
        <f>IF(J$454&gt;'Key project Info'!$B$6,0,'Key project Info'!$C35+('Key project Info'!$G56-'Key project Info'!$C35)/'Key project Info'!$B$6*'Economics REDD+ scenario'!J$454)</f>
        <v>2250</v>
      </c>
      <c r="K458" s="68">
        <f>IF(K$454&gt;'Key project Info'!$B$6,0,'Key project Info'!$C35+('Key project Info'!$G56-'Key project Info'!$C35)/'Key project Info'!$B$6*'Economics REDD+ scenario'!K$454)</f>
        <v>2500</v>
      </c>
      <c r="L458" s="68">
        <f>IF(L$454&gt;'Key project Info'!$B$6,0,'Key project Info'!$C35+('Key project Info'!$G56-'Key project Info'!$C35)/'Key project Info'!$B$6*'Economics REDD+ scenario'!L$454)</f>
        <v>2750</v>
      </c>
      <c r="M458" s="68">
        <f>IF(M$454&gt;'Key project Info'!$B$6,0,'Key project Info'!$C35+('Key project Info'!$G56-'Key project Info'!$C35)/'Key project Info'!$B$6*'Economics REDD+ scenario'!M$454)</f>
        <v>3000</v>
      </c>
      <c r="N458" s="68">
        <f>IF(N$454&gt;'Key project Info'!$B$6,0,'Key project Info'!$C35+('Key project Info'!$G56-'Key project Info'!$C35)/'Key project Info'!$B$6*'Economics REDD+ scenario'!N$454)</f>
        <v>3250</v>
      </c>
      <c r="O458" s="68">
        <f>IF(O$454&gt;'Key project Info'!$B$6,0,'Key project Info'!$C35+('Key project Info'!$G56-'Key project Info'!$C35)/'Key project Info'!$B$6*'Economics REDD+ scenario'!O$454)</f>
        <v>3500</v>
      </c>
      <c r="P458" s="68">
        <f>IF(P$454&gt;'Key project Info'!$B$6,0,'Key project Info'!$C35+('Key project Info'!$G56-'Key project Info'!$C35)/'Key project Info'!$B$6*'Economics REDD+ scenario'!P$454)</f>
        <v>3750</v>
      </c>
      <c r="Q458" s="68">
        <f>IF(Q$454&gt;'Key project Info'!$B$6,0,'Key project Info'!$C35+('Key project Info'!$G56-'Key project Info'!$C35)/'Key project Info'!$B$6*'Economics REDD+ scenario'!Q$454)</f>
        <v>4000</v>
      </c>
      <c r="R458" s="68">
        <f>IF(R$454&gt;'Key project Info'!$B$6,0,'Key project Info'!$C35+('Key project Info'!$G56-'Key project Info'!$C35)/'Key project Info'!$B$6*'Economics REDD+ scenario'!R$454)</f>
        <v>4250</v>
      </c>
      <c r="S458" s="68">
        <f>IF(S$454&gt;'Key project Info'!$B$6,0,'Key project Info'!$C35+('Key project Info'!$G56-'Key project Info'!$C35)/'Key project Info'!$B$6*'Economics REDD+ scenario'!S$454)</f>
        <v>4500</v>
      </c>
      <c r="T458" s="68">
        <f>IF(T$454&gt;'Key project Info'!$B$6,0,'Key project Info'!$C35+('Key project Info'!$G56-'Key project Info'!$C35)/'Key project Info'!$B$6*'Economics REDD+ scenario'!T$454)</f>
        <v>4750</v>
      </c>
      <c r="U458" s="68">
        <f>IF(U$454&gt;'Key project Info'!$B$6,0,'Key project Info'!$C35+('Key project Info'!$G56-'Key project Info'!$C35)/'Key project Info'!$B$6*'Economics REDD+ scenario'!U$454)</f>
        <v>5000</v>
      </c>
      <c r="V458" s="68">
        <f>IF(V$454&gt;'Key project Info'!$B$6,0,'Key project Info'!$C35+('Key project Info'!$G56-'Key project Info'!$C35)/'Key project Info'!$B$6*'Economics REDD+ scenario'!V$454)</f>
        <v>0</v>
      </c>
      <c r="W458" s="68">
        <f>IF(W$454&gt;'Key project Info'!$B$6,0,'Key project Info'!$C35+('Key project Info'!$G56-'Key project Info'!$C35)/'Key project Info'!$B$6*'Economics REDD+ scenario'!W$454)</f>
        <v>0</v>
      </c>
      <c r="X458" s="68">
        <f>IF(X$454&gt;'Key project Info'!$B$6,0,'Key project Info'!$C35+('Key project Info'!$G56-'Key project Info'!$C35)/'Key project Info'!$B$6*'Economics REDD+ scenario'!X$454)</f>
        <v>0</v>
      </c>
      <c r="Y458" s="68">
        <f>IF(Y$454&gt;'Key project Info'!$B$6,0,'Key project Info'!$C35+('Key project Info'!$G56-'Key project Info'!$C35)/'Key project Info'!$B$6*'Economics REDD+ scenario'!Y$454)</f>
        <v>0</v>
      </c>
      <c r="Z458" s="68">
        <f>IF(Z$454&gt;'Key project Info'!$B$6,0,'Key project Info'!$C35+('Key project Info'!$G56-'Key project Info'!$C35)/'Key project Info'!$B$6*'Economics REDD+ scenario'!Z$454)</f>
        <v>0</v>
      </c>
      <c r="AA458" s="68">
        <f>IF(AA$454&gt;'Key project Info'!$B$6,0,'Key project Info'!$C35+('Key project Info'!$G56-'Key project Info'!$C35)/'Key project Info'!$B$6*'Economics REDD+ scenario'!AA$454)</f>
        <v>0</v>
      </c>
      <c r="AB458" s="68">
        <f>IF(AB$454&gt;'Key project Info'!$B$6,0,'Key project Info'!$C35+('Key project Info'!$G56-'Key project Info'!$C35)/'Key project Info'!$B$6*'Economics REDD+ scenario'!AB$454)</f>
        <v>0</v>
      </c>
      <c r="AC458" s="68">
        <f>IF(AC$454&gt;'Key project Info'!$B$6,0,'Key project Info'!$C35+('Key project Info'!$G56-'Key project Info'!$C35)/'Key project Info'!$B$6*'Economics REDD+ scenario'!AC$454)</f>
        <v>0</v>
      </c>
      <c r="AD458" s="68">
        <f>IF(AD$454&gt;'Key project Info'!$B$6,0,'Key project Info'!$C35+('Key project Info'!$G56-'Key project Info'!$C35)/'Key project Info'!$B$6*'Economics REDD+ scenario'!AD$454)</f>
        <v>0</v>
      </c>
      <c r="AE458" s="68">
        <f>IF(AE$454&gt;'Key project Info'!$B$6,0,'Key project Info'!$C35+('Key project Info'!$G56-'Key project Info'!$C35)/'Key project Info'!$B$6*'Economics REDD+ scenario'!AE$454)</f>
        <v>0</v>
      </c>
      <c r="AF458" s="68"/>
      <c r="AG458" s="68"/>
      <c r="AH458" s="68"/>
    </row>
    <row r="459" spans="1:34" x14ac:dyDescent="0.25">
      <c r="A459" s="68" t="str">
        <f>'Key project Info'!$B36</f>
        <v xml:space="preserve">Agriculture </v>
      </c>
      <c r="B459" s="68">
        <f>IF(B$454&gt;'Key project Info'!$B$6,0,'Key project Info'!$C36+('Key project Info'!$G57-'Key project Info'!$C36)/'Key project Info'!$B$6*'Economics REDD+ scenario'!B$454)</f>
        <v>5250</v>
      </c>
      <c r="C459" s="68">
        <f>IF(C$454&gt;'Key project Info'!$B$6,0,'Key project Info'!$C36+('Key project Info'!$G57-'Key project Info'!$C36)/'Key project Info'!$B$6*'Economics REDD+ scenario'!C$454)</f>
        <v>5500</v>
      </c>
      <c r="D459" s="68">
        <f>IF(D$454&gt;'Key project Info'!$B$6,0,'Key project Info'!$C36+('Key project Info'!$G57-'Key project Info'!$C36)/'Key project Info'!$B$6*'Economics REDD+ scenario'!D$454)</f>
        <v>5750</v>
      </c>
      <c r="E459" s="68">
        <f>IF(E$454&gt;'Key project Info'!$B$6,0,'Key project Info'!$C36+('Key project Info'!$G57-'Key project Info'!$C36)/'Key project Info'!$B$6*'Economics REDD+ scenario'!E$454)</f>
        <v>6000</v>
      </c>
      <c r="F459" s="68">
        <f>IF(F$454&gt;'Key project Info'!$B$6,0,'Key project Info'!$C36+('Key project Info'!$G57-'Key project Info'!$C36)/'Key project Info'!$B$6*'Economics REDD+ scenario'!F$454)</f>
        <v>6250</v>
      </c>
      <c r="G459" s="68">
        <f>IF(G$454&gt;'Key project Info'!$B$6,0,'Key project Info'!$C36+('Key project Info'!$G57-'Key project Info'!$C36)/'Key project Info'!$B$6*'Economics REDD+ scenario'!G$454)</f>
        <v>6500</v>
      </c>
      <c r="H459" s="68">
        <f>IF(H$454&gt;'Key project Info'!$B$6,0,'Key project Info'!$C36+('Key project Info'!$G57-'Key project Info'!$C36)/'Key project Info'!$B$6*'Economics REDD+ scenario'!H$454)</f>
        <v>6750</v>
      </c>
      <c r="I459" s="68">
        <f>IF(I$454&gt;'Key project Info'!$B$6,0,'Key project Info'!$C36+('Key project Info'!$G57-'Key project Info'!$C36)/'Key project Info'!$B$6*'Economics REDD+ scenario'!I$454)</f>
        <v>7000</v>
      </c>
      <c r="J459" s="68">
        <f>IF(J$454&gt;'Key project Info'!$B$6,0,'Key project Info'!$C36+('Key project Info'!$G57-'Key project Info'!$C36)/'Key project Info'!$B$6*'Economics REDD+ scenario'!J$454)</f>
        <v>7250</v>
      </c>
      <c r="K459" s="68">
        <f>IF(K$454&gt;'Key project Info'!$B$6,0,'Key project Info'!$C36+('Key project Info'!$G57-'Key project Info'!$C36)/'Key project Info'!$B$6*'Economics REDD+ scenario'!K$454)</f>
        <v>7500</v>
      </c>
      <c r="L459" s="68">
        <f>IF(L$454&gt;'Key project Info'!$B$6,0,'Key project Info'!$C36+('Key project Info'!$G57-'Key project Info'!$C36)/'Key project Info'!$B$6*'Economics REDD+ scenario'!L$454)</f>
        <v>7750</v>
      </c>
      <c r="M459" s="68">
        <f>IF(M$454&gt;'Key project Info'!$B$6,0,'Key project Info'!$C36+('Key project Info'!$G57-'Key project Info'!$C36)/'Key project Info'!$B$6*'Economics REDD+ scenario'!M$454)</f>
        <v>8000</v>
      </c>
      <c r="N459" s="68">
        <f>IF(N$454&gt;'Key project Info'!$B$6,0,'Key project Info'!$C36+('Key project Info'!$G57-'Key project Info'!$C36)/'Key project Info'!$B$6*'Economics REDD+ scenario'!N$454)</f>
        <v>8250</v>
      </c>
      <c r="O459" s="68">
        <f>IF(O$454&gt;'Key project Info'!$B$6,0,'Key project Info'!$C36+('Key project Info'!$G57-'Key project Info'!$C36)/'Key project Info'!$B$6*'Economics REDD+ scenario'!O$454)</f>
        <v>8500</v>
      </c>
      <c r="P459" s="68">
        <f>IF(P$454&gt;'Key project Info'!$B$6,0,'Key project Info'!$C36+('Key project Info'!$G57-'Key project Info'!$C36)/'Key project Info'!$B$6*'Economics REDD+ scenario'!P$454)</f>
        <v>8750</v>
      </c>
      <c r="Q459" s="68">
        <f>IF(Q$454&gt;'Key project Info'!$B$6,0,'Key project Info'!$C36+('Key project Info'!$G57-'Key project Info'!$C36)/'Key project Info'!$B$6*'Economics REDD+ scenario'!Q$454)</f>
        <v>9000</v>
      </c>
      <c r="R459" s="68">
        <f>IF(R$454&gt;'Key project Info'!$B$6,0,'Key project Info'!$C36+('Key project Info'!$G57-'Key project Info'!$C36)/'Key project Info'!$B$6*'Economics REDD+ scenario'!R$454)</f>
        <v>9250</v>
      </c>
      <c r="S459" s="68">
        <f>IF(S$454&gt;'Key project Info'!$B$6,0,'Key project Info'!$C36+('Key project Info'!$G57-'Key project Info'!$C36)/'Key project Info'!$B$6*'Economics REDD+ scenario'!S$454)</f>
        <v>9500</v>
      </c>
      <c r="T459" s="68">
        <f>IF(T$454&gt;'Key project Info'!$B$6,0,'Key project Info'!$C36+('Key project Info'!$G57-'Key project Info'!$C36)/'Key project Info'!$B$6*'Economics REDD+ scenario'!T$454)</f>
        <v>9750</v>
      </c>
      <c r="U459" s="68">
        <f>IF(U$454&gt;'Key project Info'!$B$6,0,'Key project Info'!$C36+('Key project Info'!$G57-'Key project Info'!$C36)/'Key project Info'!$B$6*'Economics REDD+ scenario'!U$454)</f>
        <v>10000</v>
      </c>
      <c r="V459" s="68">
        <f>IF(V$454&gt;'Key project Info'!$B$6,0,'Key project Info'!$C36+('Key project Info'!$G57-'Key project Info'!$C36)/'Key project Info'!$B$6*'Economics REDD+ scenario'!V$454)</f>
        <v>0</v>
      </c>
      <c r="W459" s="68">
        <f>IF(W$454&gt;'Key project Info'!$B$6,0,'Key project Info'!$C36+('Key project Info'!$G57-'Key project Info'!$C36)/'Key project Info'!$B$6*'Economics REDD+ scenario'!W$454)</f>
        <v>0</v>
      </c>
      <c r="X459" s="68">
        <f>IF(X$454&gt;'Key project Info'!$B$6,0,'Key project Info'!$C36+('Key project Info'!$G57-'Key project Info'!$C36)/'Key project Info'!$B$6*'Economics REDD+ scenario'!X$454)</f>
        <v>0</v>
      </c>
      <c r="Y459" s="68">
        <f>IF(Y$454&gt;'Key project Info'!$B$6,0,'Key project Info'!$C36+('Key project Info'!$G57-'Key project Info'!$C36)/'Key project Info'!$B$6*'Economics REDD+ scenario'!Y$454)</f>
        <v>0</v>
      </c>
      <c r="Z459" s="68">
        <f>IF(Z$454&gt;'Key project Info'!$B$6,0,'Key project Info'!$C36+('Key project Info'!$G57-'Key project Info'!$C36)/'Key project Info'!$B$6*'Economics REDD+ scenario'!Z$454)</f>
        <v>0</v>
      </c>
      <c r="AA459" s="68">
        <f>IF(AA$454&gt;'Key project Info'!$B$6,0,'Key project Info'!$C36+('Key project Info'!$G57-'Key project Info'!$C36)/'Key project Info'!$B$6*'Economics REDD+ scenario'!AA$454)</f>
        <v>0</v>
      </c>
      <c r="AB459" s="68">
        <f>IF(AB$454&gt;'Key project Info'!$B$6,0,'Key project Info'!$C36+('Key project Info'!$G57-'Key project Info'!$C36)/'Key project Info'!$B$6*'Economics REDD+ scenario'!AB$454)</f>
        <v>0</v>
      </c>
      <c r="AC459" s="68">
        <f>IF(AC$454&gt;'Key project Info'!$B$6,0,'Key project Info'!$C36+('Key project Info'!$G57-'Key project Info'!$C36)/'Key project Info'!$B$6*'Economics REDD+ scenario'!AC$454)</f>
        <v>0</v>
      </c>
      <c r="AD459" s="68">
        <f>IF(AD$454&gt;'Key project Info'!$B$6,0,'Key project Info'!$C36+('Key project Info'!$G57-'Key project Info'!$C36)/'Key project Info'!$B$6*'Economics REDD+ scenario'!AD$454)</f>
        <v>0</v>
      </c>
      <c r="AE459" s="68">
        <f>IF(AE$454&gt;'Key project Info'!$B$6,0,'Key project Info'!$C36+('Key project Info'!$G57-'Key project Info'!$C36)/'Key project Info'!$B$6*'Economics REDD+ scenario'!AE$454)</f>
        <v>0</v>
      </c>
      <c r="AF459" s="68"/>
      <c r="AG459" s="68"/>
      <c r="AH459" s="68"/>
    </row>
    <row r="460" spans="1:34" x14ac:dyDescent="0.25">
      <c r="A460" s="68" t="str">
        <f>'Key project Info'!$B37</f>
        <v>Sustainable logging of primary forests</v>
      </c>
      <c r="B460" s="68">
        <f>IF(B$454&gt;'Key project Info'!$B$6,0,'Key project Info'!$C37+('Key project Info'!$G58-'Key project Info'!$C37)/'Key project Info'!$B$6*'Economics REDD+ scenario'!B$454)</f>
        <v>3500</v>
      </c>
      <c r="C460" s="68">
        <f>IF(C$454&gt;'Key project Info'!$B$6,0,'Key project Info'!$C37+('Key project Info'!$G58-'Key project Info'!$C37)/'Key project Info'!$B$6*'Economics REDD+ scenario'!C$454)</f>
        <v>7000</v>
      </c>
      <c r="D460" s="68">
        <f>IF(D$454&gt;'Key project Info'!$B$6,0,'Key project Info'!$C37+('Key project Info'!$G58-'Key project Info'!$C37)/'Key project Info'!$B$6*'Economics REDD+ scenario'!D$454)</f>
        <v>10500</v>
      </c>
      <c r="E460" s="68">
        <f>IF(E$454&gt;'Key project Info'!$B$6,0,'Key project Info'!$C37+('Key project Info'!$G58-'Key project Info'!$C37)/'Key project Info'!$B$6*'Economics REDD+ scenario'!E$454)</f>
        <v>14000</v>
      </c>
      <c r="F460" s="68">
        <f>IF(F$454&gt;'Key project Info'!$B$6,0,'Key project Info'!$C37+('Key project Info'!$G58-'Key project Info'!$C37)/'Key project Info'!$B$6*'Economics REDD+ scenario'!F$454)</f>
        <v>17500</v>
      </c>
      <c r="G460" s="68">
        <f>IF(G$454&gt;'Key project Info'!$B$6,0,'Key project Info'!$C37+('Key project Info'!$G58-'Key project Info'!$C37)/'Key project Info'!$B$6*'Economics REDD+ scenario'!G$454)</f>
        <v>21000</v>
      </c>
      <c r="H460" s="68">
        <f>IF(H$454&gt;'Key project Info'!$B$6,0,'Key project Info'!$C37+('Key project Info'!$G58-'Key project Info'!$C37)/'Key project Info'!$B$6*'Economics REDD+ scenario'!H$454)</f>
        <v>24500</v>
      </c>
      <c r="I460" s="68">
        <f>IF(I$454&gt;'Key project Info'!$B$6,0,'Key project Info'!$C37+('Key project Info'!$G58-'Key project Info'!$C37)/'Key project Info'!$B$6*'Economics REDD+ scenario'!I$454)</f>
        <v>28000</v>
      </c>
      <c r="J460" s="68">
        <f>IF(J$454&gt;'Key project Info'!$B$6,0,'Key project Info'!$C37+('Key project Info'!$G58-'Key project Info'!$C37)/'Key project Info'!$B$6*'Economics REDD+ scenario'!J$454)</f>
        <v>31500</v>
      </c>
      <c r="K460" s="68">
        <f>IF(K$454&gt;'Key project Info'!$B$6,0,'Key project Info'!$C37+('Key project Info'!$G58-'Key project Info'!$C37)/'Key project Info'!$B$6*'Economics REDD+ scenario'!K$454)</f>
        <v>35000</v>
      </c>
      <c r="L460" s="68">
        <f>IF(L$454&gt;'Key project Info'!$B$6,0,'Key project Info'!$C37+('Key project Info'!$G58-'Key project Info'!$C37)/'Key project Info'!$B$6*'Economics REDD+ scenario'!L$454)</f>
        <v>38500</v>
      </c>
      <c r="M460" s="68">
        <f>IF(M$454&gt;'Key project Info'!$B$6,0,'Key project Info'!$C37+('Key project Info'!$G58-'Key project Info'!$C37)/'Key project Info'!$B$6*'Economics REDD+ scenario'!M$454)</f>
        <v>42000</v>
      </c>
      <c r="N460" s="68">
        <f>IF(N$454&gt;'Key project Info'!$B$6,0,'Key project Info'!$C37+('Key project Info'!$G58-'Key project Info'!$C37)/'Key project Info'!$B$6*'Economics REDD+ scenario'!N$454)</f>
        <v>45500</v>
      </c>
      <c r="O460" s="68">
        <f>IF(O$454&gt;'Key project Info'!$B$6,0,'Key project Info'!$C37+('Key project Info'!$G58-'Key project Info'!$C37)/'Key project Info'!$B$6*'Economics REDD+ scenario'!O$454)</f>
        <v>49000</v>
      </c>
      <c r="P460" s="68">
        <f>IF(P$454&gt;'Key project Info'!$B$6,0,'Key project Info'!$C37+('Key project Info'!$G58-'Key project Info'!$C37)/'Key project Info'!$B$6*'Economics REDD+ scenario'!P$454)</f>
        <v>52500</v>
      </c>
      <c r="Q460" s="68">
        <f>IF(Q$454&gt;'Key project Info'!$B$6,0,'Key project Info'!$C37+('Key project Info'!$G58-'Key project Info'!$C37)/'Key project Info'!$B$6*'Economics REDD+ scenario'!Q$454)</f>
        <v>56000</v>
      </c>
      <c r="R460" s="68">
        <f>IF(R$454&gt;'Key project Info'!$B$6,0,'Key project Info'!$C37+('Key project Info'!$G58-'Key project Info'!$C37)/'Key project Info'!$B$6*'Economics REDD+ scenario'!R$454)</f>
        <v>59500</v>
      </c>
      <c r="S460" s="68">
        <f>IF(S$454&gt;'Key project Info'!$B$6,0,'Key project Info'!$C37+('Key project Info'!$G58-'Key project Info'!$C37)/'Key project Info'!$B$6*'Economics REDD+ scenario'!S$454)</f>
        <v>63000</v>
      </c>
      <c r="T460" s="68">
        <f>IF(T$454&gt;'Key project Info'!$B$6,0,'Key project Info'!$C37+('Key project Info'!$G58-'Key project Info'!$C37)/'Key project Info'!$B$6*'Economics REDD+ scenario'!T$454)</f>
        <v>66500</v>
      </c>
      <c r="U460" s="68">
        <f>IF(U$454&gt;'Key project Info'!$B$6,0,'Key project Info'!$C37+('Key project Info'!$G58-'Key project Info'!$C37)/'Key project Info'!$B$6*'Economics REDD+ scenario'!U$454)</f>
        <v>70000</v>
      </c>
      <c r="V460" s="68">
        <f>IF(V$454&gt;'Key project Info'!$B$6,0,'Key project Info'!$C37+('Key project Info'!$G58-'Key project Info'!$C37)/'Key project Info'!$B$6*'Economics REDD+ scenario'!V$454)</f>
        <v>0</v>
      </c>
      <c r="W460" s="68">
        <f>IF(W$454&gt;'Key project Info'!$B$6,0,'Key project Info'!$C37+('Key project Info'!$G58-'Key project Info'!$C37)/'Key project Info'!$B$6*'Economics REDD+ scenario'!W$454)</f>
        <v>0</v>
      </c>
      <c r="X460" s="68">
        <f>IF(X$454&gt;'Key project Info'!$B$6,0,'Key project Info'!$C37+('Key project Info'!$G58-'Key project Info'!$C37)/'Key project Info'!$B$6*'Economics REDD+ scenario'!X$454)</f>
        <v>0</v>
      </c>
      <c r="Y460" s="68">
        <f>IF(Y$454&gt;'Key project Info'!$B$6,0,'Key project Info'!$C37+('Key project Info'!$G58-'Key project Info'!$C37)/'Key project Info'!$B$6*'Economics REDD+ scenario'!Y$454)</f>
        <v>0</v>
      </c>
      <c r="Z460" s="68">
        <f>IF(Z$454&gt;'Key project Info'!$B$6,0,'Key project Info'!$C37+('Key project Info'!$G58-'Key project Info'!$C37)/'Key project Info'!$B$6*'Economics REDD+ scenario'!Z$454)</f>
        <v>0</v>
      </c>
      <c r="AA460" s="68">
        <f>IF(AA$454&gt;'Key project Info'!$B$6,0,'Key project Info'!$C37+('Key project Info'!$G58-'Key project Info'!$C37)/'Key project Info'!$B$6*'Economics REDD+ scenario'!AA$454)</f>
        <v>0</v>
      </c>
      <c r="AB460" s="68">
        <f>IF(AB$454&gt;'Key project Info'!$B$6,0,'Key project Info'!$C37+('Key project Info'!$G58-'Key project Info'!$C37)/'Key project Info'!$B$6*'Economics REDD+ scenario'!AB$454)</f>
        <v>0</v>
      </c>
      <c r="AC460" s="68">
        <f>IF(AC$454&gt;'Key project Info'!$B$6,0,'Key project Info'!$C37+('Key project Info'!$G58-'Key project Info'!$C37)/'Key project Info'!$B$6*'Economics REDD+ scenario'!AC$454)</f>
        <v>0</v>
      </c>
      <c r="AD460" s="68">
        <f>IF(AD$454&gt;'Key project Info'!$B$6,0,'Key project Info'!$C37+('Key project Info'!$G58-'Key project Info'!$C37)/'Key project Info'!$B$6*'Economics REDD+ scenario'!AD$454)</f>
        <v>0</v>
      </c>
      <c r="AE460" s="68">
        <f>IF(AE$454&gt;'Key project Info'!$B$6,0,'Key project Info'!$C37+('Key project Info'!$G58-'Key project Info'!$C37)/'Key project Info'!$B$6*'Economics REDD+ scenario'!AE$454)</f>
        <v>0</v>
      </c>
      <c r="AF460" s="68"/>
      <c r="AG460" s="68"/>
      <c r="AH460" s="68"/>
    </row>
    <row r="461" spans="1:34" x14ac:dyDescent="0.25">
      <c r="A461" s="68" t="str">
        <f>'Key project Info'!$B38</f>
        <v>Land use e</v>
      </c>
      <c r="B461" s="68">
        <f>IF(B$454&gt;'Key project Info'!$B$6,0,'Key project Info'!$C38+('Key project Info'!$G59-'Key project Info'!$C38)/'Key project Info'!$B$6*'Economics REDD+ scenario'!B$454)</f>
        <v>0</v>
      </c>
      <c r="C461" s="68">
        <f>IF(C$454&gt;'Key project Info'!$B$6,0,'Key project Info'!$C38+('Key project Info'!$G59-'Key project Info'!$C38)/'Key project Info'!$B$6*'Economics REDD+ scenario'!C$454)</f>
        <v>0</v>
      </c>
      <c r="D461" s="68">
        <f>IF(D$454&gt;'Key project Info'!$B$6,0,'Key project Info'!$C38+('Key project Info'!$G59-'Key project Info'!$C38)/'Key project Info'!$B$6*'Economics REDD+ scenario'!D$454)</f>
        <v>0</v>
      </c>
      <c r="E461" s="68">
        <f>IF(E$454&gt;'Key project Info'!$B$6,0,'Key project Info'!$C38+('Key project Info'!$G59-'Key project Info'!$C38)/'Key project Info'!$B$6*'Economics REDD+ scenario'!E$454)</f>
        <v>0</v>
      </c>
      <c r="F461" s="68">
        <f>IF(F$454&gt;'Key project Info'!$B$6,0,'Key project Info'!$C38+('Key project Info'!$G59-'Key project Info'!$C38)/'Key project Info'!$B$6*'Economics REDD+ scenario'!F$454)</f>
        <v>0</v>
      </c>
      <c r="G461" s="68">
        <f>IF(G$454&gt;'Key project Info'!$B$6,0,'Key project Info'!$C38+('Key project Info'!$G59-'Key project Info'!$C38)/'Key project Info'!$B$6*'Economics REDD+ scenario'!G$454)</f>
        <v>0</v>
      </c>
      <c r="H461" s="68">
        <f>IF(H$454&gt;'Key project Info'!$B$6,0,'Key project Info'!$C38+('Key project Info'!$G59-'Key project Info'!$C38)/'Key project Info'!$B$6*'Economics REDD+ scenario'!H$454)</f>
        <v>0</v>
      </c>
      <c r="I461" s="68">
        <f>IF(I$454&gt;'Key project Info'!$B$6,0,'Key project Info'!$C38+('Key project Info'!$G59-'Key project Info'!$C38)/'Key project Info'!$B$6*'Economics REDD+ scenario'!I$454)</f>
        <v>0</v>
      </c>
      <c r="J461" s="68">
        <f>IF(J$454&gt;'Key project Info'!$B$6,0,'Key project Info'!$C38+('Key project Info'!$G59-'Key project Info'!$C38)/'Key project Info'!$B$6*'Economics REDD+ scenario'!J$454)</f>
        <v>0</v>
      </c>
      <c r="K461" s="68">
        <f>IF(K$454&gt;'Key project Info'!$B$6,0,'Key project Info'!$C38+('Key project Info'!$G59-'Key project Info'!$C38)/'Key project Info'!$B$6*'Economics REDD+ scenario'!K$454)</f>
        <v>0</v>
      </c>
      <c r="L461" s="68">
        <f>IF(L$454&gt;'Key project Info'!$B$6,0,'Key project Info'!$C38+('Key project Info'!$G59-'Key project Info'!$C38)/'Key project Info'!$B$6*'Economics REDD+ scenario'!L$454)</f>
        <v>0</v>
      </c>
      <c r="M461" s="68">
        <f>IF(M$454&gt;'Key project Info'!$B$6,0,'Key project Info'!$C38+('Key project Info'!$G59-'Key project Info'!$C38)/'Key project Info'!$B$6*'Economics REDD+ scenario'!M$454)</f>
        <v>0</v>
      </c>
      <c r="N461" s="68">
        <f>IF(N$454&gt;'Key project Info'!$B$6,0,'Key project Info'!$C38+('Key project Info'!$G59-'Key project Info'!$C38)/'Key project Info'!$B$6*'Economics REDD+ scenario'!N$454)</f>
        <v>0</v>
      </c>
      <c r="O461" s="68">
        <f>IF(O$454&gt;'Key project Info'!$B$6,0,'Key project Info'!$C38+('Key project Info'!$G59-'Key project Info'!$C38)/'Key project Info'!$B$6*'Economics REDD+ scenario'!O$454)</f>
        <v>0</v>
      </c>
      <c r="P461" s="68">
        <f>IF(P$454&gt;'Key project Info'!$B$6,0,'Key project Info'!$C38+('Key project Info'!$G59-'Key project Info'!$C38)/'Key project Info'!$B$6*'Economics REDD+ scenario'!P$454)</f>
        <v>0</v>
      </c>
      <c r="Q461" s="68">
        <f>IF(Q$454&gt;'Key project Info'!$B$6,0,'Key project Info'!$C38+('Key project Info'!$G59-'Key project Info'!$C38)/'Key project Info'!$B$6*'Economics REDD+ scenario'!Q$454)</f>
        <v>0</v>
      </c>
      <c r="R461" s="68">
        <f>IF(R$454&gt;'Key project Info'!$B$6,0,'Key project Info'!$C38+('Key project Info'!$G59-'Key project Info'!$C38)/'Key project Info'!$B$6*'Economics REDD+ scenario'!R$454)</f>
        <v>0</v>
      </c>
      <c r="S461" s="68">
        <f>IF(S$454&gt;'Key project Info'!$B$6,0,'Key project Info'!$C38+('Key project Info'!$G59-'Key project Info'!$C38)/'Key project Info'!$B$6*'Economics REDD+ scenario'!S$454)</f>
        <v>0</v>
      </c>
      <c r="T461" s="68">
        <f>IF(T$454&gt;'Key project Info'!$B$6,0,'Key project Info'!$C38+('Key project Info'!$G59-'Key project Info'!$C38)/'Key project Info'!$B$6*'Economics REDD+ scenario'!T$454)</f>
        <v>0</v>
      </c>
      <c r="U461" s="68">
        <f>IF(U$454&gt;'Key project Info'!$B$6,0,'Key project Info'!$C38+('Key project Info'!$G59-'Key project Info'!$C38)/'Key project Info'!$B$6*'Economics REDD+ scenario'!U$454)</f>
        <v>0</v>
      </c>
      <c r="V461" s="68">
        <f>IF(V$454&gt;'Key project Info'!$B$6,0,'Key project Info'!$C38+('Key project Info'!$G59-'Key project Info'!$C38)/'Key project Info'!$B$6*'Economics REDD+ scenario'!V$454)</f>
        <v>0</v>
      </c>
      <c r="W461" s="68">
        <f>IF(W$454&gt;'Key project Info'!$B$6,0,'Key project Info'!$C38+('Key project Info'!$G59-'Key project Info'!$C38)/'Key project Info'!$B$6*'Economics REDD+ scenario'!W$454)</f>
        <v>0</v>
      </c>
      <c r="X461" s="68">
        <f>IF(X$454&gt;'Key project Info'!$B$6,0,'Key project Info'!$C38+('Key project Info'!$G59-'Key project Info'!$C38)/'Key project Info'!$B$6*'Economics REDD+ scenario'!X$454)</f>
        <v>0</v>
      </c>
      <c r="Y461" s="68">
        <f>IF(Y$454&gt;'Key project Info'!$B$6,0,'Key project Info'!$C38+('Key project Info'!$G59-'Key project Info'!$C38)/'Key project Info'!$B$6*'Economics REDD+ scenario'!Y$454)</f>
        <v>0</v>
      </c>
      <c r="Z461" s="68">
        <f>IF(Z$454&gt;'Key project Info'!$B$6,0,'Key project Info'!$C38+('Key project Info'!$G59-'Key project Info'!$C38)/'Key project Info'!$B$6*'Economics REDD+ scenario'!Z$454)</f>
        <v>0</v>
      </c>
      <c r="AA461" s="68">
        <f>IF(AA$454&gt;'Key project Info'!$B$6,0,'Key project Info'!$C38+('Key project Info'!$G59-'Key project Info'!$C38)/'Key project Info'!$B$6*'Economics REDD+ scenario'!AA$454)</f>
        <v>0</v>
      </c>
      <c r="AB461" s="68">
        <f>IF(AB$454&gt;'Key project Info'!$B$6,0,'Key project Info'!$C38+('Key project Info'!$G59-'Key project Info'!$C38)/'Key project Info'!$B$6*'Economics REDD+ scenario'!AB$454)</f>
        <v>0</v>
      </c>
      <c r="AC461" s="68">
        <f>IF(AC$454&gt;'Key project Info'!$B$6,0,'Key project Info'!$C38+('Key project Info'!$G59-'Key project Info'!$C38)/'Key project Info'!$B$6*'Economics REDD+ scenario'!AC$454)</f>
        <v>0</v>
      </c>
      <c r="AD461" s="68">
        <f>IF(AD$454&gt;'Key project Info'!$B$6,0,'Key project Info'!$C38+('Key project Info'!$G59-'Key project Info'!$C38)/'Key project Info'!$B$6*'Economics REDD+ scenario'!AD$454)</f>
        <v>0</v>
      </c>
      <c r="AE461" s="68">
        <f>IF(AE$454&gt;'Key project Info'!$B$6,0,'Key project Info'!$C38+('Key project Info'!$G59-'Key project Info'!$C38)/'Key project Info'!$B$6*'Economics REDD+ scenario'!AE$454)</f>
        <v>0</v>
      </c>
      <c r="AF461" s="68"/>
      <c r="AG461" s="68"/>
      <c r="AH461" s="68"/>
    </row>
    <row r="462" spans="1:34" x14ac:dyDescent="0.25">
      <c r="A462" s="68" t="str">
        <f>'Key project Info'!$B39</f>
        <v>Land use g</v>
      </c>
      <c r="B462" s="68">
        <f>IF(B$454&gt;'Key project Info'!$B$6,0,'Key project Info'!$C39+('Key project Info'!$G60-'Key project Info'!$C39)/'Key project Info'!$B$6*'Economics REDD+ scenario'!B$454)</f>
        <v>0</v>
      </c>
      <c r="C462" s="68">
        <f>IF(C$454&gt;'Key project Info'!$B$6,0,'Key project Info'!$C39+('Key project Info'!$G60-'Key project Info'!$C39)/'Key project Info'!$B$6*'Economics REDD+ scenario'!C$454)</f>
        <v>0</v>
      </c>
      <c r="D462" s="68">
        <f>IF(D$454&gt;'Key project Info'!$B$6,0,'Key project Info'!$C39+('Key project Info'!$G60-'Key project Info'!$C39)/'Key project Info'!$B$6*'Economics REDD+ scenario'!D$454)</f>
        <v>0</v>
      </c>
      <c r="E462" s="68">
        <f>IF(E$454&gt;'Key project Info'!$B$6,0,'Key project Info'!$C39+('Key project Info'!$G60-'Key project Info'!$C39)/'Key project Info'!$B$6*'Economics REDD+ scenario'!E$454)</f>
        <v>0</v>
      </c>
      <c r="F462" s="68">
        <f>IF(F$454&gt;'Key project Info'!$B$6,0,'Key project Info'!$C39+('Key project Info'!$G60-'Key project Info'!$C39)/'Key project Info'!$B$6*'Economics REDD+ scenario'!F$454)</f>
        <v>0</v>
      </c>
      <c r="G462" s="68">
        <f>IF(G$454&gt;'Key project Info'!$B$6,0,'Key project Info'!$C39+('Key project Info'!$G60-'Key project Info'!$C39)/'Key project Info'!$B$6*'Economics REDD+ scenario'!G$454)</f>
        <v>0</v>
      </c>
      <c r="H462" s="68">
        <f>IF(H$454&gt;'Key project Info'!$B$6,0,'Key project Info'!$C39+('Key project Info'!$G60-'Key project Info'!$C39)/'Key project Info'!$B$6*'Economics REDD+ scenario'!H$454)</f>
        <v>0</v>
      </c>
      <c r="I462" s="68">
        <f>IF(I$454&gt;'Key project Info'!$B$6,0,'Key project Info'!$C39+('Key project Info'!$G60-'Key project Info'!$C39)/'Key project Info'!$B$6*'Economics REDD+ scenario'!I$454)</f>
        <v>0</v>
      </c>
      <c r="J462" s="68">
        <f>IF(J$454&gt;'Key project Info'!$B$6,0,'Key project Info'!$C39+('Key project Info'!$G60-'Key project Info'!$C39)/'Key project Info'!$B$6*'Economics REDD+ scenario'!J$454)</f>
        <v>0</v>
      </c>
      <c r="K462" s="68">
        <f>IF(K$454&gt;'Key project Info'!$B$6,0,'Key project Info'!$C39+('Key project Info'!$G60-'Key project Info'!$C39)/'Key project Info'!$B$6*'Economics REDD+ scenario'!K$454)</f>
        <v>0</v>
      </c>
      <c r="L462" s="68">
        <f>IF(L$454&gt;'Key project Info'!$B$6,0,'Key project Info'!$C39+('Key project Info'!$G60-'Key project Info'!$C39)/'Key project Info'!$B$6*'Economics REDD+ scenario'!L$454)</f>
        <v>0</v>
      </c>
      <c r="M462" s="68">
        <f>IF(M$454&gt;'Key project Info'!$B$6,0,'Key project Info'!$C39+('Key project Info'!$G60-'Key project Info'!$C39)/'Key project Info'!$B$6*'Economics REDD+ scenario'!M$454)</f>
        <v>0</v>
      </c>
      <c r="N462" s="68">
        <f>IF(N$454&gt;'Key project Info'!$B$6,0,'Key project Info'!$C39+('Key project Info'!$G60-'Key project Info'!$C39)/'Key project Info'!$B$6*'Economics REDD+ scenario'!N$454)</f>
        <v>0</v>
      </c>
      <c r="O462" s="68">
        <f>IF(O$454&gt;'Key project Info'!$B$6,0,'Key project Info'!$C39+('Key project Info'!$G60-'Key project Info'!$C39)/'Key project Info'!$B$6*'Economics REDD+ scenario'!O$454)</f>
        <v>0</v>
      </c>
      <c r="P462" s="68">
        <f>IF(P$454&gt;'Key project Info'!$B$6,0,'Key project Info'!$C39+('Key project Info'!$G60-'Key project Info'!$C39)/'Key project Info'!$B$6*'Economics REDD+ scenario'!P$454)</f>
        <v>0</v>
      </c>
      <c r="Q462" s="68">
        <f>IF(Q$454&gt;'Key project Info'!$B$6,0,'Key project Info'!$C39+('Key project Info'!$G60-'Key project Info'!$C39)/'Key project Info'!$B$6*'Economics REDD+ scenario'!Q$454)</f>
        <v>0</v>
      </c>
      <c r="R462" s="68">
        <f>IF(R$454&gt;'Key project Info'!$B$6,0,'Key project Info'!$C39+('Key project Info'!$G60-'Key project Info'!$C39)/'Key project Info'!$B$6*'Economics REDD+ scenario'!R$454)</f>
        <v>0</v>
      </c>
      <c r="S462" s="68">
        <f>IF(S$454&gt;'Key project Info'!$B$6,0,'Key project Info'!$C39+('Key project Info'!$G60-'Key project Info'!$C39)/'Key project Info'!$B$6*'Economics REDD+ scenario'!S$454)</f>
        <v>0</v>
      </c>
      <c r="T462" s="68">
        <f>IF(T$454&gt;'Key project Info'!$B$6,0,'Key project Info'!$C39+('Key project Info'!$G60-'Key project Info'!$C39)/'Key project Info'!$B$6*'Economics REDD+ scenario'!T$454)</f>
        <v>0</v>
      </c>
      <c r="U462" s="68">
        <f>IF(U$454&gt;'Key project Info'!$B$6,0,'Key project Info'!$C39+('Key project Info'!$G60-'Key project Info'!$C39)/'Key project Info'!$B$6*'Economics REDD+ scenario'!U$454)</f>
        <v>0</v>
      </c>
      <c r="V462" s="68">
        <f>IF(V$454&gt;'Key project Info'!$B$6,0,'Key project Info'!$C39+('Key project Info'!$G60-'Key project Info'!$C39)/'Key project Info'!$B$6*'Economics REDD+ scenario'!V$454)</f>
        <v>0</v>
      </c>
      <c r="W462" s="68">
        <f>IF(W$454&gt;'Key project Info'!$B$6,0,'Key project Info'!$C39+('Key project Info'!$G60-'Key project Info'!$C39)/'Key project Info'!$B$6*'Economics REDD+ scenario'!W$454)</f>
        <v>0</v>
      </c>
      <c r="X462" s="68">
        <f>IF(X$454&gt;'Key project Info'!$B$6,0,'Key project Info'!$C39+('Key project Info'!$G60-'Key project Info'!$C39)/'Key project Info'!$B$6*'Economics REDD+ scenario'!X$454)</f>
        <v>0</v>
      </c>
      <c r="Y462" s="68">
        <f>IF(Y$454&gt;'Key project Info'!$B$6,0,'Key project Info'!$C39+('Key project Info'!$G60-'Key project Info'!$C39)/'Key project Info'!$B$6*'Economics REDD+ scenario'!Y$454)</f>
        <v>0</v>
      </c>
      <c r="Z462" s="68">
        <f>IF(Z$454&gt;'Key project Info'!$B$6,0,'Key project Info'!$C39+('Key project Info'!$G60-'Key project Info'!$C39)/'Key project Info'!$B$6*'Economics REDD+ scenario'!Z$454)</f>
        <v>0</v>
      </c>
      <c r="AA462" s="68">
        <f>IF(AA$454&gt;'Key project Info'!$B$6,0,'Key project Info'!$C39+('Key project Info'!$G60-'Key project Info'!$C39)/'Key project Info'!$B$6*'Economics REDD+ scenario'!AA$454)</f>
        <v>0</v>
      </c>
      <c r="AB462" s="68">
        <f>IF(AB$454&gt;'Key project Info'!$B$6,0,'Key project Info'!$C39+('Key project Info'!$G60-'Key project Info'!$C39)/'Key project Info'!$B$6*'Economics REDD+ scenario'!AB$454)</f>
        <v>0</v>
      </c>
      <c r="AC462" s="68">
        <f>IF(AC$454&gt;'Key project Info'!$B$6,0,'Key project Info'!$C39+('Key project Info'!$G60-'Key project Info'!$C39)/'Key project Info'!$B$6*'Economics REDD+ scenario'!AC$454)</f>
        <v>0</v>
      </c>
      <c r="AD462" s="68">
        <f>IF(AD$454&gt;'Key project Info'!$B$6,0,'Key project Info'!$C39+('Key project Info'!$G60-'Key project Info'!$C39)/'Key project Info'!$B$6*'Economics REDD+ scenario'!AD$454)</f>
        <v>0</v>
      </c>
      <c r="AE462" s="68">
        <f>IF(AE$454&gt;'Key project Info'!$B$6,0,'Key project Info'!$C39+('Key project Info'!$G60-'Key project Info'!$C39)/'Key project Info'!$B$6*'Economics REDD+ scenario'!AE$454)</f>
        <v>0</v>
      </c>
      <c r="AF462" s="68"/>
      <c r="AG462" s="68"/>
      <c r="AH462" s="68"/>
    </row>
    <row r="463" spans="1:34" x14ac:dyDescent="0.25">
      <c r="A463" s="68" t="str">
        <f>'Key project Info'!$B40</f>
        <v>Land use h</v>
      </c>
      <c r="B463" s="68">
        <f>IF(B$454&gt;'Key project Info'!$B$6,0,'Key project Info'!$C40+('Key project Info'!$G61-'Key project Info'!$C40)/'Key project Info'!$B$6*'Economics REDD+ scenario'!B$454)</f>
        <v>0</v>
      </c>
      <c r="C463" s="68">
        <f>IF(C$454&gt;'Key project Info'!$B$6,0,'Key project Info'!$C40+('Key project Info'!$G61-'Key project Info'!$C40)/'Key project Info'!$B$6*'Economics REDD+ scenario'!C$454)</f>
        <v>0</v>
      </c>
      <c r="D463" s="68">
        <f>IF(D$454&gt;'Key project Info'!$B$6,0,'Key project Info'!$C40+('Key project Info'!$G61-'Key project Info'!$C40)/'Key project Info'!$B$6*'Economics REDD+ scenario'!D$454)</f>
        <v>0</v>
      </c>
      <c r="E463" s="68">
        <f>IF(E$454&gt;'Key project Info'!$B$6,0,'Key project Info'!$C40+('Key project Info'!$G61-'Key project Info'!$C40)/'Key project Info'!$B$6*'Economics REDD+ scenario'!E$454)</f>
        <v>0</v>
      </c>
      <c r="F463" s="68">
        <f>IF(F$454&gt;'Key project Info'!$B$6,0,'Key project Info'!$C40+('Key project Info'!$G61-'Key project Info'!$C40)/'Key project Info'!$B$6*'Economics REDD+ scenario'!F$454)</f>
        <v>0</v>
      </c>
      <c r="G463" s="68">
        <f>IF(G$454&gt;'Key project Info'!$B$6,0,'Key project Info'!$C40+('Key project Info'!$G61-'Key project Info'!$C40)/'Key project Info'!$B$6*'Economics REDD+ scenario'!G$454)</f>
        <v>0</v>
      </c>
      <c r="H463" s="68">
        <f>IF(H$454&gt;'Key project Info'!$B$6,0,'Key project Info'!$C40+('Key project Info'!$G61-'Key project Info'!$C40)/'Key project Info'!$B$6*'Economics REDD+ scenario'!H$454)</f>
        <v>0</v>
      </c>
      <c r="I463" s="68">
        <f>IF(I$454&gt;'Key project Info'!$B$6,0,'Key project Info'!$C40+('Key project Info'!$G61-'Key project Info'!$C40)/'Key project Info'!$B$6*'Economics REDD+ scenario'!I$454)</f>
        <v>0</v>
      </c>
      <c r="J463" s="68">
        <f>IF(J$454&gt;'Key project Info'!$B$6,0,'Key project Info'!$C40+('Key project Info'!$G61-'Key project Info'!$C40)/'Key project Info'!$B$6*'Economics REDD+ scenario'!J$454)</f>
        <v>0</v>
      </c>
      <c r="K463" s="68">
        <f>IF(K$454&gt;'Key project Info'!$B$6,0,'Key project Info'!$C40+('Key project Info'!$G61-'Key project Info'!$C40)/'Key project Info'!$B$6*'Economics REDD+ scenario'!K$454)</f>
        <v>0</v>
      </c>
      <c r="L463" s="68">
        <f>IF(L$454&gt;'Key project Info'!$B$6,0,'Key project Info'!$C40+('Key project Info'!$G61-'Key project Info'!$C40)/'Key project Info'!$B$6*'Economics REDD+ scenario'!L$454)</f>
        <v>0</v>
      </c>
      <c r="M463" s="68">
        <f>IF(M$454&gt;'Key project Info'!$B$6,0,'Key project Info'!$C40+('Key project Info'!$G61-'Key project Info'!$C40)/'Key project Info'!$B$6*'Economics REDD+ scenario'!M$454)</f>
        <v>0</v>
      </c>
      <c r="N463" s="68">
        <f>IF(N$454&gt;'Key project Info'!$B$6,0,'Key project Info'!$C40+('Key project Info'!$G61-'Key project Info'!$C40)/'Key project Info'!$B$6*'Economics REDD+ scenario'!N$454)</f>
        <v>0</v>
      </c>
      <c r="O463" s="68">
        <f>IF(O$454&gt;'Key project Info'!$B$6,0,'Key project Info'!$C40+('Key project Info'!$G61-'Key project Info'!$C40)/'Key project Info'!$B$6*'Economics REDD+ scenario'!O$454)</f>
        <v>0</v>
      </c>
      <c r="P463" s="68">
        <f>IF(P$454&gt;'Key project Info'!$B$6,0,'Key project Info'!$C40+('Key project Info'!$G61-'Key project Info'!$C40)/'Key project Info'!$B$6*'Economics REDD+ scenario'!P$454)</f>
        <v>0</v>
      </c>
      <c r="Q463" s="68">
        <f>IF(Q$454&gt;'Key project Info'!$B$6,0,'Key project Info'!$C40+('Key project Info'!$G61-'Key project Info'!$C40)/'Key project Info'!$B$6*'Economics REDD+ scenario'!Q$454)</f>
        <v>0</v>
      </c>
      <c r="R463" s="68">
        <f>IF(R$454&gt;'Key project Info'!$B$6,0,'Key project Info'!$C40+('Key project Info'!$G61-'Key project Info'!$C40)/'Key project Info'!$B$6*'Economics REDD+ scenario'!R$454)</f>
        <v>0</v>
      </c>
      <c r="S463" s="68">
        <f>IF(S$454&gt;'Key project Info'!$B$6,0,'Key project Info'!$C40+('Key project Info'!$G61-'Key project Info'!$C40)/'Key project Info'!$B$6*'Economics REDD+ scenario'!S$454)</f>
        <v>0</v>
      </c>
      <c r="T463" s="68">
        <f>IF(T$454&gt;'Key project Info'!$B$6,0,'Key project Info'!$C40+('Key project Info'!$G61-'Key project Info'!$C40)/'Key project Info'!$B$6*'Economics REDD+ scenario'!T$454)</f>
        <v>0</v>
      </c>
      <c r="U463" s="68">
        <f>IF(U$454&gt;'Key project Info'!$B$6,0,'Key project Info'!$C40+('Key project Info'!$G61-'Key project Info'!$C40)/'Key project Info'!$B$6*'Economics REDD+ scenario'!U$454)</f>
        <v>0</v>
      </c>
      <c r="V463" s="68">
        <f>IF(V$454&gt;'Key project Info'!$B$6,0,'Key project Info'!$C40+('Key project Info'!$G61-'Key project Info'!$C40)/'Key project Info'!$B$6*'Economics REDD+ scenario'!V$454)</f>
        <v>0</v>
      </c>
      <c r="W463" s="68">
        <f>IF(W$454&gt;'Key project Info'!$B$6,0,'Key project Info'!$C40+('Key project Info'!$G61-'Key project Info'!$C40)/'Key project Info'!$B$6*'Economics REDD+ scenario'!W$454)</f>
        <v>0</v>
      </c>
      <c r="X463" s="68">
        <f>IF(X$454&gt;'Key project Info'!$B$6,0,'Key project Info'!$C40+('Key project Info'!$G61-'Key project Info'!$C40)/'Key project Info'!$B$6*'Economics REDD+ scenario'!X$454)</f>
        <v>0</v>
      </c>
      <c r="Y463" s="68">
        <f>IF(Y$454&gt;'Key project Info'!$B$6,0,'Key project Info'!$C40+('Key project Info'!$G61-'Key project Info'!$C40)/'Key project Info'!$B$6*'Economics REDD+ scenario'!Y$454)</f>
        <v>0</v>
      </c>
      <c r="Z463" s="68">
        <f>IF(Z$454&gt;'Key project Info'!$B$6,0,'Key project Info'!$C40+('Key project Info'!$G61-'Key project Info'!$C40)/'Key project Info'!$B$6*'Economics REDD+ scenario'!Z$454)</f>
        <v>0</v>
      </c>
      <c r="AA463" s="68">
        <f>IF(AA$454&gt;'Key project Info'!$B$6,0,'Key project Info'!$C40+('Key project Info'!$G61-'Key project Info'!$C40)/'Key project Info'!$B$6*'Economics REDD+ scenario'!AA$454)</f>
        <v>0</v>
      </c>
      <c r="AB463" s="68">
        <f>IF(AB$454&gt;'Key project Info'!$B$6,0,'Key project Info'!$C40+('Key project Info'!$G61-'Key project Info'!$C40)/'Key project Info'!$B$6*'Economics REDD+ scenario'!AB$454)</f>
        <v>0</v>
      </c>
      <c r="AC463" s="68">
        <f>IF(AC$454&gt;'Key project Info'!$B$6,0,'Key project Info'!$C40+('Key project Info'!$G61-'Key project Info'!$C40)/'Key project Info'!$B$6*'Economics REDD+ scenario'!AC$454)</f>
        <v>0</v>
      </c>
      <c r="AD463" s="68">
        <f>IF(AD$454&gt;'Key project Info'!$B$6,0,'Key project Info'!$C40+('Key project Info'!$G61-'Key project Info'!$C40)/'Key project Info'!$B$6*'Economics REDD+ scenario'!AD$454)</f>
        <v>0</v>
      </c>
      <c r="AE463" s="68">
        <f>IF(AE$454&gt;'Key project Info'!$B$6,0,'Key project Info'!$C40+('Key project Info'!$G61-'Key project Info'!$C40)/'Key project Info'!$B$6*'Economics REDD+ scenario'!AE$454)</f>
        <v>0</v>
      </c>
      <c r="AF463" s="68"/>
      <c r="AG463" s="68"/>
      <c r="AH463" s="68"/>
    </row>
    <row r="464" spans="1:34" x14ac:dyDescent="0.25">
      <c r="A464" s="68" t="str">
        <f>'Key project Info'!$B41</f>
        <v>Land use i</v>
      </c>
      <c r="B464" s="68">
        <f>IF(B$454&gt;'Key project Info'!$B$6,0,'Key project Info'!$C41+('Key project Info'!$G62-'Key project Info'!$C41)/'Key project Info'!$B$6*'Economics REDD+ scenario'!B$454)</f>
        <v>0</v>
      </c>
      <c r="C464" s="68">
        <f>IF(C$454&gt;'Key project Info'!$B$6,0,'Key project Info'!$C41+('Key project Info'!$G62-'Key project Info'!$C41)/'Key project Info'!$B$6*'Economics REDD+ scenario'!C$454)</f>
        <v>0</v>
      </c>
      <c r="D464" s="68">
        <f>IF(D$454&gt;'Key project Info'!$B$6,0,'Key project Info'!$C41+('Key project Info'!$G62-'Key project Info'!$C41)/'Key project Info'!$B$6*'Economics REDD+ scenario'!D$454)</f>
        <v>0</v>
      </c>
      <c r="E464" s="68">
        <f>IF(E$454&gt;'Key project Info'!$B$6,0,'Key project Info'!$C41+('Key project Info'!$G62-'Key project Info'!$C41)/'Key project Info'!$B$6*'Economics REDD+ scenario'!E$454)</f>
        <v>0</v>
      </c>
      <c r="F464" s="68">
        <f>IF(F$454&gt;'Key project Info'!$B$6,0,'Key project Info'!$C41+('Key project Info'!$G62-'Key project Info'!$C41)/'Key project Info'!$B$6*'Economics REDD+ scenario'!F$454)</f>
        <v>0</v>
      </c>
      <c r="G464" s="68">
        <f>IF(G$454&gt;'Key project Info'!$B$6,0,'Key project Info'!$C41+('Key project Info'!$G62-'Key project Info'!$C41)/'Key project Info'!$B$6*'Economics REDD+ scenario'!G$454)</f>
        <v>0</v>
      </c>
      <c r="H464" s="68">
        <f>IF(H$454&gt;'Key project Info'!$B$6,0,'Key project Info'!$C41+('Key project Info'!$G62-'Key project Info'!$C41)/'Key project Info'!$B$6*'Economics REDD+ scenario'!H$454)</f>
        <v>0</v>
      </c>
      <c r="I464" s="68">
        <f>IF(I$454&gt;'Key project Info'!$B$6,0,'Key project Info'!$C41+('Key project Info'!$G62-'Key project Info'!$C41)/'Key project Info'!$B$6*'Economics REDD+ scenario'!I$454)</f>
        <v>0</v>
      </c>
      <c r="J464" s="68">
        <f>IF(J$454&gt;'Key project Info'!$B$6,0,'Key project Info'!$C41+('Key project Info'!$G62-'Key project Info'!$C41)/'Key project Info'!$B$6*'Economics REDD+ scenario'!J$454)</f>
        <v>0</v>
      </c>
      <c r="K464" s="68">
        <f>IF(K$454&gt;'Key project Info'!$B$6,0,'Key project Info'!$C41+('Key project Info'!$G62-'Key project Info'!$C41)/'Key project Info'!$B$6*'Economics REDD+ scenario'!K$454)</f>
        <v>0</v>
      </c>
      <c r="L464" s="68">
        <f>IF(L$454&gt;'Key project Info'!$B$6,0,'Key project Info'!$C41+('Key project Info'!$G62-'Key project Info'!$C41)/'Key project Info'!$B$6*'Economics REDD+ scenario'!L$454)</f>
        <v>0</v>
      </c>
      <c r="M464" s="68">
        <f>IF(M$454&gt;'Key project Info'!$B$6,0,'Key project Info'!$C41+('Key project Info'!$G62-'Key project Info'!$C41)/'Key project Info'!$B$6*'Economics REDD+ scenario'!M$454)</f>
        <v>0</v>
      </c>
      <c r="N464" s="68">
        <f>IF(N$454&gt;'Key project Info'!$B$6,0,'Key project Info'!$C41+('Key project Info'!$G62-'Key project Info'!$C41)/'Key project Info'!$B$6*'Economics REDD+ scenario'!N$454)</f>
        <v>0</v>
      </c>
      <c r="O464" s="68">
        <f>IF(O$454&gt;'Key project Info'!$B$6,0,'Key project Info'!$C41+('Key project Info'!$G62-'Key project Info'!$C41)/'Key project Info'!$B$6*'Economics REDD+ scenario'!O$454)</f>
        <v>0</v>
      </c>
      <c r="P464" s="68">
        <f>IF(P$454&gt;'Key project Info'!$B$6,0,'Key project Info'!$C41+('Key project Info'!$G62-'Key project Info'!$C41)/'Key project Info'!$B$6*'Economics REDD+ scenario'!P$454)</f>
        <v>0</v>
      </c>
      <c r="Q464" s="68">
        <f>IF(Q$454&gt;'Key project Info'!$B$6,0,'Key project Info'!$C41+('Key project Info'!$G62-'Key project Info'!$C41)/'Key project Info'!$B$6*'Economics REDD+ scenario'!Q$454)</f>
        <v>0</v>
      </c>
      <c r="R464" s="68">
        <f>IF(R$454&gt;'Key project Info'!$B$6,0,'Key project Info'!$C41+('Key project Info'!$G62-'Key project Info'!$C41)/'Key project Info'!$B$6*'Economics REDD+ scenario'!R$454)</f>
        <v>0</v>
      </c>
      <c r="S464" s="68">
        <f>IF(S$454&gt;'Key project Info'!$B$6,0,'Key project Info'!$C41+('Key project Info'!$G62-'Key project Info'!$C41)/'Key project Info'!$B$6*'Economics REDD+ scenario'!S$454)</f>
        <v>0</v>
      </c>
      <c r="T464" s="68">
        <f>IF(T$454&gt;'Key project Info'!$B$6,0,'Key project Info'!$C41+('Key project Info'!$G62-'Key project Info'!$C41)/'Key project Info'!$B$6*'Economics REDD+ scenario'!T$454)</f>
        <v>0</v>
      </c>
      <c r="U464" s="68">
        <f>IF(U$454&gt;'Key project Info'!$B$6,0,'Key project Info'!$C41+('Key project Info'!$G62-'Key project Info'!$C41)/'Key project Info'!$B$6*'Economics REDD+ scenario'!U$454)</f>
        <v>0</v>
      </c>
      <c r="V464" s="68">
        <f>IF(V$454&gt;'Key project Info'!$B$6,0,'Key project Info'!$C41+('Key project Info'!$G62-'Key project Info'!$C41)/'Key project Info'!$B$6*'Economics REDD+ scenario'!V$454)</f>
        <v>0</v>
      </c>
      <c r="W464" s="68">
        <f>IF(W$454&gt;'Key project Info'!$B$6,0,'Key project Info'!$C41+('Key project Info'!$G62-'Key project Info'!$C41)/'Key project Info'!$B$6*'Economics REDD+ scenario'!W$454)</f>
        <v>0</v>
      </c>
      <c r="X464" s="68">
        <f>IF(X$454&gt;'Key project Info'!$B$6,0,'Key project Info'!$C41+('Key project Info'!$G62-'Key project Info'!$C41)/'Key project Info'!$B$6*'Economics REDD+ scenario'!X$454)</f>
        <v>0</v>
      </c>
      <c r="Y464" s="68">
        <f>IF(Y$454&gt;'Key project Info'!$B$6,0,'Key project Info'!$C41+('Key project Info'!$G62-'Key project Info'!$C41)/'Key project Info'!$B$6*'Economics REDD+ scenario'!Y$454)</f>
        <v>0</v>
      </c>
      <c r="Z464" s="68">
        <f>IF(Z$454&gt;'Key project Info'!$B$6,0,'Key project Info'!$C41+('Key project Info'!$G62-'Key project Info'!$C41)/'Key project Info'!$B$6*'Economics REDD+ scenario'!Z$454)</f>
        <v>0</v>
      </c>
      <c r="AA464" s="68">
        <f>IF(AA$454&gt;'Key project Info'!$B$6,0,'Key project Info'!$C41+('Key project Info'!$G62-'Key project Info'!$C41)/'Key project Info'!$B$6*'Economics REDD+ scenario'!AA$454)</f>
        <v>0</v>
      </c>
      <c r="AB464" s="68">
        <f>IF(AB$454&gt;'Key project Info'!$B$6,0,'Key project Info'!$C41+('Key project Info'!$G62-'Key project Info'!$C41)/'Key project Info'!$B$6*'Economics REDD+ scenario'!AB$454)</f>
        <v>0</v>
      </c>
      <c r="AC464" s="68">
        <f>IF(AC$454&gt;'Key project Info'!$B$6,0,'Key project Info'!$C41+('Key project Info'!$G62-'Key project Info'!$C41)/'Key project Info'!$B$6*'Economics REDD+ scenario'!AC$454)</f>
        <v>0</v>
      </c>
      <c r="AD464" s="68">
        <f>IF(AD$454&gt;'Key project Info'!$B$6,0,'Key project Info'!$C41+('Key project Info'!$G62-'Key project Info'!$C41)/'Key project Info'!$B$6*'Economics REDD+ scenario'!AD$454)</f>
        <v>0</v>
      </c>
      <c r="AE464" s="68">
        <f>IF(AE$454&gt;'Key project Info'!$B$6,0,'Key project Info'!$C41+('Key project Info'!$G62-'Key project Info'!$C41)/'Key project Info'!$B$6*'Economics REDD+ scenario'!AE$454)</f>
        <v>0</v>
      </c>
      <c r="AF464" s="68"/>
      <c r="AG464" s="68"/>
      <c r="AH464" s="68"/>
    </row>
    <row r="465" spans="1:34" x14ac:dyDescent="0.25">
      <c r="A465" s="68" t="str">
        <f>'Key project Info'!$B42</f>
        <v>Land use j</v>
      </c>
      <c r="B465" s="68">
        <f>IF(B$454&gt;'Key project Info'!$B$6,0,'Key project Info'!$C42+('Key project Info'!$G63-'Key project Info'!$C42)/'Key project Info'!$B$6*'Economics REDD+ scenario'!B$454)</f>
        <v>0</v>
      </c>
      <c r="C465" s="68">
        <f>IF(C$454&gt;'Key project Info'!$B$6,0,'Key project Info'!$C42+('Key project Info'!$G63-'Key project Info'!$C42)/'Key project Info'!$B$6*'Economics REDD+ scenario'!C$454)</f>
        <v>0</v>
      </c>
      <c r="D465" s="68">
        <f>IF(D$454&gt;'Key project Info'!$B$6,0,'Key project Info'!$C42+('Key project Info'!$G63-'Key project Info'!$C42)/'Key project Info'!$B$6*'Economics REDD+ scenario'!D$454)</f>
        <v>0</v>
      </c>
      <c r="E465" s="68">
        <f>IF(E$454&gt;'Key project Info'!$B$6,0,'Key project Info'!$C42+('Key project Info'!$G63-'Key project Info'!$C42)/'Key project Info'!$B$6*'Economics REDD+ scenario'!E$454)</f>
        <v>0</v>
      </c>
      <c r="F465" s="68">
        <f>IF(F$454&gt;'Key project Info'!$B$6,0,'Key project Info'!$C42+('Key project Info'!$G63-'Key project Info'!$C42)/'Key project Info'!$B$6*'Economics REDD+ scenario'!F$454)</f>
        <v>0</v>
      </c>
      <c r="G465" s="68">
        <f>IF(G$454&gt;'Key project Info'!$B$6,0,'Key project Info'!$C42+('Key project Info'!$G63-'Key project Info'!$C42)/'Key project Info'!$B$6*'Economics REDD+ scenario'!G$454)</f>
        <v>0</v>
      </c>
      <c r="H465" s="68">
        <f>IF(H$454&gt;'Key project Info'!$B$6,0,'Key project Info'!$C42+('Key project Info'!$G63-'Key project Info'!$C42)/'Key project Info'!$B$6*'Economics REDD+ scenario'!H$454)</f>
        <v>0</v>
      </c>
      <c r="I465" s="68">
        <f>IF(I$454&gt;'Key project Info'!$B$6,0,'Key project Info'!$C42+('Key project Info'!$G63-'Key project Info'!$C42)/'Key project Info'!$B$6*'Economics REDD+ scenario'!I$454)</f>
        <v>0</v>
      </c>
      <c r="J465" s="68">
        <f>IF(J$454&gt;'Key project Info'!$B$6,0,'Key project Info'!$C42+('Key project Info'!$G63-'Key project Info'!$C42)/'Key project Info'!$B$6*'Economics REDD+ scenario'!J$454)</f>
        <v>0</v>
      </c>
      <c r="K465" s="68">
        <f>IF(K$454&gt;'Key project Info'!$B$6,0,'Key project Info'!$C42+('Key project Info'!$G63-'Key project Info'!$C42)/'Key project Info'!$B$6*'Economics REDD+ scenario'!K$454)</f>
        <v>0</v>
      </c>
      <c r="L465" s="68">
        <f>IF(L$454&gt;'Key project Info'!$B$6,0,'Key project Info'!$C42+('Key project Info'!$G63-'Key project Info'!$C42)/'Key project Info'!$B$6*'Economics REDD+ scenario'!L$454)</f>
        <v>0</v>
      </c>
      <c r="M465" s="68">
        <f>IF(M$454&gt;'Key project Info'!$B$6,0,'Key project Info'!$C42+('Key project Info'!$G63-'Key project Info'!$C42)/'Key project Info'!$B$6*'Economics REDD+ scenario'!M$454)</f>
        <v>0</v>
      </c>
      <c r="N465" s="68">
        <f>IF(N$454&gt;'Key project Info'!$B$6,0,'Key project Info'!$C42+('Key project Info'!$G63-'Key project Info'!$C42)/'Key project Info'!$B$6*'Economics REDD+ scenario'!N$454)</f>
        <v>0</v>
      </c>
      <c r="O465" s="68">
        <f>IF(O$454&gt;'Key project Info'!$B$6,0,'Key project Info'!$C42+('Key project Info'!$G63-'Key project Info'!$C42)/'Key project Info'!$B$6*'Economics REDD+ scenario'!O$454)</f>
        <v>0</v>
      </c>
      <c r="P465" s="68">
        <f>IF(P$454&gt;'Key project Info'!$B$6,0,'Key project Info'!$C42+('Key project Info'!$G63-'Key project Info'!$C42)/'Key project Info'!$B$6*'Economics REDD+ scenario'!P$454)</f>
        <v>0</v>
      </c>
      <c r="Q465" s="68">
        <f>IF(Q$454&gt;'Key project Info'!$B$6,0,'Key project Info'!$C42+('Key project Info'!$G63-'Key project Info'!$C42)/'Key project Info'!$B$6*'Economics REDD+ scenario'!Q$454)</f>
        <v>0</v>
      </c>
      <c r="R465" s="68">
        <f>IF(R$454&gt;'Key project Info'!$B$6,0,'Key project Info'!$C42+('Key project Info'!$G63-'Key project Info'!$C42)/'Key project Info'!$B$6*'Economics REDD+ scenario'!R$454)</f>
        <v>0</v>
      </c>
      <c r="S465" s="68">
        <f>IF(S$454&gt;'Key project Info'!$B$6,0,'Key project Info'!$C42+('Key project Info'!$G63-'Key project Info'!$C42)/'Key project Info'!$B$6*'Economics REDD+ scenario'!S$454)</f>
        <v>0</v>
      </c>
      <c r="T465" s="68">
        <f>IF(T$454&gt;'Key project Info'!$B$6,0,'Key project Info'!$C42+('Key project Info'!$G63-'Key project Info'!$C42)/'Key project Info'!$B$6*'Economics REDD+ scenario'!T$454)</f>
        <v>0</v>
      </c>
      <c r="U465" s="68">
        <f>IF(U$454&gt;'Key project Info'!$B$6,0,'Key project Info'!$C42+('Key project Info'!$G63-'Key project Info'!$C42)/'Key project Info'!$B$6*'Economics REDD+ scenario'!U$454)</f>
        <v>0</v>
      </c>
      <c r="V465" s="68">
        <f>IF(V$454&gt;'Key project Info'!$B$6,0,'Key project Info'!$C42+('Key project Info'!$G63-'Key project Info'!$C42)/'Key project Info'!$B$6*'Economics REDD+ scenario'!V$454)</f>
        <v>0</v>
      </c>
      <c r="W465" s="68">
        <f>IF(W$454&gt;'Key project Info'!$B$6,0,'Key project Info'!$C42+('Key project Info'!$G63-'Key project Info'!$C42)/'Key project Info'!$B$6*'Economics REDD+ scenario'!W$454)</f>
        <v>0</v>
      </c>
      <c r="X465" s="68">
        <f>IF(X$454&gt;'Key project Info'!$B$6,0,'Key project Info'!$C42+('Key project Info'!$G63-'Key project Info'!$C42)/'Key project Info'!$B$6*'Economics REDD+ scenario'!X$454)</f>
        <v>0</v>
      </c>
      <c r="Y465" s="68">
        <f>IF(Y$454&gt;'Key project Info'!$B$6,0,'Key project Info'!$C42+('Key project Info'!$G63-'Key project Info'!$C42)/'Key project Info'!$B$6*'Economics REDD+ scenario'!Y$454)</f>
        <v>0</v>
      </c>
      <c r="Z465" s="68">
        <f>IF(Z$454&gt;'Key project Info'!$B$6,0,'Key project Info'!$C42+('Key project Info'!$G63-'Key project Info'!$C42)/'Key project Info'!$B$6*'Economics REDD+ scenario'!Z$454)</f>
        <v>0</v>
      </c>
      <c r="AA465" s="68">
        <f>IF(AA$454&gt;'Key project Info'!$B$6,0,'Key project Info'!$C42+('Key project Info'!$G63-'Key project Info'!$C42)/'Key project Info'!$B$6*'Economics REDD+ scenario'!AA$454)</f>
        <v>0</v>
      </c>
      <c r="AB465" s="68">
        <f>IF(AB$454&gt;'Key project Info'!$B$6,0,'Key project Info'!$C42+('Key project Info'!$G63-'Key project Info'!$C42)/'Key project Info'!$B$6*'Economics REDD+ scenario'!AB$454)</f>
        <v>0</v>
      </c>
      <c r="AC465" s="68">
        <f>IF(AC$454&gt;'Key project Info'!$B$6,0,'Key project Info'!$C42+('Key project Info'!$G63-'Key project Info'!$C42)/'Key project Info'!$B$6*'Economics REDD+ scenario'!AC$454)</f>
        <v>0</v>
      </c>
      <c r="AD465" s="68">
        <f>IF(AD$454&gt;'Key project Info'!$B$6,0,'Key project Info'!$C42+('Key project Info'!$G63-'Key project Info'!$C42)/'Key project Info'!$B$6*'Economics REDD+ scenario'!AD$454)</f>
        <v>0</v>
      </c>
      <c r="AE465" s="68">
        <f>IF(AE$454&gt;'Key project Info'!$B$6,0,'Key project Info'!$C42+('Key project Info'!$G63-'Key project Info'!$C42)/'Key project Info'!$B$6*'Economics REDD+ scenario'!AE$454)</f>
        <v>0</v>
      </c>
      <c r="AF465" s="68"/>
      <c r="AG465" s="68"/>
      <c r="AH465" s="68"/>
    </row>
    <row r="466" spans="1:34" x14ac:dyDescent="0.25">
      <c r="A466" s="68" t="str">
        <f>'Key project Info'!$B43</f>
        <v>Land use k</v>
      </c>
      <c r="B466" s="68">
        <f>IF(B$454&gt;'Key project Info'!$B$6,0,'Key project Info'!$C43+('Key project Info'!$G64-'Key project Info'!$C43)/'Key project Info'!$B$6*'Economics REDD+ scenario'!B$454)</f>
        <v>0</v>
      </c>
      <c r="C466" s="68">
        <f>IF(C$454&gt;'Key project Info'!$B$6,0,'Key project Info'!$C43+('Key project Info'!$G64-'Key project Info'!$C43)/'Key project Info'!$B$6*'Economics REDD+ scenario'!C$454)</f>
        <v>0</v>
      </c>
      <c r="D466" s="68">
        <f>IF(D$454&gt;'Key project Info'!$B$6,0,'Key project Info'!$C43+('Key project Info'!$G64-'Key project Info'!$C43)/'Key project Info'!$B$6*'Economics REDD+ scenario'!D$454)</f>
        <v>0</v>
      </c>
      <c r="E466" s="68">
        <f>IF(E$454&gt;'Key project Info'!$B$6,0,'Key project Info'!$C43+('Key project Info'!$G64-'Key project Info'!$C43)/'Key project Info'!$B$6*'Economics REDD+ scenario'!E$454)</f>
        <v>0</v>
      </c>
      <c r="F466" s="68">
        <f>IF(F$454&gt;'Key project Info'!$B$6,0,'Key project Info'!$C43+('Key project Info'!$G64-'Key project Info'!$C43)/'Key project Info'!$B$6*'Economics REDD+ scenario'!F$454)</f>
        <v>0</v>
      </c>
      <c r="G466" s="68">
        <f>IF(G$454&gt;'Key project Info'!$B$6,0,'Key project Info'!$C43+('Key project Info'!$G64-'Key project Info'!$C43)/'Key project Info'!$B$6*'Economics REDD+ scenario'!G$454)</f>
        <v>0</v>
      </c>
      <c r="H466" s="68">
        <f>IF(H$454&gt;'Key project Info'!$B$6,0,'Key project Info'!$C43+('Key project Info'!$G64-'Key project Info'!$C43)/'Key project Info'!$B$6*'Economics REDD+ scenario'!H$454)</f>
        <v>0</v>
      </c>
      <c r="I466" s="68">
        <f>IF(I$454&gt;'Key project Info'!$B$6,0,'Key project Info'!$C43+('Key project Info'!$G64-'Key project Info'!$C43)/'Key project Info'!$B$6*'Economics REDD+ scenario'!I$454)</f>
        <v>0</v>
      </c>
      <c r="J466" s="68">
        <f>IF(J$454&gt;'Key project Info'!$B$6,0,'Key project Info'!$C43+('Key project Info'!$G64-'Key project Info'!$C43)/'Key project Info'!$B$6*'Economics REDD+ scenario'!J$454)</f>
        <v>0</v>
      </c>
      <c r="K466" s="68">
        <f>IF(K$454&gt;'Key project Info'!$B$6,0,'Key project Info'!$C43+('Key project Info'!$G64-'Key project Info'!$C43)/'Key project Info'!$B$6*'Economics REDD+ scenario'!K$454)</f>
        <v>0</v>
      </c>
      <c r="L466" s="68">
        <f>IF(L$454&gt;'Key project Info'!$B$6,0,'Key project Info'!$C43+('Key project Info'!$G64-'Key project Info'!$C43)/'Key project Info'!$B$6*'Economics REDD+ scenario'!L$454)</f>
        <v>0</v>
      </c>
      <c r="M466" s="68">
        <f>IF(M$454&gt;'Key project Info'!$B$6,0,'Key project Info'!$C43+('Key project Info'!$G64-'Key project Info'!$C43)/'Key project Info'!$B$6*'Economics REDD+ scenario'!M$454)</f>
        <v>0</v>
      </c>
      <c r="N466" s="68">
        <f>IF(N$454&gt;'Key project Info'!$B$6,0,'Key project Info'!$C43+('Key project Info'!$G64-'Key project Info'!$C43)/'Key project Info'!$B$6*'Economics REDD+ scenario'!N$454)</f>
        <v>0</v>
      </c>
      <c r="O466" s="68">
        <f>IF(O$454&gt;'Key project Info'!$B$6,0,'Key project Info'!$C43+('Key project Info'!$G64-'Key project Info'!$C43)/'Key project Info'!$B$6*'Economics REDD+ scenario'!O$454)</f>
        <v>0</v>
      </c>
      <c r="P466" s="68">
        <f>IF(P$454&gt;'Key project Info'!$B$6,0,'Key project Info'!$C43+('Key project Info'!$G64-'Key project Info'!$C43)/'Key project Info'!$B$6*'Economics REDD+ scenario'!P$454)</f>
        <v>0</v>
      </c>
      <c r="Q466" s="68">
        <f>IF(Q$454&gt;'Key project Info'!$B$6,0,'Key project Info'!$C43+('Key project Info'!$G64-'Key project Info'!$C43)/'Key project Info'!$B$6*'Economics REDD+ scenario'!Q$454)</f>
        <v>0</v>
      </c>
      <c r="R466" s="68">
        <f>IF(R$454&gt;'Key project Info'!$B$6,0,'Key project Info'!$C43+('Key project Info'!$G64-'Key project Info'!$C43)/'Key project Info'!$B$6*'Economics REDD+ scenario'!R$454)</f>
        <v>0</v>
      </c>
      <c r="S466" s="68">
        <f>IF(S$454&gt;'Key project Info'!$B$6,0,'Key project Info'!$C43+('Key project Info'!$G64-'Key project Info'!$C43)/'Key project Info'!$B$6*'Economics REDD+ scenario'!S$454)</f>
        <v>0</v>
      </c>
      <c r="T466" s="68">
        <f>IF(T$454&gt;'Key project Info'!$B$6,0,'Key project Info'!$C43+('Key project Info'!$G64-'Key project Info'!$C43)/'Key project Info'!$B$6*'Economics REDD+ scenario'!T$454)</f>
        <v>0</v>
      </c>
      <c r="U466" s="68">
        <f>IF(U$454&gt;'Key project Info'!$B$6,0,'Key project Info'!$C43+('Key project Info'!$G64-'Key project Info'!$C43)/'Key project Info'!$B$6*'Economics REDD+ scenario'!U$454)</f>
        <v>0</v>
      </c>
      <c r="V466" s="68">
        <f>IF(V$454&gt;'Key project Info'!$B$6,0,'Key project Info'!$C43+('Key project Info'!$G64-'Key project Info'!$C43)/'Key project Info'!$B$6*'Economics REDD+ scenario'!V$454)</f>
        <v>0</v>
      </c>
      <c r="W466" s="68">
        <f>IF(W$454&gt;'Key project Info'!$B$6,0,'Key project Info'!$C43+('Key project Info'!$G64-'Key project Info'!$C43)/'Key project Info'!$B$6*'Economics REDD+ scenario'!W$454)</f>
        <v>0</v>
      </c>
      <c r="X466" s="68">
        <f>IF(X$454&gt;'Key project Info'!$B$6,0,'Key project Info'!$C43+('Key project Info'!$G64-'Key project Info'!$C43)/'Key project Info'!$B$6*'Economics REDD+ scenario'!X$454)</f>
        <v>0</v>
      </c>
      <c r="Y466" s="68">
        <f>IF(Y$454&gt;'Key project Info'!$B$6,0,'Key project Info'!$C43+('Key project Info'!$G64-'Key project Info'!$C43)/'Key project Info'!$B$6*'Economics REDD+ scenario'!Y$454)</f>
        <v>0</v>
      </c>
      <c r="Z466" s="68">
        <f>IF(Z$454&gt;'Key project Info'!$B$6,0,'Key project Info'!$C43+('Key project Info'!$G64-'Key project Info'!$C43)/'Key project Info'!$B$6*'Economics REDD+ scenario'!Z$454)</f>
        <v>0</v>
      </c>
      <c r="AA466" s="68">
        <f>IF(AA$454&gt;'Key project Info'!$B$6,0,'Key project Info'!$C43+('Key project Info'!$G64-'Key project Info'!$C43)/'Key project Info'!$B$6*'Economics REDD+ scenario'!AA$454)</f>
        <v>0</v>
      </c>
      <c r="AB466" s="68">
        <f>IF(AB$454&gt;'Key project Info'!$B$6,0,'Key project Info'!$C43+('Key project Info'!$G64-'Key project Info'!$C43)/'Key project Info'!$B$6*'Economics REDD+ scenario'!AB$454)</f>
        <v>0</v>
      </c>
      <c r="AC466" s="68">
        <f>IF(AC$454&gt;'Key project Info'!$B$6,0,'Key project Info'!$C43+('Key project Info'!$G64-'Key project Info'!$C43)/'Key project Info'!$B$6*'Economics REDD+ scenario'!AC$454)</f>
        <v>0</v>
      </c>
      <c r="AD466" s="68">
        <f>IF(AD$454&gt;'Key project Info'!$B$6,0,'Key project Info'!$C43+('Key project Info'!$G64-'Key project Info'!$C43)/'Key project Info'!$B$6*'Economics REDD+ scenario'!AD$454)</f>
        <v>0</v>
      </c>
      <c r="AE466" s="68">
        <f>IF(AE$454&gt;'Key project Info'!$B$6,0,'Key project Info'!$C43+('Key project Info'!$G64-'Key project Info'!$C43)/'Key project Info'!$B$6*'Economics REDD+ scenario'!AE$454)</f>
        <v>0</v>
      </c>
      <c r="AF466" s="68"/>
      <c r="AG466" s="68"/>
      <c r="AH466" s="68"/>
    </row>
    <row r="467" spans="1:34" x14ac:dyDescent="0.25">
      <c r="A467" s="68" t="str">
        <f>'Key project Info'!$B44</f>
        <v>Land use l</v>
      </c>
      <c r="B467" s="68">
        <f>IF(B$454&gt;'Key project Info'!$B$6,0,'Key project Info'!$C44+('Key project Info'!$G65-'Key project Info'!$C44)/'Key project Info'!$B$6*'Economics REDD+ scenario'!B$454)</f>
        <v>0</v>
      </c>
      <c r="C467" s="68">
        <f>IF(C$454&gt;'Key project Info'!$B$6,0,'Key project Info'!$C44+('Key project Info'!$G65-'Key project Info'!$C44)/'Key project Info'!$B$6*'Economics REDD+ scenario'!C$454)</f>
        <v>0</v>
      </c>
      <c r="D467" s="68">
        <f>IF(D$454&gt;'Key project Info'!$B$6,0,'Key project Info'!$C44+('Key project Info'!$G65-'Key project Info'!$C44)/'Key project Info'!$B$6*'Economics REDD+ scenario'!D$454)</f>
        <v>0</v>
      </c>
      <c r="E467" s="68">
        <f>IF(E$454&gt;'Key project Info'!$B$6,0,'Key project Info'!$C44+('Key project Info'!$G65-'Key project Info'!$C44)/'Key project Info'!$B$6*'Economics REDD+ scenario'!E$454)</f>
        <v>0</v>
      </c>
      <c r="F467" s="68">
        <f>IF(F$454&gt;'Key project Info'!$B$6,0,'Key project Info'!$C44+('Key project Info'!$G65-'Key project Info'!$C44)/'Key project Info'!$B$6*'Economics REDD+ scenario'!F$454)</f>
        <v>0</v>
      </c>
      <c r="G467" s="68">
        <f>IF(G$454&gt;'Key project Info'!$B$6,0,'Key project Info'!$C44+('Key project Info'!$G65-'Key project Info'!$C44)/'Key project Info'!$B$6*'Economics REDD+ scenario'!G$454)</f>
        <v>0</v>
      </c>
      <c r="H467" s="68">
        <f>IF(H$454&gt;'Key project Info'!$B$6,0,'Key project Info'!$C44+('Key project Info'!$G65-'Key project Info'!$C44)/'Key project Info'!$B$6*'Economics REDD+ scenario'!H$454)</f>
        <v>0</v>
      </c>
      <c r="I467" s="68">
        <f>IF(I$454&gt;'Key project Info'!$B$6,0,'Key project Info'!$C44+('Key project Info'!$G65-'Key project Info'!$C44)/'Key project Info'!$B$6*'Economics REDD+ scenario'!I$454)</f>
        <v>0</v>
      </c>
      <c r="J467" s="68">
        <f>IF(J$454&gt;'Key project Info'!$B$6,0,'Key project Info'!$C44+('Key project Info'!$G65-'Key project Info'!$C44)/'Key project Info'!$B$6*'Economics REDD+ scenario'!J$454)</f>
        <v>0</v>
      </c>
      <c r="K467" s="68">
        <f>IF(K$454&gt;'Key project Info'!$B$6,0,'Key project Info'!$C44+('Key project Info'!$G65-'Key project Info'!$C44)/'Key project Info'!$B$6*'Economics REDD+ scenario'!K$454)</f>
        <v>0</v>
      </c>
      <c r="L467" s="68">
        <f>IF(L$454&gt;'Key project Info'!$B$6,0,'Key project Info'!$C44+('Key project Info'!$G65-'Key project Info'!$C44)/'Key project Info'!$B$6*'Economics REDD+ scenario'!L$454)</f>
        <v>0</v>
      </c>
      <c r="M467" s="68">
        <f>IF(M$454&gt;'Key project Info'!$B$6,0,'Key project Info'!$C44+('Key project Info'!$G65-'Key project Info'!$C44)/'Key project Info'!$B$6*'Economics REDD+ scenario'!M$454)</f>
        <v>0</v>
      </c>
      <c r="N467" s="68">
        <f>IF(N$454&gt;'Key project Info'!$B$6,0,'Key project Info'!$C44+('Key project Info'!$G65-'Key project Info'!$C44)/'Key project Info'!$B$6*'Economics REDD+ scenario'!N$454)</f>
        <v>0</v>
      </c>
      <c r="O467" s="68">
        <f>IF(O$454&gt;'Key project Info'!$B$6,0,'Key project Info'!$C44+('Key project Info'!$G65-'Key project Info'!$C44)/'Key project Info'!$B$6*'Economics REDD+ scenario'!O$454)</f>
        <v>0</v>
      </c>
      <c r="P467" s="68">
        <f>IF(P$454&gt;'Key project Info'!$B$6,0,'Key project Info'!$C44+('Key project Info'!$G65-'Key project Info'!$C44)/'Key project Info'!$B$6*'Economics REDD+ scenario'!P$454)</f>
        <v>0</v>
      </c>
      <c r="Q467" s="68">
        <f>IF(Q$454&gt;'Key project Info'!$B$6,0,'Key project Info'!$C44+('Key project Info'!$G65-'Key project Info'!$C44)/'Key project Info'!$B$6*'Economics REDD+ scenario'!Q$454)</f>
        <v>0</v>
      </c>
      <c r="R467" s="68">
        <f>IF(R$454&gt;'Key project Info'!$B$6,0,'Key project Info'!$C44+('Key project Info'!$G65-'Key project Info'!$C44)/'Key project Info'!$B$6*'Economics REDD+ scenario'!R$454)</f>
        <v>0</v>
      </c>
      <c r="S467" s="68">
        <f>IF(S$454&gt;'Key project Info'!$B$6,0,'Key project Info'!$C44+('Key project Info'!$G65-'Key project Info'!$C44)/'Key project Info'!$B$6*'Economics REDD+ scenario'!S$454)</f>
        <v>0</v>
      </c>
      <c r="T467" s="68">
        <f>IF(T$454&gt;'Key project Info'!$B$6,0,'Key project Info'!$C44+('Key project Info'!$G65-'Key project Info'!$C44)/'Key project Info'!$B$6*'Economics REDD+ scenario'!T$454)</f>
        <v>0</v>
      </c>
      <c r="U467" s="68">
        <f>IF(U$454&gt;'Key project Info'!$B$6,0,'Key project Info'!$C44+('Key project Info'!$G65-'Key project Info'!$C44)/'Key project Info'!$B$6*'Economics REDD+ scenario'!U$454)</f>
        <v>0</v>
      </c>
      <c r="V467" s="68">
        <f>IF(V$454&gt;'Key project Info'!$B$6,0,'Key project Info'!$C44+('Key project Info'!$G65-'Key project Info'!$C44)/'Key project Info'!$B$6*'Economics REDD+ scenario'!V$454)</f>
        <v>0</v>
      </c>
      <c r="W467" s="68">
        <f>IF(W$454&gt;'Key project Info'!$B$6,0,'Key project Info'!$C44+('Key project Info'!$G65-'Key project Info'!$C44)/'Key project Info'!$B$6*'Economics REDD+ scenario'!W$454)</f>
        <v>0</v>
      </c>
      <c r="X467" s="68">
        <f>IF(X$454&gt;'Key project Info'!$B$6,0,'Key project Info'!$C44+('Key project Info'!$G65-'Key project Info'!$C44)/'Key project Info'!$B$6*'Economics REDD+ scenario'!X$454)</f>
        <v>0</v>
      </c>
      <c r="Y467" s="68">
        <f>IF(Y$454&gt;'Key project Info'!$B$6,0,'Key project Info'!$C44+('Key project Info'!$G65-'Key project Info'!$C44)/'Key project Info'!$B$6*'Economics REDD+ scenario'!Y$454)</f>
        <v>0</v>
      </c>
      <c r="Z467" s="68">
        <f>IF(Z$454&gt;'Key project Info'!$B$6,0,'Key project Info'!$C44+('Key project Info'!$G65-'Key project Info'!$C44)/'Key project Info'!$B$6*'Economics REDD+ scenario'!Z$454)</f>
        <v>0</v>
      </c>
      <c r="AA467" s="68">
        <f>IF(AA$454&gt;'Key project Info'!$B$6,0,'Key project Info'!$C44+('Key project Info'!$G65-'Key project Info'!$C44)/'Key project Info'!$B$6*'Economics REDD+ scenario'!AA$454)</f>
        <v>0</v>
      </c>
      <c r="AB467" s="68">
        <f>IF(AB$454&gt;'Key project Info'!$B$6,0,'Key project Info'!$C44+('Key project Info'!$G65-'Key project Info'!$C44)/'Key project Info'!$B$6*'Economics REDD+ scenario'!AB$454)</f>
        <v>0</v>
      </c>
      <c r="AC467" s="68">
        <f>IF(AC$454&gt;'Key project Info'!$B$6,0,'Key project Info'!$C44+('Key project Info'!$G65-'Key project Info'!$C44)/'Key project Info'!$B$6*'Economics REDD+ scenario'!AC$454)</f>
        <v>0</v>
      </c>
      <c r="AD467" s="68">
        <f>IF(AD$454&gt;'Key project Info'!$B$6,0,'Key project Info'!$C44+('Key project Info'!$G65-'Key project Info'!$C44)/'Key project Info'!$B$6*'Economics REDD+ scenario'!AD$454)</f>
        <v>0</v>
      </c>
      <c r="AE467" s="68">
        <f>IF(AE$454&gt;'Key project Info'!$B$6,0,'Key project Info'!$C44+('Key project Info'!$G65-'Key project Info'!$C44)/'Key project Info'!$B$6*'Economics REDD+ scenario'!AE$454)</f>
        <v>0</v>
      </c>
      <c r="AF467" s="68"/>
      <c r="AG467" s="68"/>
      <c r="AH467" s="68"/>
    </row>
    <row r="468" spans="1:34" x14ac:dyDescent="0.25">
      <c r="A468" s="68" t="str">
        <f>'Key project Info'!$B45</f>
        <v>Land use m</v>
      </c>
      <c r="B468" s="68">
        <f>IF(B$454&gt;'Key project Info'!$B$6,0,'Key project Info'!$C45+('Key project Info'!$G66-'Key project Info'!$C45)/'Key project Info'!$B$6*'Economics REDD+ scenario'!B$454)</f>
        <v>0</v>
      </c>
      <c r="C468" s="68">
        <f>IF(C$454&gt;'Key project Info'!$B$6,0,'Key project Info'!$C45+('Key project Info'!$G66-'Key project Info'!$C45)/'Key project Info'!$B$6*'Economics REDD+ scenario'!C$454)</f>
        <v>0</v>
      </c>
      <c r="D468" s="68">
        <f>IF(D$454&gt;'Key project Info'!$B$6,0,'Key project Info'!$C45+('Key project Info'!$G66-'Key project Info'!$C45)/'Key project Info'!$B$6*'Economics REDD+ scenario'!D$454)</f>
        <v>0</v>
      </c>
      <c r="E468" s="68">
        <f>IF(E$454&gt;'Key project Info'!$B$6,0,'Key project Info'!$C45+('Key project Info'!$G66-'Key project Info'!$C45)/'Key project Info'!$B$6*'Economics REDD+ scenario'!E$454)</f>
        <v>0</v>
      </c>
      <c r="F468" s="68">
        <f>IF(F$454&gt;'Key project Info'!$B$6,0,'Key project Info'!$C45+('Key project Info'!$G66-'Key project Info'!$C45)/'Key project Info'!$B$6*'Economics REDD+ scenario'!F$454)</f>
        <v>0</v>
      </c>
      <c r="G468" s="68">
        <f>IF(G$454&gt;'Key project Info'!$B$6,0,'Key project Info'!$C45+('Key project Info'!$G66-'Key project Info'!$C45)/'Key project Info'!$B$6*'Economics REDD+ scenario'!G$454)</f>
        <v>0</v>
      </c>
      <c r="H468" s="68">
        <f>IF(H$454&gt;'Key project Info'!$B$6,0,'Key project Info'!$C45+('Key project Info'!$G66-'Key project Info'!$C45)/'Key project Info'!$B$6*'Economics REDD+ scenario'!H$454)</f>
        <v>0</v>
      </c>
      <c r="I468" s="68">
        <f>IF(I$454&gt;'Key project Info'!$B$6,0,'Key project Info'!$C45+('Key project Info'!$G66-'Key project Info'!$C45)/'Key project Info'!$B$6*'Economics REDD+ scenario'!I$454)</f>
        <v>0</v>
      </c>
      <c r="J468" s="68">
        <f>IF(J$454&gt;'Key project Info'!$B$6,0,'Key project Info'!$C45+('Key project Info'!$G66-'Key project Info'!$C45)/'Key project Info'!$B$6*'Economics REDD+ scenario'!J$454)</f>
        <v>0</v>
      </c>
      <c r="K468" s="68">
        <f>IF(K$454&gt;'Key project Info'!$B$6,0,'Key project Info'!$C45+('Key project Info'!$G66-'Key project Info'!$C45)/'Key project Info'!$B$6*'Economics REDD+ scenario'!K$454)</f>
        <v>0</v>
      </c>
      <c r="L468" s="68">
        <f>IF(L$454&gt;'Key project Info'!$B$6,0,'Key project Info'!$C45+('Key project Info'!$G66-'Key project Info'!$C45)/'Key project Info'!$B$6*'Economics REDD+ scenario'!L$454)</f>
        <v>0</v>
      </c>
      <c r="M468" s="68">
        <f>IF(M$454&gt;'Key project Info'!$B$6,0,'Key project Info'!$C45+('Key project Info'!$G66-'Key project Info'!$C45)/'Key project Info'!$B$6*'Economics REDD+ scenario'!M$454)</f>
        <v>0</v>
      </c>
      <c r="N468" s="68">
        <f>IF(N$454&gt;'Key project Info'!$B$6,0,'Key project Info'!$C45+('Key project Info'!$G66-'Key project Info'!$C45)/'Key project Info'!$B$6*'Economics REDD+ scenario'!N$454)</f>
        <v>0</v>
      </c>
      <c r="O468" s="68">
        <f>IF(O$454&gt;'Key project Info'!$B$6,0,'Key project Info'!$C45+('Key project Info'!$G66-'Key project Info'!$C45)/'Key project Info'!$B$6*'Economics REDD+ scenario'!O$454)</f>
        <v>0</v>
      </c>
      <c r="P468" s="68">
        <f>IF(P$454&gt;'Key project Info'!$B$6,0,'Key project Info'!$C45+('Key project Info'!$G66-'Key project Info'!$C45)/'Key project Info'!$B$6*'Economics REDD+ scenario'!P$454)</f>
        <v>0</v>
      </c>
      <c r="Q468" s="68">
        <f>IF(Q$454&gt;'Key project Info'!$B$6,0,'Key project Info'!$C45+('Key project Info'!$G66-'Key project Info'!$C45)/'Key project Info'!$B$6*'Economics REDD+ scenario'!Q$454)</f>
        <v>0</v>
      </c>
      <c r="R468" s="68">
        <f>IF(R$454&gt;'Key project Info'!$B$6,0,'Key project Info'!$C45+('Key project Info'!$G66-'Key project Info'!$C45)/'Key project Info'!$B$6*'Economics REDD+ scenario'!R$454)</f>
        <v>0</v>
      </c>
      <c r="S468" s="68">
        <f>IF(S$454&gt;'Key project Info'!$B$6,0,'Key project Info'!$C45+('Key project Info'!$G66-'Key project Info'!$C45)/'Key project Info'!$B$6*'Economics REDD+ scenario'!S$454)</f>
        <v>0</v>
      </c>
      <c r="T468" s="68">
        <f>IF(T$454&gt;'Key project Info'!$B$6,0,'Key project Info'!$C45+('Key project Info'!$G66-'Key project Info'!$C45)/'Key project Info'!$B$6*'Economics REDD+ scenario'!T$454)</f>
        <v>0</v>
      </c>
      <c r="U468" s="68">
        <f>IF(U$454&gt;'Key project Info'!$B$6,0,'Key project Info'!$C45+('Key project Info'!$G66-'Key project Info'!$C45)/'Key project Info'!$B$6*'Economics REDD+ scenario'!U$454)</f>
        <v>0</v>
      </c>
      <c r="V468" s="68">
        <f>IF(V$454&gt;'Key project Info'!$B$6,0,'Key project Info'!$C45+('Key project Info'!$G66-'Key project Info'!$C45)/'Key project Info'!$B$6*'Economics REDD+ scenario'!V$454)</f>
        <v>0</v>
      </c>
      <c r="W468" s="68">
        <f>IF(W$454&gt;'Key project Info'!$B$6,0,'Key project Info'!$C45+('Key project Info'!$G66-'Key project Info'!$C45)/'Key project Info'!$B$6*'Economics REDD+ scenario'!W$454)</f>
        <v>0</v>
      </c>
      <c r="X468" s="68">
        <f>IF(X$454&gt;'Key project Info'!$B$6,0,'Key project Info'!$C45+('Key project Info'!$G66-'Key project Info'!$C45)/'Key project Info'!$B$6*'Economics REDD+ scenario'!X$454)</f>
        <v>0</v>
      </c>
      <c r="Y468" s="68">
        <f>IF(Y$454&gt;'Key project Info'!$B$6,0,'Key project Info'!$C45+('Key project Info'!$G66-'Key project Info'!$C45)/'Key project Info'!$B$6*'Economics REDD+ scenario'!Y$454)</f>
        <v>0</v>
      </c>
      <c r="Z468" s="68">
        <f>IF(Z$454&gt;'Key project Info'!$B$6,0,'Key project Info'!$C45+('Key project Info'!$G66-'Key project Info'!$C45)/'Key project Info'!$B$6*'Economics REDD+ scenario'!Z$454)</f>
        <v>0</v>
      </c>
      <c r="AA468" s="68">
        <f>IF(AA$454&gt;'Key project Info'!$B$6,0,'Key project Info'!$C45+('Key project Info'!$G66-'Key project Info'!$C45)/'Key project Info'!$B$6*'Economics REDD+ scenario'!AA$454)</f>
        <v>0</v>
      </c>
      <c r="AB468" s="68">
        <f>IF(AB$454&gt;'Key project Info'!$B$6,0,'Key project Info'!$C45+('Key project Info'!$G66-'Key project Info'!$C45)/'Key project Info'!$B$6*'Economics REDD+ scenario'!AB$454)</f>
        <v>0</v>
      </c>
      <c r="AC468" s="68">
        <f>IF(AC$454&gt;'Key project Info'!$B$6,0,'Key project Info'!$C45+('Key project Info'!$G66-'Key project Info'!$C45)/'Key project Info'!$B$6*'Economics REDD+ scenario'!AC$454)</f>
        <v>0</v>
      </c>
      <c r="AD468" s="68">
        <f>IF(AD$454&gt;'Key project Info'!$B$6,0,'Key project Info'!$C45+('Key project Info'!$G66-'Key project Info'!$C45)/'Key project Info'!$B$6*'Economics REDD+ scenario'!AD$454)</f>
        <v>0</v>
      </c>
      <c r="AE468" s="68">
        <f>IF(AE$454&gt;'Key project Info'!$B$6,0,'Key project Info'!$C45+('Key project Info'!$G66-'Key project Info'!$C45)/'Key project Info'!$B$6*'Economics REDD+ scenario'!AE$454)</f>
        <v>0</v>
      </c>
      <c r="AF468" s="68"/>
      <c r="AG468" s="68"/>
      <c r="AH468" s="68"/>
    </row>
    <row r="469" spans="1:34" x14ac:dyDescent="0.25">
      <c r="A469" s="68" t="str">
        <f>'Key project Info'!$B46</f>
        <v>Land use n</v>
      </c>
      <c r="B469" s="68">
        <f>IF(B$454&gt;'Key project Info'!$B$6,0,'Key project Info'!$C46+('Key project Info'!$G67-'Key project Info'!$C46)/'Key project Info'!$B$6*'Economics REDD+ scenario'!B$454)</f>
        <v>0</v>
      </c>
      <c r="C469" s="68">
        <f>IF(C$454&gt;'Key project Info'!$B$6,0,'Key project Info'!$C46+('Key project Info'!$G67-'Key project Info'!$C46)/'Key project Info'!$B$6*'Economics REDD+ scenario'!C$454)</f>
        <v>0</v>
      </c>
      <c r="D469" s="68">
        <f>IF(D$454&gt;'Key project Info'!$B$6,0,'Key project Info'!$C46+('Key project Info'!$G67-'Key project Info'!$C46)/'Key project Info'!$B$6*'Economics REDD+ scenario'!D$454)</f>
        <v>0</v>
      </c>
      <c r="E469" s="68">
        <f>IF(E$454&gt;'Key project Info'!$B$6,0,'Key project Info'!$C46+('Key project Info'!$G67-'Key project Info'!$C46)/'Key project Info'!$B$6*'Economics REDD+ scenario'!E$454)</f>
        <v>0</v>
      </c>
      <c r="F469" s="68">
        <f>IF(F$454&gt;'Key project Info'!$B$6,0,'Key project Info'!$C46+('Key project Info'!$G67-'Key project Info'!$C46)/'Key project Info'!$B$6*'Economics REDD+ scenario'!F$454)</f>
        <v>0</v>
      </c>
      <c r="G469" s="68">
        <f>IF(G$454&gt;'Key project Info'!$B$6,0,'Key project Info'!$C46+('Key project Info'!$G67-'Key project Info'!$C46)/'Key project Info'!$B$6*'Economics REDD+ scenario'!G$454)</f>
        <v>0</v>
      </c>
      <c r="H469" s="68">
        <f>IF(H$454&gt;'Key project Info'!$B$6,0,'Key project Info'!$C46+('Key project Info'!$G67-'Key project Info'!$C46)/'Key project Info'!$B$6*'Economics REDD+ scenario'!H$454)</f>
        <v>0</v>
      </c>
      <c r="I469" s="68">
        <f>IF(I$454&gt;'Key project Info'!$B$6,0,'Key project Info'!$C46+('Key project Info'!$G67-'Key project Info'!$C46)/'Key project Info'!$B$6*'Economics REDD+ scenario'!I$454)</f>
        <v>0</v>
      </c>
      <c r="J469" s="68">
        <f>IF(J$454&gt;'Key project Info'!$B$6,0,'Key project Info'!$C46+('Key project Info'!$G67-'Key project Info'!$C46)/'Key project Info'!$B$6*'Economics REDD+ scenario'!J$454)</f>
        <v>0</v>
      </c>
      <c r="K469" s="68">
        <f>IF(K$454&gt;'Key project Info'!$B$6,0,'Key project Info'!$C46+('Key project Info'!$G67-'Key project Info'!$C46)/'Key project Info'!$B$6*'Economics REDD+ scenario'!K$454)</f>
        <v>0</v>
      </c>
      <c r="L469" s="68">
        <f>IF(L$454&gt;'Key project Info'!$B$6,0,'Key project Info'!$C46+('Key project Info'!$G67-'Key project Info'!$C46)/'Key project Info'!$B$6*'Economics REDD+ scenario'!L$454)</f>
        <v>0</v>
      </c>
      <c r="M469" s="68">
        <f>IF(M$454&gt;'Key project Info'!$B$6,0,'Key project Info'!$C46+('Key project Info'!$G67-'Key project Info'!$C46)/'Key project Info'!$B$6*'Economics REDD+ scenario'!M$454)</f>
        <v>0</v>
      </c>
      <c r="N469" s="68">
        <f>IF(N$454&gt;'Key project Info'!$B$6,0,'Key project Info'!$C46+('Key project Info'!$G67-'Key project Info'!$C46)/'Key project Info'!$B$6*'Economics REDD+ scenario'!N$454)</f>
        <v>0</v>
      </c>
      <c r="O469" s="68">
        <f>IF(O$454&gt;'Key project Info'!$B$6,0,'Key project Info'!$C46+('Key project Info'!$G67-'Key project Info'!$C46)/'Key project Info'!$B$6*'Economics REDD+ scenario'!O$454)</f>
        <v>0</v>
      </c>
      <c r="P469" s="68">
        <f>IF(P$454&gt;'Key project Info'!$B$6,0,'Key project Info'!$C46+('Key project Info'!$G67-'Key project Info'!$C46)/'Key project Info'!$B$6*'Economics REDD+ scenario'!P$454)</f>
        <v>0</v>
      </c>
      <c r="Q469" s="68">
        <f>IF(Q$454&gt;'Key project Info'!$B$6,0,'Key project Info'!$C46+('Key project Info'!$G67-'Key project Info'!$C46)/'Key project Info'!$B$6*'Economics REDD+ scenario'!Q$454)</f>
        <v>0</v>
      </c>
      <c r="R469" s="68">
        <f>IF(R$454&gt;'Key project Info'!$B$6,0,'Key project Info'!$C46+('Key project Info'!$G67-'Key project Info'!$C46)/'Key project Info'!$B$6*'Economics REDD+ scenario'!R$454)</f>
        <v>0</v>
      </c>
      <c r="S469" s="68">
        <f>IF(S$454&gt;'Key project Info'!$B$6,0,'Key project Info'!$C46+('Key project Info'!$G67-'Key project Info'!$C46)/'Key project Info'!$B$6*'Economics REDD+ scenario'!S$454)</f>
        <v>0</v>
      </c>
      <c r="T469" s="68">
        <f>IF(T$454&gt;'Key project Info'!$B$6,0,'Key project Info'!$C46+('Key project Info'!$G67-'Key project Info'!$C46)/'Key project Info'!$B$6*'Economics REDD+ scenario'!T$454)</f>
        <v>0</v>
      </c>
      <c r="U469" s="68">
        <f>IF(U$454&gt;'Key project Info'!$B$6,0,'Key project Info'!$C46+('Key project Info'!$G67-'Key project Info'!$C46)/'Key project Info'!$B$6*'Economics REDD+ scenario'!U$454)</f>
        <v>0</v>
      </c>
      <c r="V469" s="68">
        <f>IF(V$454&gt;'Key project Info'!$B$6,0,'Key project Info'!$C46+('Key project Info'!$G67-'Key project Info'!$C46)/'Key project Info'!$B$6*'Economics REDD+ scenario'!V$454)</f>
        <v>0</v>
      </c>
      <c r="W469" s="68">
        <f>IF(W$454&gt;'Key project Info'!$B$6,0,'Key project Info'!$C46+('Key project Info'!$G67-'Key project Info'!$C46)/'Key project Info'!$B$6*'Economics REDD+ scenario'!W$454)</f>
        <v>0</v>
      </c>
      <c r="X469" s="68">
        <f>IF(X$454&gt;'Key project Info'!$B$6,0,'Key project Info'!$C46+('Key project Info'!$G67-'Key project Info'!$C46)/'Key project Info'!$B$6*'Economics REDD+ scenario'!X$454)</f>
        <v>0</v>
      </c>
      <c r="Y469" s="68">
        <f>IF(Y$454&gt;'Key project Info'!$B$6,0,'Key project Info'!$C46+('Key project Info'!$G67-'Key project Info'!$C46)/'Key project Info'!$B$6*'Economics REDD+ scenario'!Y$454)</f>
        <v>0</v>
      </c>
      <c r="Z469" s="68">
        <f>IF(Z$454&gt;'Key project Info'!$B$6,0,'Key project Info'!$C46+('Key project Info'!$G67-'Key project Info'!$C46)/'Key project Info'!$B$6*'Economics REDD+ scenario'!Z$454)</f>
        <v>0</v>
      </c>
      <c r="AA469" s="68">
        <f>IF(AA$454&gt;'Key project Info'!$B$6,0,'Key project Info'!$C46+('Key project Info'!$G67-'Key project Info'!$C46)/'Key project Info'!$B$6*'Economics REDD+ scenario'!AA$454)</f>
        <v>0</v>
      </c>
      <c r="AB469" s="68">
        <f>IF(AB$454&gt;'Key project Info'!$B$6,0,'Key project Info'!$C46+('Key project Info'!$G67-'Key project Info'!$C46)/'Key project Info'!$B$6*'Economics REDD+ scenario'!AB$454)</f>
        <v>0</v>
      </c>
      <c r="AC469" s="68">
        <f>IF(AC$454&gt;'Key project Info'!$B$6,0,'Key project Info'!$C46+('Key project Info'!$G67-'Key project Info'!$C46)/'Key project Info'!$B$6*'Economics REDD+ scenario'!AC$454)</f>
        <v>0</v>
      </c>
      <c r="AD469" s="68">
        <f>IF(AD$454&gt;'Key project Info'!$B$6,0,'Key project Info'!$C46+('Key project Info'!$G67-'Key project Info'!$C46)/'Key project Info'!$B$6*'Economics REDD+ scenario'!AD$454)</f>
        <v>0</v>
      </c>
      <c r="AE469" s="68">
        <f>IF(AE$454&gt;'Key project Info'!$B$6,0,'Key project Info'!$C46+('Key project Info'!$G67-'Key project Info'!$C46)/'Key project Info'!$B$6*'Economics REDD+ scenario'!AE$454)</f>
        <v>0</v>
      </c>
      <c r="AF469" s="68"/>
      <c r="AG469" s="68"/>
      <c r="AH469" s="68"/>
    </row>
    <row r="470" spans="1:34" x14ac:dyDescent="0.25">
      <c r="A470" s="68" t="str">
        <f>'Key project Info'!$B47</f>
        <v>Land use o</v>
      </c>
      <c r="B470" s="68">
        <f>IF(B$454&gt;'Key project Info'!$B$6,0,'Key project Info'!$C47+('Key project Info'!$G68-'Key project Info'!$C47)/'Key project Info'!$B$6*'Economics REDD+ scenario'!B$454)</f>
        <v>0</v>
      </c>
      <c r="C470" s="68">
        <f>IF(C$454&gt;'Key project Info'!$B$6,0,'Key project Info'!$C47+('Key project Info'!$G68-'Key project Info'!$C47)/'Key project Info'!$B$6*'Economics REDD+ scenario'!C$454)</f>
        <v>0</v>
      </c>
      <c r="D470" s="68">
        <f>IF(D$454&gt;'Key project Info'!$B$6,0,'Key project Info'!$C47+('Key project Info'!$G68-'Key project Info'!$C47)/'Key project Info'!$B$6*'Economics REDD+ scenario'!D$454)</f>
        <v>0</v>
      </c>
      <c r="E470" s="68">
        <f>IF(E$454&gt;'Key project Info'!$B$6,0,'Key project Info'!$C47+('Key project Info'!$G68-'Key project Info'!$C47)/'Key project Info'!$B$6*'Economics REDD+ scenario'!E$454)</f>
        <v>0</v>
      </c>
      <c r="F470" s="68">
        <f>IF(F$454&gt;'Key project Info'!$B$6,0,'Key project Info'!$C47+('Key project Info'!$G68-'Key project Info'!$C47)/'Key project Info'!$B$6*'Economics REDD+ scenario'!F$454)</f>
        <v>0</v>
      </c>
      <c r="G470" s="68">
        <f>IF(G$454&gt;'Key project Info'!$B$6,0,'Key project Info'!$C47+('Key project Info'!$G68-'Key project Info'!$C47)/'Key project Info'!$B$6*'Economics REDD+ scenario'!G$454)</f>
        <v>0</v>
      </c>
      <c r="H470" s="68">
        <f>IF(H$454&gt;'Key project Info'!$B$6,0,'Key project Info'!$C47+('Key project Info'!$G68-'Key project Info'!$C47)/'Key project Info'!$B$6*'Economics REDD+ scenario'!H$454)</f>
        <v>0</v>
      </c>
      <c r="I470" s="68">
        <f>IF(I$454&gt;'Key project Info'!$B$6,0,'Key project Info'!$C47+('Key project Info'!$G68-'Key project Info'!$C47)/'Key project Info'!$B$6*'Economics REDD+ scenario'!I$454)</f>
        <v>0</v>
      </c>
      <c r="J470" s="68">
        <f>IF(J$454&gt;'Key project Info'!$B$6,0,'Key project Info'!$C47+('Key project Info'!$G68-'Key project Info'!$C47)/'Key project Info'!$B$6*'Economics REDD+ scenario'!J$454)</f>
        <v>0</v>
      </c>
      <c r="K470" s="68">
        <f>IF(K$454&gt;'Key project Info'!$B$6,0,'Key project Info'!$C47+('Key project Info'!$G68-'Key project Info'!$C47)/'Key project Info'!$B$6*'Economics REDD+ scenario'!K$454)</f>
        <v>0</v>
      </c>
      <c r="L470" s="68">
        <f>IF(L$454&gt;'Key project Info'!$B$6,0,'Key project Info'!$C47+('Key project Info'!$G68-'Key project Info'!$C47)/'Key project Info'!$B$6*'Economics REDD+ scenario'!L$454)</f>
        <v>0</v>
      </c>
      <c r="M470" s="68">
        <f>IF(M$454&gt;'Key project Info'!$B$6,0,'Key project Info'!$C47+('Key project Info'!$G68-'Key project Info'!$C47)/'Key project Info'!$B$6*'Economics REDD+ scenario'!M$454)</f>
        <v>0</v>
      </c>
      <c r="N470" s="68">
        <f>IF(N$454&gt;'Key project Info'!$B$6,0,'Key project Info'!$C47+('Key project Info'!$G68-'Key project Info'!$C47)/'Key project Info'!$B$6*'Economics REDD+ scenario'!N$454)</f>
        <v>0</v>
      </c>
      <c r="O470" s="68">
        <f>IF(O$454&gt;'Key project Info'!$B$6,0,'Key project Info'!$C47+('Key project Info'!$G68-'Key project Info'!$C47)/'Key project Info'!$B$6*'Economics REDD+ scenario'!O$454)</f>
        <v>0</v>
      </c>
      <c r="P470" s="68">
        <f>IF(P$454&gt;'Key project Info'!$B$6,0,'Key project Info'!$C47+('Key project Info'!$G68-'Key project Info'!$C47)/'Key project Info'!$B$6*'Economics REDD+ scenario'!P$454)</f>
        <v>0</v>
      </c>
      <c r="Q470" s="68">
        <f>IF(Q$454&gt;'Key project Info'!$B$6,0,'Key project Info'!$C47+('Key project Info'!$G68-'Key project Info'!$C47)/'Key project Info'!$B$6*'Economics REDD+ scenario'!Q$454)</f>
        <v>0</v>
      </c>
      <c r="R470" s="68">
        <f>IF(R$454&gt;'Key project Info'!$B$6,0,'Key project Info'!$C47+('Key project Info'!$G68-'Key project Info'!$C47)/'Key project Info'!$B$6*'Economics REDD+ scenario'!R$454)</f>
        <v>0</v>
      </c>
      <c r="S470" s="68">
        <f>IF(S$454&gt;'Key project Info'!$B$6,0,'Key project Info'!$C47+('Key project Info'!$G68-'Key project Info'!$C47)/'Key project Info'!$B$6*'Economics REDD+ scenario'!S$454)</f>
        <v>0</v>
      </c>
      <c r="T470" s="68">
        <f>IF(T$454&gt;'Key project Info'!$B$6,0,'Key project Info'!$C47+('Key project Info'!$G68-'Key project Info'!$C47)/'Key project Info'!$B$6*'Economics REDD+ scenario'!T$454)</f>
        <v>0</v>
      </c>
      <c r="U470" s="68">
        <f>IF(U$454&gt;'Key project Info'!$B$6,0,'Key project Info'!$C47+('Key project Info'!$G68-'Key project Info'!$C47)/'Key project Info'!$B$6*'Economics REDD+ scenario'!U$454)</f>
        <v>0</v>
      </c>
      <c r="V470" s="68">
        <f>IF(V$454&gt;'Key project Info'!$B$6,0,'Key project Info'!$C47+('Key project Info'!$G68-'Key project Info'!$C47)/'Key project Info'!$B$6*'Economics REDD+ scenario'!V$454)</f>
        <v>0</v>
      </c>
      <c r="W470" s="68">
        <f>IF(W$454&gt;'Key project Info'!$B$6,0,'Key project Info'!$C47+('Key project Info'!$G68-'Key project Info'!$C47)/'Key project Info'!$B$6*'Economics REDD+ scenario'!W$454)</f>
        <v>0</v>
      </c>
      <c r="X470" s="68">
        <f>IF(X$454&gt;'Key project Info'!$B$6,0,'Key project Info'!$C47+('Key project Info'!$G68-'Key project Info'!$C47)/'Key project Info'!$B$6*'Economics REDD+ scenario'!X$454)</f>
        <v>0</v>
      </c>
      <c r="Y470" s="68">
        <f>IF(Y$454&gt;'Key project Info'!$B$6,0,'Key project Info'!$C47+('Key project Info'!$G68-'Key project Info'!$C47)/'Key project Info'!$B$6*'Economics REDD+ scenario'!Y$454)</f>
        <v>0</v>
      </c>
      <c r="Z470" s="68">
        <f>IF(Z$454&gt;'Key project Info'!$B$6,0,'Key project Info'!$C47+('Key project Info'!$G68-'Key project Info'!$C47)/'Key project Info'!$B$6*'Economics REDD+ scenario'!Z$454)</f>
        <v>0</v>
      </c>
      <c r="AA470" s="68">
        <f>IF(AA$454&gt;'Key project Info'!$B$6,0,'Key project Info'!$C47+('Key project Info'!$G68-'Key project Info'!$C47)/'Key project Info'!$B$6*'Economics REDD+ scenario'!AA$454)</f>
        <v>0</v>
      </c>
      <c r="AB470" s="68">
        <f>IF(AB$454&gt;'Key project Info'!$B$6,0,'Key project Info'!$C47+('Key project Info'!$G68-'Key project Info'!$C47)/'Key project Info'!$B$6*'Economics REDD+ scenario'!AB$454)</f>
        <v>0</v>
      </c>
      <c r="AC470" s="68">
        <f>IF(AC$454&gt;'Key project Info'!$B$6,0,'Key project Info'!$C47+('Key project Info'!$G68-'Key project Info'!$C47)/'Key project Info'!$B$6*'Economics REDD+ scenario'!AC$454)</f>
        <v>0</v>
      </c>
      <c r="AD470" s="68">
        <f>IF(AD$454&gt;'Key project Info'!$B$6,0,'Key project Info'!$C47+('Key project Info'!$G68-'Key project Info'!$C47)/'Key project Info'!$B$6*'Economics REDD+ scenario'!AD$454)</f>
        <v>0</v>
      </c>
      <c r="AE470" s="68">
        <f>IF(AE$454&gt;'Key project Info'!$B$6,0,'Key project Info'!$C47+('Key project Info'!$G68-'Key project Info'!$C47)/'Key project Info'!$B$6*'Economics REDD+ scenario'!AE$454)</f>
        <v>0</v>
      </c>
      <c r="AF470" s="68"/>
      <c r="AG470" s="68"/>
      <c r="AH470" s="68"/>
    </row>
    <row r="471" spans="1:34" x14ac:dyDescent="0.25">
      <c r="A471" s="68" t="str">
        <f>'Key project Info'!$B48</f>
        <v>Land use p</v>
      </c>
      <c r="B471" s="68">
        <f>IF(B$454&gt;'Key project Info'!$B$6,0,'Key project Info'!$C48+('Key project Info'!$G69-'Key project Info'!$C48)/'Key project Info'!$B$6*'Economics REDD+ scenario'!B$454)</f>
        <v>0</v>
      </c>
      <c r="C471" s="68">
        <f>IF(C$454&gt;'Key project Info'!$B$6,0,'Key project Info'!$C48+('Key project Info'!$G69-'Key project Info'!$C48)/'Key project Info'!$B$6*'Economics REDD+ scenario'!C$454)</f>
        <v>0</v>
      </c>
      <c r="D471" s="68">
        <f>IF(D$454&gt;'Key project Info'!$B$6,0,'Key project Info'!$C48+('Key project Info'!$G69-'Key project Info'!$C48)/'Key project Info'!$B$6*'Economics REDD+ scenario'!D$454)</f>
        <v>0</v>
      </c>
      <c r="E471" s="68">
        <f>IF(E$454&gt;'Key project Info'!$B$6,0,'Key project Info'!$C48+('Key project Info'!$G69-'Key project Info'!$C48)/'Key project Info'!$B$6*'Economics REDD+ scenario'!E$454)</f>
        <v>0</v>
      </c>
      <c r="F471" s="68">
        <f>IF(F$454&gt;'Key project Info'!$B$6,0,'Key project Info'!$C48+('Key project Info'!$G69-'Key project Info'!$C48)/'Key project Info'!$B$6*'Economics REDD+ scenario'!F$454)</f>
        <v>0</v>
      </c>
      <c r="G471" s="68">
        <f>IF(G$454&gt;'Key project Info'!$B$6,0,'Key project Info'!$C48+('Key project Info'!$G69-'Key project Info'!$C48)/'Key project Info'!$B$6*'Economics REDD+ scenario'!G$454)</f>
        <v>0</v>
      </c>
      <c r="H471" s="68">
        <f>IF(H$454&gt;'Key project Info'!$B$6,0,'Key project Info'!$C48+('Key project Info'!$G69-'Key project Info'!$C48)/'Key project Info'!$B$6*'Economics REDD+ scenario'!H$454)</f>
        <v>0</v>
      </c>
      <c r="I471" s="68">
        <f>IF(I$454&gt;'Key project Info'!$B$6,0,'Key project Info'!$C48+('Key project Info'!$G69-'Key project Info'!$C48)/'Key project Info'!$B$6*'Economics REDD+ scenario'!I$454)</f>
        <v>0</v>
      </c>
      <c r="J471" s="68">
        <f>IF(J$454&gt;'Key project Info'!$B$6,0,'Key project Info'!$C48+('Key project Info'!$G69-'Key project Info'!$C48)/'Key project Info'!$B$6*'Economics REDD+ scenario'!J$454)</f>
        <v>0</v>
      </c>
      <c r="K471" s="68">
        <f>IF(K$454&gt;'Key project Info'!$B$6,0,'Key project Info'!$C48+('Key project Info'!$G69-'Key project Info'!$C48)/'Key project Info'!$B$6*'Economics REDD+ scenario'!K$454)</f>
        <v>0</v>
      </c>
      <c r="L471" s="68">
        <f>IF(L$454&gt;'Key project Info'!$B$6,0,'Key project Info'!$C48+('Key project Info'!$G69-'Key project Info'!$C48)/'Key project Info'!$B$6*'Economics REDD+ scenario'!L$454)</f>
        <v>0</v>
      </c>
      <c r="M471" s="68">
        <f>IF(M$454&gt;'Key project Info'!$B$6,0,'Key project Info'!$C48+('Key project Info'!$G69-'Key project Info'!$C48)/'Key project Info'!$B$6*'Economics REDD+ scenario'!M$454)</f>
        <v>0</v>
      </c>
      <c r="N471" s="68">
        <f>IF(N$454&gt;'Key project Info'!$B$6,0,'Key project Info'!$C48+('Key project Info'!$G69-'Key project Info'!$C48)/'Key project Info'!$B$6*'Economics REDD+ scenario'!N$454)</f>
        <v>0</v>
      </c>
      <c r="O471" s="68">
        <f>IF(O$454&gt;'Key project Info'!$B$6,0,'Key project Info'!$C48+('Key project Info'!$G69-'Key project Info'!$C48)/'Key project Info'!$B$6*'Economics REDD+ scenario'!O$454)</f>
        <v>0</v>
      </c>
      <c r="P471" s="68">
        <f>IF(P$454&gt;'Key project Info'!$B$6,0,'Key project Info'!$C48+('Key project Info'!$G69-'Key project Info'!$C48)/'Key project Info'!$B$6*'Economics REDD+ scenario'!P$454)</f>
        <v>0</v>
      </c>
      <c r="Q471" s="68">
        <f>IF(Q$454&gt;'Key project Info'!$B$6,0,'Key project Info'!$C48+('Key project Info'!$G69-'Key project Info'!$C48)/'Key project Info'!$B$6*'Economics REDD+ scenario'!Q$454)</f>
        <v>0</v>
      </c>
      <c r="R471" s="68">
        <f>IF(R$454&gt;'Key project Info'!$B$6,0,'Key project Info'!$C48+('Key project Info'!$G69-'Key project Info'!$C48)/'Key project Info'!$B$6*'Economics REDD+ scenario'!R$454)</f>
        <v>0</v>
      </c>
      <c r="S471" s="68">
        <f>IF(S$454&gt;'Key project Info'!$B$6,0,'Key project Info'!$C48+('Key project Info'!$G69-'Key project Info'!$C48)/'Key project Info'!$B$6*'Economics REDD+ scenario'!S$454)</f>
        <v>0</v>
      </c>
      <c r="T471" s="68">
        <f>IF(T$454&gt;'Key project Info'!$B$6,0,'Key project Info'!$C48+('Key project Info'!$G69-'Key project Info'!$C48)/'Key project Info'!$B$6*'Economics REDD+ scenario'!T$454)</f>
        <v>0</v>
      </c>
      <c r="U471" s="68">
        <f>IF(U$454&gt;'Key project Info'!$B$6,0,'Key project Info'!$C48+('Key project Info'!$G69-'Key project Info'!$C48)/'Key project Info'!$B$6*'Economics REDD+ scenario'!U$454)</f>
        <v>0</v>
      </c>
      <c r="V471" s="68">
        <f>IF(V$454&gt;'Key project Info'!$B$6,0,'Key project Info'!$C48+('Key project Info'!$G69-'Key project Info'!$C48)/'Key project Info'!$B$6*'Economics REDD+ scenario'!V$454)</f>
        <v>0</v>
      </c>
      <c r="W471" s="68">
        <f>IF(W$454&gt;'Key project Info'!$B$6,0,'Key project Info'!$C48+('Key project Info'!$G69-'Key project Info'!$C48)/'Key project Info'!$B$6*'Economics REDD+ scenario'!W$454)</f>
        <v>0</v>
      </c>
      <c r="X471" s="68">
        <f>IF(X$454&gt;'Key project Info'!$B$6,0,'Key project Info'!$C48+('Key project Info'!$G69-'Key project Info'!$C48)/'Key project Info'!$B$6*'Economics REDD+ scenario'!X$454)</f>
        <v>0</v>
      </c>
      <c r="Y471" s="68">
        <f>IF(Y$454&gt;'Key project Info'!$B$6,0,'Key project Info'!$C48+('Key project Info'!$G69-'Key project Info'!$C48)/'Key project Info'!$B$6*'Economics REDD+ scenario'!Y$454)</f>
        <v>0</v>
      </c>
      <c r="Z471" s="68">
        <f>IF(Z$454&gt;'Key project Info'!$B$6,0,'Key project Info'!$C48+('Key project Info'!$G69-'Key project Info'!$C48)/'Key project Info'!$B$6*'Economics REDD+ scenario'!Z$454)</f>
        <v>0</v>
      </c>
      <c r="AA471" s="68">
        <f>IF(AA$454&gt;'Key project Info'!$B$6,0,'Key project Info'!$C48+('Key project Info'!$G69-'Key project Info'!$C48)/'Key project Info'!$B$6*'Economics REDD+ scenario'!AA$454)</f>
        <v>0</v>
      </c>
      <c r="AB471" s="68">
        <f>IF(AB$454&gt;'Key project Info'!$B$6,0,'Key project Info'!$C48+('Key project Info'!$G69-'Key project Info'!$C48)/'Key project Info'!$B$6*'Economics REDD+ scenario'!AB$454)</f>
        <v>0</v>
      </c>
      <c r="AC471" s="68">
        <f>IF(AC$454&gt;'Key project Info'!$B$6,0,'Key project Info'!$C48+('Key project Info'!$G69-'Key project Info'!$C48)/'Key project Info'!$B$6*'Economics REDD+ scenario'!AC$454)</f>
        <v>0</v>
      </c>
      <c r="AD471" s="68">
        <f>IF(AD$454&gt;'Key project Info'!$B$6,0,'Key project Info'!$C48+('Key project Info'!$G69-'Key project Info'!$C48)/'Key project Info'!$B$6*'Economics REDD+ scenario'!AD$454)</f>
        <v>0</v>
      </c>
      <c r="AE471" s="68">
        <f>IF(AE$454&gt;'Key project Info'!$B$6,0,'Key project Info'!$C48+('Key project Info'!$G69-'Key project Info'!$C48)/'Key project Info'!$B$6*'Economics REDD+ scenario'!AE$454)</f>
        <v>0</v>
      </c>
      <c r="AF471" s="68"/>
      <c r="AG471" s="68"/>
      <c r="AH471" s="68"/>
    </row>
    <row r="472" spans="1:34" x14ac:dyDescent="0.25">
      <c r="A472" s="68" t="str">
        <f>'Key project Info'!$B49</f>
        <v>Land use q</v>
      </c>
      <c r="B472" s="68">
        <f>IF(B$454&gt;'Key project Info'!$B$6,0,'Key project Info'!$C49+('Key project Info'!$G70-'Key project Info'!$C49)/'Key project Info'!$B$6*'Economics REDD+ scenario'!B$454)</f>
        <v>0</v>
      </c>
      <c r="C472" s="68">
        <f>IF(C$454&gt;'Key project Info'!$B$6,0,'Key project Info'!$C49+('Key project Info'!$G70-'Key project Info'!$C49)/'Key project Info'!$B$6*'Economics REDD+ scenario'!C$454)</f>
        <v>0</v>
      </c>
      <c r="D472" s="68">
        <f>IF(D$454&gt;'Key project Info'!$B$6,0,'Key project Info'!$C49+('Key project Info'!$G70-'Key project Info'!$C49)/'Key project Info'!$B$6*'Economics REDD+ scenario'!D$454)</f>
        <v>0</v>
      </c>
      <c r="E472" s="68">
        <f>IF(E$454&gt;'Key project Info'!$B$6,0,'Key project Info'!$C49+('Key project Info'!$G70-'Key project Info'!$C49)/'Key project Info'!$B$6*'Economics REDD+ scenario'!E$454)</f>
        <v>0</v>
      </c>
      <c r="F472" s="68">
        <f>IF(F$454&gt;'Key project Info'!$B$6,0,'Key project Info'!$C49+('Key project Info'!$G70-'Key project Info'!$C49)/'Key project Info'!$B$6*'Economics REDD+ scenario'!F$454)</f>
        <v>0</v>
      </c>
      <c r="G472" s="68">
        <f>IF(G$454&gt;'Key project Info'!$B$6,0,'Key project Info'!$C49+('Key project Info'!$G70-'Key project Info'!$C49)/'Key project Info'!$B$6*'Economics REDD+ scenario'!G$454)</f>
        <v>0</v>
      </c>
      <c r="H472" s="68">
        <f>IF(H$454&gt;'Key project Info'!$B$6,0,'Key project Info'!$C49+('Key project Info'!$G70-'Key project Info'!$C49)/'Key project Info'!$B$6*'Economics REDD+ scenario'!H$454)</f>
        <v>0</v>
      </c>
      <c r="I472" s="68">
        <f>IF(I$454&gt;'Key project Info'!$B$6,0,'Key project Info'!$C49+('Key project Info'!$G70-'Key project Info'!$C49)/'Key project Info'!$B$6*'Economics REDD+ scenario'!I$454)</f>
        <v>0</v>
      </c>
      <c r="J472" s="68">
        <f>IF(J$454&gt;'Key project Info'!$B$6,0,'Key project Info'!$C49+('Key project Info'!$G70-'Key project Info'!$C49)/'Key project Info'!$B$6*'Economics REDD+ scenario'!J$454)</f>
        <v>0</v>
      </c>
      <c r="K472" s="68">
        <f>IF(K$454&gt;'Key project Info'!$B$6,0,'Key project Info'!$C49+('Key project Info'!$G70-'Key project Info'!$C49)/'Key project Info'!$B$6*'Economics REDD+ scenario'!K$454)</f>
        <v>0</v>
      </c>
      <c r="L472" s="68">
        <f>IF(L$454&gt;'Key project Info'!$B$6,0,'Key project Info'!$C49+('Key project Info'!$G70-'Key project Info'!$C49)/'Key project Info'!$B$6*'Economics REDD+ scenario'!L$454)</f>
        <v>0</v>
      </c>
      <c r="M472" s="68">
        <f>IF(M$454&gt;'Key project Info'!$B$6,0,'Key project Info'!$C49+('Key project Info'!$G70-'Key project Info'!$C49)/'Key project Info'!$B$6*'Economics REDD+ scenario'!M$454)</f>
        <v>0</v>
      </c>
      <c r="N472" s="68">
        <f>IF(N$454&gt;'Key project Info'!$B$6,0,'Key project Info'!$C49+('Key project Info'!$G70-'Key project Info'!$C49)/'Key project Info'!$B$6*'Economics REDD+ scenario'!N$454)</f>
        <v>0</v>
      </c>
      <c r="O472" s="68">
        <f>IF(O$454&gt;'Key project Info'!$B$6,0,'Key project Info'!$C49+('Key project Info'!$G70-'Key project Info'!$C49)/'Key project Info'!$B$6*'Economics REDD+ scenario'!O$454)</f>
        <v>0</v>
      </c>
      <c r="P472" s="68">
        <f>IF(P$454&gt;'Key project Info'!$B$6,0,'Key project Info'!$C49+('Key project Info'!$G70-'Key project Info'!$C49)/'Key project Info'!$B$6*'Economics REDD+ scenario'!P$454)</f>
        <v>0</v>
      </c>
      <c r="Q472" s="68">
        <f>IF(Q$454&gt;'Key project Info'!$B$6,0,'Key project Info'!$C49+('Key project Info'!$G70-'Key project Info'!$C49)/'Key project Info'!$B$6*'Economics REDD+ scenario'!Q$454)</f>
        <v>0</v>
      </c>
      <c r="R472" s="68">
        <f>IF(R$454&gt;'Key project Info'!$B$6,0,'Key project Info'!$C49+('Key project Info'!$G70-'Key project Info'!$C49)/'Key project Info'!$B$6*'Economics REDD+ scenario'!R$454)</f>
        <v>0</v>
      </c>
      <c r="S472" s="68">
        <f>IF(S$454&gt;'Key project Info'!$B$6,0,'Key project Info'!$C49+('Key project Info'!$G70-'Key project Info'!$C49)/'Key project Info'!$B$6*'Economics REDD+ scenario'!S$454)</f>
        <v>0</v>
      </c>
      <c r="T472" s="68">
        <f>IF(T$454&gt;'Key project Info'!$B$6,0,'Key project Info'!$C49+('Key project Info'!$G70-'Key project Info'!$C49)/'Key project Info'!$B$6*'Economics REDD+ scenario'!T$454)</f>
        <v>0</v>
      </c>
      <c r="U472" s="68">
        <f>IF(U$454&gt;'Key project Info'!$B$6,0,'Key project Info'!$C49+('Key project Info'!$G70-'Key project Info'!$C49)/'Key project Info'!$B$6*'Economics REDD+ scenario'!U$454)</f>
        <v>0</v>
      </c>
      <c r="V472" s="68">
        <f>IF(V$454&gt;'Key project Info'!$B$6,0,'Key project Info'!$C49+('Key project Info'!$G70-'Key project Info'!$C49)/'Key project Info'!$B$6*'Economics REDD+ scenario'!V$454)</f>
        <v>0</v>
      </c>
      <c r="W472" s="68">
        <f>IF(W$454&gt;'Key project Info'!$B$6,0,'Key project Info'!$C49+('Key project Info'!$G70-'Key project Info'!$C49)/'Key project Info'!$B$6*'Economics REDD+ scenario'!W$454)</f>
        <v>0</v>
      </c>
      <c r="X472" s="68">
        <f>IF(X$454&gt;'Key project Info'!$B$6,0,'Key project Info'!$C49+('Key project Info'!$G70-'Key project Info'!$C49)/'Key project Info'!$B$6*'Economics REDD+ scenario'!X$454)</f>
        <v>0</v>
      </c>
      <c r="Y472" s="68">
        <f>IF(Y$454&gt;'Key project Info'!$B$6,0,'Key project Info'!$C49+('Key project Info'!$G70-'Key project Info'!$C49)/'Key project Info'!$B$6*'Economics REDD+ scenario'!Y$454)</f>
        <v>0</v>
      </c>
      <c r="Z472" s="68">
        <f>IF(Z$454&gt;'Key project Info'!$B$6,0,'Key project Info'!$C49+('Key project Info'!$G70-'Key project Info'!$C49)/'Key project Info'!$B$6*'Economics REDD+ scenario'!Z$454)</f>
        <v>0</v>
      </c>
      <c r="AA472" s="68">
        <f>IF(AA$454&gt;'Key project Info'!$B$6,0,'Key project Info'!$C49+('Key project Info'!$G70-'Key project Info'!$C49)/'Key project Info'!$B$6*'Economics REDD+ scenario'!AA$454)</f>
        <v>0</v>
      </c>
      <c r="AB472" s="68">
        <f>IF(AB$454&gt;'Key project Info'!$B$6,0,'Key project Info'!$C49+('Key project Info'!$G70-'Key project Info'!$C49)/'Key project Info'!$B$6*'Economics REDD+ scenario'!AB$454)</f>
        <v>0</v>
      </c>
      <c r="AC472" s="68">
        <f>IF(AC$454&gt;'Key project Info'!$B$6,0,'Key project Info'!$C49+('Key project Info'!$G70-'Key project Info'!$C49)/'Key project Info'!$B$6*'Economics REDD+ scenario'!AC$454)</f>
        <v>0</v>
      </c>
      <c r="AD472" s="68">
        <f>IF(AD$454&gt;'Key project Info'!$B$6,0,'Key project Info'!$C49+('Key project Info'!$G70-'Key project Info'!$C49)/'Key project Info'!$B$6*'Economics REDD+ scenario'!AD$454)</f>
        <v>0</v>
      </c>
      <c r="AE472" s="68">
        <f>IF(AE$454&gt;'Key project Info'!$B$6,0,'Key project Info'!$C49+('Key project Info'!$G70-'Key project Info'!$C49)/'Key project Info'!$B$6*'Economics REDD+ scenario'!AE$454)</f>
        <v>0</v>
      </c>
      <c r="AF472" s="68"/>
      <c r="AG472" s="68"/>
      <c r="AH472" s="68"/>
    </row>
    <row r="473" spans="1:34" x14ac:dyDescent="0.25">
      <c r="A473" s="68" t="str">
        <f>'Key project Info'!$B50</f>
        <v>Land use r</v>
      </c>
      <c r="B473" s="68">
        <f>IF(B$454&gt;'Key project Info'!$B$6,0,'Key project Info'!$C50+('Key project Info'!$G71-'Key project Info'!$C50)/'Key project Info'!$B$6*'Economics REDD+ scenario'!B$454)</f>
        <v>0</v>
      </c>
      <c r="C473" s="68">
        <f>IF(C$454&gt;'Key project Info'!$B$6,0,'Key project Info'!$C50+('Key project Info'!$G71-'Key project Info'!$C50)/'Key project Info'!$B$6*'Economics REDD+ scenario'!C$454)</f>
        <v>0</v>
      </c>
      <c r="D473" s="68">
        <f>IF(D$454&gt;'Key project Info'!$B$6,0,'Key project Info'!$C50+('Key project Info'!$G71-'Key project Info'!$C50)/'Key project Info'!$B$6*'Economics REDD+ scenario'!D$454)</f>
        <v>0</v>
      </c>
      <c r="E473" s="68">
        <f>IF(E$454&gt;'Key project Info'!$B$6,0,'Key project Info'!$C50+('Key project Info'!$G71-'Key project Info'!$C50)/'Key project Info'!$B$6*'Economics REDD+ scenario'!E$454)</f>
        <v>0</v>
      </c>
      <c r="F473" s="68">
        <f>IF(F$454&gt;'Key project Info'!$B$6,0,'Key project Info'!$C50+('Key project Info'!$G71-'Key project Info'!$C50)/'Key project Info'!$B$6*'Economics REDD+ scenario'!F$454)</f>
        <v>0</v>
      </c>
      <c r="G473" s="68">
        <f>IF(G$454&gt;'Key project Info'!$B$6,0,'Key project Info'!$C50+('Key project Info'!$G71-'Key project Info'!$C50)/'Key project Info'!$B$6*'Economics REDD+ scenario'!G$454)</f>
        <v>0</v>
      </c>
      <c r="H473" s="68">
        <f>IF(H$454&gt;'Key project Info'!$B$6,0,'Key project Info'!$C50+('Key project Info'!$G71-'Key project Info'!$C50)/'Key project Info'!$B$6*'Economics REDD+ scenario'!H$454)</f>
        <v>0</v>
      </c>
      <c r="I473" s="68">
        <f>IF(I$454&gt;'Key project Info'!$B$6,0,'Key project Info'!$C50+('Key project Info'!$G71-'Key project Info'!$C50)/'Key project Info'!$B$6*'Economics REDD+ scenario'!I$454)</f>
        <v>0</v>
      </c>
      <c r="J473" s="68">
        <f>IF(J$454&gt;'Key project Info'!$B$6,0,'Key project Info'!$C50+('Key project Info'!$G71-'Key project Info'!$C50)/'Key project Info'!$B$6*'Economics REDD+ scenario'!J$454)</f>
        <v>0</v>
      </c>
      <c r="K473" s="68">
        <f>IF(K$454&gt;'Key project Info'!$B$6,0,'Key project Info'!$C50+('Key project Info'!$G71-'Key project Info'!$C50)/'Key project Info'!$B$6*'Economics REDD+ scenario'!K$454)</f>
        <v>0</v>
      </c>
      <c r="L473" s="68">
        <f>IF(L$454&gt;'Key project Info'!$B$6,0,'Key project Info'!$C50+('Key project Info'!$G71-'Key project Info'!$C50)/'Key project Info'!$B$6*'Economics REDD+ scenario'!L$454)</f>
        <v>0</v>
      </c>
      <c r="M473" s="68">
        <f>IF(M$454&gt;'Key project Info'!$B$6,0,'Key project Info'!$C50+('Key project Info'!$G71-'Key project Info'!$C50)/'Key project Info'!$B$6*'Economics REDD+ scenario'!M$454)</f>
        <v>0</v>
      </c>
      <c r="N473" s="68">
        <f>IF(N$454&gt;'Key project Info'!$B$6,0,'Key project Info'!$C50+('Key project Info'!$G71-'Key project Info'!$C50)/'Key project Info'!$B$6*'Economics REDD+ scenario'!N$454)</f>
        <v>0</v>
      </c>
      <c r="O473" s="68">
        <f>IF(O$454&gt;'Key project Info'!$B$6,0,'Key project Info'!$C50+('Key project Info'!$G71-'Key project Info'!$C50)/'Key project Info'!$B$6*'Economics REDD+ scenario'!O$454)</f>
        <v>0</v>
      </c>
      <c r="P473" s="68">
        <f>IF(P$454&gt;'Key project Info'!$B$6,0,'Key project Info'!$C50+('Key project Info'!$G71-'Key project Info'!$C50)/'Key project Info'!$B$6*'Economics REDD+ scenario'!P$454)</f>
        <v>0</v>
      </c>
      <c r="Q473" s="68">
        <f>IF(Q$454&gt;'Key project Info'!$B$6,0,'Key project Info'!$C50+('Key project Info'!$G71-'Key project Info'!$C50)/'Key project Info'!$B$6*'Economics REDD+ scenario'!Q$454)</f>
        <v>0</v>
      </c>
      <c r="R473" s="68">
        <f>IF(R$454&gt;'Key project Info'!$B$6,0,'Key project Info'!$C50+('Key project Info'!$G71-'Key project Info'!$C50)/'Key project Info'!$B$6*'Economics REDD+ scenario'!R$454)</f>
        <v>0</v>
      </c>
      <c r="S473" s="68">
        <f>IF(S$454&gt;'Key project Info'!$B$6,0,'Key project Info'!$C50+('Key project Info'!$G71-'Key project Info'!$C50)/'Key project Info'!$B$6*'Economics REDD+ scenario'!S$454)</f>
        <v>0</v>
      </c>
      <c r="T473" s="68">
        <f>IF(T$454&gt;'Key project Info'!$B$6,0,'Key project Info'!$C50+('Key project Info'!$G71-'Key project Info'!$C50)/'Key project Info'!$B$6*'Economics REDD+ scenario'!T$454)</f>
        <v>0</v>
      </c>
      <c r="U473" s="68">
        <f>IF(U$454&gt;'Key project Info'!$B$6,0,'Key project Info'!$C50+('Key project Info'!$G71-'Key project Info'!$C50)/'Key project Info'!$B$6*'Economics REDD+ scenario'!U$454)</f>
        <v>0</v>
      </c>
      <c r="V473" s="68">
        <f>IF(V$454&gt;'Key project Info'!$B$6,0,'Key project Info'!$C50+('Key project Info'!$G71-'Key project Info'!$C50)/'Key project Info'!$B$6*'Economics REDD+ scenario'!V$454)</f>
        <v>0</v>
      </c>
      <c r="W473" s="68">
        <f>IF(W$454&gt;'Key project Info'!$B$6,0,'Key project Info'!$C50+('Key project Info'!$G71-'Key project Info'!$C50)/'Key project Info'!$B$6*'Economics REDD+ scenario'!W$454)</f>
        <v>0</v>
      </c>
      <c r="X473" s="68">
        <f>IF(X$454&gt;'Key project Info'!$B$6,0,'Key project Info'!$C50+('Key project Info'!$G71-'Key project Info'!$C50)/'Key project Info'!$B$6*'Economics REDD+ scenario'!X$454)</f>
        <v>0</v>
      </c>
      <c r="Y473" s="68">
        <f>IF(Y$454&gt;'Key project Info'!$B$6,0,'Key project Info'!$C50+('Key project Info'!$G71-'Key project Info'!$C50)/'Key project Info'!$B$6*'Economics REDD+ scenario'!Y$454)</f>
        <v>0</v>
      </c>
      <c r="Z473" s="68">
        <f>IF(Z$454&gt;'Key project Info'!$B$6,0,'Key project Info'!$C50+('Key project Info'!$G71-'Key project Info'!$C50)/'Key project Info'!$B$6*'Economics REDD+ scenario'!Z$454)</f>
        <v>0</v>
      </c>
      <c r="AA473" s="68">
        <f>IF(AA$454&gt;'Key project Info'!$B$6,0,'Key project Info'!$C50+('Key project Info'!$G71-'Key project Info'!$C50)/'Key project Info'!$B$6*'Economics REDD+ scenario'!AA$454)</f>
        <v>0</v>
      </c>
      <c r="AB473" s="68">
        <f>IF(AB$454&gt;'Key project Info'!$B$6,0,'Key project Info'!$C50+('Key project Info'!$G71-'Key project Info'!$C50)/'Key project Info'!$B$6*'Economics REDD+ scenario'!AB$454)</f>
        <v>0</v>
      </c>
      <c r="AC473" s="68">
        <f>IF(AC$454&gt;'Key project Info'!$B$6,0,'Key project Info'!$C50+('Key project Info'!$G71-'Key project Info'!$C50)/'Key project Info'!$B$6*'Economics REDD+ scenario'!AC$454)</f>
        <v>0</v>
      </c>
      <c r="AD473" s="68">
        <f>IF(AD$454&gt;'Key project Info'!$B$6,0,'Key project Info'!$C50+('Key project Info'!$G71-'Key project Info'!$C50)/'Key project Info'!$B$6*'Economics REDD+ scenario'!AD$454)</f>
        <v>0</v>
      </c>
      <c r="AE473" s="68">
        <f>IF(AE$454&gt;'Key project Info'!$B$6,0,'Key project Info'!$C50+('Key project Info'!$G71-'Key project Info'!$C50)/'Key project Info'!$B$6*'Economics REDD+ scenario'!AE$454)</f>
        <v>0</v>
      </c>
      <c r="AF473" s="68"/>
      <c r="AG473" s="68"/>
      <c r="AH473" s="68"/>
    </row>
    <row r="474" spans="1:34" x14ac:dyDescent="0.25">
      <c r="A474" s="68" t="str">
        <f>'Key project Info'!$B51</f>
        <v>Land use s</v>
      </c>
      <c r="B474" s="68">
        <f>IF(B$454&gt;'Key project Info'!$B$6,0,'Key project Info'!$C51+('Key project Info'!$G72-'Key project Info'!$C51)/'Key project Info'!$B$6*'Economics REDD+ scenario'!B$454)</f>
        <v>0</v>
      </c>
      <c r="C474" s="68">
        <f>IF(C$454&gt;'Key project Info'!$B$6,0,'Key project Info'!$C51+('Key project Info'!$G72-'Key project Info'!$C51)/'Key project Info'!$B$6*'Economics REDD+ scenario'!C$454)</f>
        <v>0</v>
      </c>
      <c r="D474" s="68">
        <f>IF(D$454&gt;'Key project Info'!$B$6,0,'Key project Info'!$C51+('Key project Info'!$G72-'Key project Info'!$C51)/'Key project Info'!$B$6*'Economics REDD+ scenario'!D$454)</f>
        <v>0</v>
      </c>
      <c r="E474" s="68">
        <f>IF(E$454&gt;'Key project Info'!$B$6,0,'Key project Info'!$C51+('Key project Info'!$G72-'Key project Info'!$C51)/'Key project Info'!$B$6*'Economics REDD+ scenario'!E$454)</f>
        <v>0</v>
      </c>
      <c r="F474" s="68">
        <f>IF(F$454&gt;'Key project Info'!$B$6,0,'Key project Info'!$C51+('Key project Info'!$G72-'Key project Info'!$C51)/'Key project Info'!$B$6*'Economics REDD+ scenario'!F$454)</f>
        <v>0</v>
      </c>
      <c r="G474" s="68">
        <f>IF(G$454&gt;'Key project Info'!$B$6,0,'Key project Info'!$C51+('Key project Info'!$G72-'Key project Info'!$C51)/'Key project Info'!$B$6*'Economics REDD+ scenario'!G$454)</f>
        <v>0</v>
      </c>
      <c r="H474" s="68">
        <f>IF(H$454&gt;'Key project Info'!$B$6,0,'Key project Info'!$C51+('Key project Info'!$G72-'Key project Info'!$C51)/'Key project Info'!$B$6*'Economics REDD+ scenario'!H$454)</f>
        <v>0</v>
      </c>
      <c r="I474" s="68">
        <f>IF(I$454&gt;'Key project Info'!$B$6,0,'Key project Info'!$C51+('Key project Info'!$G72-'Key project Info'!$C51)/'Key project Info'!$B$6*'Economics REDD+ scenario'!I$454)</f>
        <v>0</v>
      </c>
      <c r="J474" s="68">
        <f>IF(J$454&gt;'Key project Info'!$B$6,0,'Key project Info'!$C51+('Key project Info'!$G72-'Key project Info'!$C51)/'Key project Info'!$B$6*'Economics REDD+ scenario'!J$454)</f>
        <v>0</v>
      </c>
      <c r="K474" s="68">
        <f>IF(K$454&gt;'Key project Info'!$B$6,0,'Key project Info'!$C51+('Key project Info'!$G72-'Key project Info'!$C51)/'Key project Info'!$B$6*'Economics REDD+ scenario'!K$454)</f>
        <v>0</v>
      </c>
      <c r="L474" s="68">
        <f>IF(L$454&gt;'Key project Info'!$B$6,0,'Key project Info'!$C51+('Key project Info'!$G72-'Key project Info'!$C51)/'Key project Info'!$B$6*'Economics REDD+ scenario'!L$454)</f>
        <v>0</v>
      </c>
      <c r="M474" s="68">
        <f>IF(M$454&gt;'Key project Info'!$B$6,0,'Key project Info'!$C51+('Key project Info'!$G72-'Key project Info'!$C51)/'Key project Info'!$B$6*'Economics REDD+ scenario'!M$454)</f>
        <v>0</v>
      </c>
      <c r="N474" s="68">
        <f>IF(N$454&gt;'Key project Info'!$B$6,0,'Key project Info'!$C51+('Key project Info'!$G72-'Key project Info'!$C51)/'Key project Info'!$B$6*'Economics REDD+ scenario'!N$454)</f>
        <v>0</v>
      </c>
      <c r="O474" s="68">
        <f>IF(O$454&gt;'Key project Info'!$B$6,0,'Key project Info'!$C51+('Key project Info'!$G72-'Key project Info'!$C51)/'Key project Info'!$B$6*'Economics REDD+ scenario'!O$454)</f>
        <v>0</v>
      </c>
      <c r="P474" s="68">
        <f>IF(P$454&gt;'Key project Info'!$B$6,0,'Key project Info'!$C51+('Key project Info'!$G72-'Key project Info'!$C51)/'Key project Info'!$B$6*'Economics REDD+ scenario'!P$454)</f>
        <v>0</v>
      </c>
      <c r="Q474" s="68">
        <f>IF(Q$454&gt;'Key project Info'!$B$6,0,'Key project Info'!$C51+('Key project Info'!$G72-'Key project Info'!$C51)/'Key project Info'!$B$6*'Economics REDD+ scenario'!Q$454)</f>
        <v>0</v>
      </c>
      <c r="R474" s="68">
        <f>IF(R$454&gt;'Key project Info'!$B$6,0,'Key project Info'!$C51+('Key project Info'!$G72-'Key project Info'!$C51)/'Key project Info'!$B$6*'Economics REDD+ scenario'!R$454)</f>
        <v>0</v>
      </c>
      <c r="S474" s="68">
        <f>IF(S$454&gt;'Key project Info'!$B$6,0,'Key project Info'!$C51+('Key project Info'!$G72-'Key project Info'!$C51)/'Key project Info'!$B$6*'Economics REDD+ scenario'!S$454)</f>
        <v>0</v>
      </c>
      <c r="T474" s="68">
        <f>IF(T$454&gt;'Key project Info'!$B$6,0,'Key project Info'!$C51+('Key project Info'!$G72-'Key project Info'!$C51)/'Key project Info'!$B$6*'Economics REDD+ scenario'!T$454)</f>
        <v>0</v>
      </c>
      <c r="U474" s="68">
        <f>IF(U$454&gt;'Key project Info'!$B$6,0,'Key project Info'!$C51+('Key project Info'!$G72-'Key project Info'!$C51)/'Key project Info'!$B$6*'Economics REDD+ scenario'!U$454)</f>
        <v>0</v>
      </c>
      <c r="V474" s="68">
        <f>IF(V$454&gt;'Key project Info'!$B$6,0,'Key project Info'!$C51+('Key project Info'!$G72-'Key project Info'!$C51)/'Key project Info'!$B$6*'Economics REDD+ scenario'!V$454)</f>
        <v>0</v>
      </c>
      <c r="W474" s="68">
        <f>IF(W$454&gt;'Key project Info'!$B$6,0,'Key project Info'!$C51+('Key project Info'!$G72-'Key project Info'!$C51)/'Key project Info'!$B$6*'Economics REDD+ scenario'!W$454)</f>
        <v>0</v>
      </c>
      <c r="X474" s="68">
        <f>IF(X$454&gt;'Key project Info'!$B$6,0,'Key project Info'!$C51+('Key project Info'!$G72-'Key project Info'!$C51)/'Key project Info'!$B$6*'Economics REDD+ scenario'!X$454)</f>
        <v>0</v>
      </c>
      <c r="Y474" s="68">
        <f>IF(Y$454&gt;'Key project Info'!$B$6,0,'Key project Info'!$C51+('Key project Info'!$G72-'Key project Info'!$C51)/'Key project Info'!$B$6*'Economics REDD+ scenario'!Y$454)</f>
        <v>0</v>
      </c>
      <c r="Z474" s="68">
        <f>IF(Z$454&gt;'Key project Info'!$B$6,0,'Key project Info'!$C51+('Key project Info'!$G72-'Key project Info'!$C51)/'Key project Info'!$B$6*'Economics REDD+ scenario'!Z$454)</f>
        <v>0</v>
      </c>
      <c r="AA474" s="68">
        <f>IF(AA$454&gt;'Key project Info'!$B$6,0,'Key project Info'!$C51+('Key project Info'!$G72-'Key project Info'!$C51)/'Key project Info'!$B$6*'Economics REDD+ scenario'!AA$454)</f>
        <v>0</v>
      </c>
      <c r="AB474" s="68">
        <f>IF(AB$454&gt;'Key project Info'!$B$6,0,'Key project Info'!$C51+('Key project Info'!$G72-'Key project Info'!$C51)/'Key project Info'!$B$6*'Economics REDD+ scenario'!AB$454)</f>
        <v>0</v>
      </c>
      <c r="AC474" s="68">
        <f>IF(AC$454&gt;'Key project Info'!$B$6,0,'Key project Info'!$C51+('Key project Info'!$G72-'Key project Info'!$C51)/'Key project Info'!$B$6*'Economics REDD+ scenario'!AC$454)</f>
        <v>0</v>
      </c>
      <c r="AD474" s="68">
        <f>IF(AD$454&gt;'Key project Info'!$B$6,0,'Key project Info'!$C51+('Key project Info'!$G72-'Key project Info'!$C51)/'Key project Info'!$B$6*'Economics REDD+ scenario'!AD$454)</f>
        <v>0</v>
      </c>
      <c r="AE474" s="68">
        <f>IF(AE$454&gt;'Key project Info'!$B$6,0,'Key project Info'!$C51+('Key project Info'!$G72-'Key project Info'!$C51)/'Key project Info'!$B$6*'Economics REDD+ scenario'!AE$454)</f>
        <v>0</v>
      </c>
      <c r="AF474" s="68"/>
      <c r="AG474" s="68"/>
      <c r="AH474" s="68"/>
    </row>
    <row r="475" spans="1:34" x14ac:dyDescent="0.25">
      <c r="A475" s="68" t="str">
        <f>'Key project Info'!$B52</f>
        <v>Land use XXXXXXX</v>
      </c>
      <c r="B475" s="68">
        <f>IF(B$454&gt;'Key project Info'!$B$6,0,'Key project Info'!$C52+('Key project Info'!$G73-'Key project Info'!$C52)/'Key project Info'!$B$6*'Economics REDD+ scenario'!B$454)</f>
        <v>0</v>
      </c>
      <c r="C475" s="68">
        <f>IF(C$454&gt;'Key project Info'!$B$6,0,'Key project Info'!$C52+('Key project Info'!$G73-'Key project Info'!$C52)/'Key project Info'!$B$6*'Economics REDD+ scenario'!C$454)</f>
        <v>0</v>
      </c>
      <c r="D475" s="68">
        <f>IF(D$454&gt;'Key project Info'!$B$6,0,'Key project Info'!$C52+('Key project Info'!$G73-'Key project Info'!$C52)/'Key project Info'!$B$6*'Economics REDD+ scenario'!D$454)</f>
        <v>0</v>
      </c>
      <c r="E475" s="68">
        <f>IF(E$454&gt;'Key project Info'!$B$6,0,'Key project Info'!$C52+('Key project Info'!$G73-'Key project Info'!$C52)/'Key project Info'!$B$6*'Economics REDD+ scenario'!E$454)</f>
        <v>0</v>
      </c>
      <c r="F475" s="68">
        <f>IF(F$454&gt;'Key project Info'!$B$6,0,'Key project Info'!$C52+('Key project Info'!$G73-'Key project Info'!$C52)/'Key project Info'!$B$6*'Economics REDD+ scenario'!F$454)</f>
        <v>0</v>
      </c>
      <c r="G475" s="68">
        <f>IF(G$454&gt;'Key project Info'!$B$6,0,'Key project Info'!$C52+('Key project Info'!$G73-'Key project Info'!$C52)/'Key project Info'!$B$6*'Economics REDD+ scenario'!G$454)</f>
        <v>0</v>
      </c>
      <c r="H475" s="68">
        <f>IF(H$454&gt;'Key project Info'!$B$6,0,'Key project Info'!$C52+('Key project Info'!$G73-'Key project Info'!$C52)/'Key project Info'!$B$6*'Economics REDD+ scenario'!H$454)</f>
        <v>0</v>
      </c>
      <c r="I475" s="68">
        <f>IF(I$454&gt;'Key project Info'!$B$6,0,'Key project Info'!$C52+('Key project Info'!$G73-'Key project Info'!$C52)/'Key project Info'!$B$6*'Economics REDD+ scenario'!I$454)</f>
        <v>0</v>
      </c>
      <c r="J475" s="68">
        <f>IF(J$454&gt;'Key project Info'!$B$6,0,'Key project Info'!$C52+('Key project Info'!$G73-'Key project Info'!$C52)/'Key project Info'!$B$6*'Economics REDD+ scenario'!J$454)</f>
        <v>0</v>
      </c>
      <c r="K475" s="68">
        <f>IF(K$454&gt;'Key project Info'!$B$6,0,'Key project Info'!$C52+('Key project Info'!$G73-'Key project Info'!$C52)/'Key project Info'!$B$6*'Economics REDD+ scenario'!K$454)</f>
        <v>0</v>
      </c>
      <c r="L475" s="68">
        <f>IF(L$454&gt;'Key project Info'!$B$6,0,'Key project Info'!$C52+('Key project Info'!$G73-'Key project Info'!$C52)/'Key project Info'!$B$6*'Economics REDD+ scenario'!L$454)</f>
        <v>0</v>
      </c>
      <c r="M475" s="68">
        <f>IF(M$454&gt;'Key project Info'!$B$6,0,'Key project Info'!$C52+('Key project Info'!$G73-'Key project Info'!$C52)/'Key project Info'!$B$6*'Economics REDD+ scenario'!M$454)</f>
        <v>0</v>
      </c>
      <c r="N475" s="68">
        <f>IF(N$454&gt;'Key project Info'!$B$6,0,'Key project Info'!$C52+('Key project Info'!$G73-'Key project Info'!$C52)/'Key project Info'!$B$6*'Economics REDD+ scenario'!N$454)</f>
        <v>0</v>
      </c>
      <c r="O475" s="68">
        <f>IF(O$454&gt;'Key project Info'!$B$6,0,'Key project Info'!$C52+('Key project Info'!$G73-'Key project Info'!$C52)/'Key project Info'!$B$6*'Economics REDD+ scenario'!O$454)</f>
        <v>0</v>
      </c>
      <c r="P475" s="68">
        <f>IF(P$454&gt;'Key project Info'!$B$6,0,'Key project Info'!$C52+('Key project Info'!$G73-'Key project Info'!$C52)/'Key project Info'!$B$6*'Economics REDD+ scenario'!P$454)</f>
        <v>0</v>
      </c>
      <c r="Q475" s="68">
        <f>IF(Q$454&gt;'Key project Info'!$B$6,0,'Key project Info'!$C52+('Key project Info'!$G73-'Key project Info'!$C52)/'Key project Info'!$B$6*'Economics REDD+ scenario'!Q$454)</f>
        <v>0</v>
      </c>
      <c r="R475" s="68">
        <f>IF(R$454&gt;'Key project Info'!$B$6,0,'Key project Info'!$C52+('Key project Info'!$G73-'Key project Info'!$C52)/'Key project Info'!$B$6*'Economics REDD+ scenario'!R$454)</f>
        <v>0</v>
      </c>
      <c r="S475" s="68">
        <f>IF(S$454&gt;'Key project Info'!$B$6,0,'Key project Info'!$C52+('Key project Info'!$G73-'Key project Info'!$C52)/'Key project Info'!$B$6*'Economics REDD+ scenario'!S$454)</f>
        <v>0</v>
      </c>
      <c r="T475" s="68">
        <f>IF(T$454&gt;'Key project Info'!$B$6,0,'Key project Info'!$C52+('Key project Info'!$G73-'Key project Info'!$C52)/'Key project Info'!$B$6*'Economics REDD+ scenario'!T$454)</f>
        <v>0</v>
      </c>
      <c r="U475" s="68">
        <f>IF(U$454&gt;'Key project Info'!$B$6,0,'Key project Info'!$C52+('Key project Info'!$G73-'Key project Info'!$C52)/'Key project Info'!$B$6*'Economics REDD+ scenario'!U$454)</f>
        <v>0</v>
      </c>
      <c r="V475" s="68">
        <f>IF(V$454&gt;'Key project Info'!$B$6,0,'Key project Info'!$C52+('Key project Info'!$G73-'Key project Info'!$C52)/'Key project Info'!$B$6*'Economics REDD+ scenario'!V$454)</f>
        <v>0</v>
      </c>
      <c r="W475" s="68">
        <f>IF(W$454&gt;'Key project Info'!$B$6,0,'Key project Info'!$C52+('Key project Info'!$G73-'Key project Info'!$C52)/'Key project Info'!$B$6*'Economics REDD+ scenario'!W$454)</f>
        <v>0</v>
      </c>
      <c r="X475" s="68">
        <f>IF(X$454&gt;'Key project Info'!$B$6,0,'Key project Info'!$C52+('Key project Info'!$G73-'Key project Info'!$C52)/'Key project Info'!$B$6*'Economics REDD+ scenario'!X$454)</f>
        <v>0</v>
      </c>
      <c r="Y475" s="68">
        <f>IF(Y$454&gt;'Key project Info'!$B$6,0,'Key project Info'!$C52+('Key project Info'!$G73-'Key project Info'!$C52)/'Key project Info'!$B$6*'Economics REDD+ scenario'!Y$454)</f>
        <v>0</v>
      </c>
      <c r="Z475" s="68">
        <f>IF(Z$454&gt;'Key project Info'!$B$6,0,'Key project Info'!$C52+('Key project Info'!$G73-'Key project Info'!$C52)/'Key project Info'!$B$6*'Economics REDD+ scenario'!Z$454)</f>
        <v>0</v>
      </c>
      <c r="AA475" s="68">
        <f>IF(AA$454&gt;'Key project Info'!$B$6,0,'Key project Info'!$C52+('Key project Info'!$G73-'Key project Info'!$C52)/'Key project Info'!$B$6*'Economics REDD+ scenario'!AA$454)</f>
        <v>0</v>
      </c>
      <c r="AB475" s="68">
        <f>IF(AB$454&gt;'Key project Info'!$B$6,0,'Key project Info'!$C52+('Key project Info'!$G73-'Key project Info'!$C52)/'Key project Info'!$B$6*'Economics REDD+ scenario'!AB$454)</f>
        <v>0</v>
      </c>
      <c r="AC475" s="68">
        <f>IF(AC$454&gt;'Key project Info'!$B$6,0,'Key project Info'!$C52+('Key project Info'!$G73-'Key project Info'!$C52)/'Key project Info'!$B$6*'Economics REDD+ scenario'!AC$454)</f>
        <v>0</v>
      </c>
      <c r="AD475" s="68">
        <f>IF(AD$454&gt;'Key project Info'!$B$6,0,'Key project Info'!$C52+('Key project Info'!$G73-'Key project Info'!$C52)/'Key project Info'!$B$6*'Economics REDD+ scenario'!AD$454)</f>
        <v>0</v>
      </c>
      <c r="AE475" s="68">
        <f>IF(AE$454&gt;'Key project Info'!$B$6,0,'Key project Info'!$C52+('Key project Info'!$G73-'Key project Info'!$C52)/'Key project Info'!$B$6*'Economics REDD+ scenario'!AE$454)</f>
        <v>0</v>
      </c>
      <c r="AF475" s="68"/>
      <c r="AG475" s="68"/>
      <c r="AH475" s="68"/>
    </row>
    <row r="476" spans="1:34" x14ac:dyDescent="0.25">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s="68"/>
      <c r="AG476" s="68"/>
      <c r="AH476" s="68"/>
    </row>
    <row r="477" spans="1:34" x14ac:dyDescent="0.25">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c r="AD477" s="68"/>
      <c r="AE477" s="68"/>
      <c r="AF477" s="68"/>
      <c r="AG477" s="68"/>
      <c r="AH477" s="68"/>
    </row>
    <row r="478" spans="1:34" x14ac:dyDescent="0.25">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s="68"/>
      <c r="AG478" s="68"/>
      <c r="AH478" s="68"/>
    </row>
    <row r="479" spans="1:34" x14ac:dyDescent="0.25">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c r="AD479" s="68"/>
      <c r="AE479" s="68"/>
      <c r="AF479" s="68"/>
      <c r="AG479" s="68"/>
      <c r="AH479" s="68"/>
    </row>
    <row r="480" spans="1:34" ht="22.8" x14ac:dyDescent="0.3">
      <c r="A480" s="297" t="s">
        <v>117</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298"/>
      <c r="AF480" s="68"/>
      <c r="AG480" s="68"/>
      <c r="AH480" s="68"/>
    </row>
    <row r="481" spans="1:34" x14ac:dyDescent="0.25">
      <c r="A481" s="287" t="s">
        <v>1</v>
      </c>
      <c r="B481" s="288">
        <v>1</v>
      </c>
      <c r="C481" s="288">
        <v>2</v>
      </c>
      <c r="D481" s="288">
        <v>3</v>
      </c>
      <c r="E481" s="288">
        <v>4</v>
      </c>
      <c r="F481" s="288">
        <v>5</v>
      </c>
      <c r="G481" s="288">
        <v>6</v>
      </c>
      <c r="H481" s="288">
        <v>7</v>
      </c>
      <c r="I481" s="288">
        <v>8</v>
      </c>
      <c r="J481" s="288">
        <v>9</v>
      </c>
      <c r="K481" s="288">
        <v>10</v>
      </c>
      <c r="L481" s="288">
        <v>11</v>
      </c>
      <c r="M481" s="288">
        <v>12</v>
      </c>
      <c r="N481" s="288">
        <v>13</v>
      </c>
      <c r="O481" s="288">
        <v>14</v>
      </c>
      <c r="P481" s="288">
        <v>15</v>
      </c>
      <c r="Q481" s="288">
        <v>16</v>
      </c>
      <c r="R481" s="288">
        <v>17</v>
      </c>
      <c r="S481" s="288">
        <v>18</v>
      </c>
      <c r="T481" s="288">
        <v>19</v>
      </c>
      <c r="U481" s="288">
        <v>20</v>
      </c>
      <c r="V481" s="288">
        <v>21</v>
      </c>
      <c r="W481" s="288">
        <v>22</v>
      </c>
      <c r="X481" s="288">
        <v>23</v>
      </c>
      <c r="Y481" s="288">
        <v>24</v>
      </c>
      <c r="Z481" s="288">
        <v>25</v>
      </c>
      <c r="AA481" s="288">
        <v>26</v>
      </c>
      <c r="AB481" s="288">
        <v>27</v>
      </c>
      <c r="AC481" s="288">
        <v>28</v>
      </c>
      <c r="AD481" s="288">
        <v>29</v>
      </c>
      <c r="AE481" s="288">
        <v>30</v>
      </c>
      <c r="AF481" s="68"/>
      <c r="AG481" s="68"/>
      <c r="AH481" s="68"/>
    </row>
    <row r="482" spans="1:34" ht="17.25" customHeight="1" x14ac:dyDescent="0.3">
      <c r="A482" s="129" t="s">
        <v>64</v>
      </c>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G482" s="68"/>
      <c r="AH482" s="68"/>
    </row>
    <row r="483" spans="1:34" x14ac:dyDescent="0.25">
      <c r="A483" s="68" t="str">
        <f>'Key project Info'!$B33</f>
        <v>Primary natural forest (non-exploited)</v>
      </c>
      <c r="B483" s="68">
        <f>IF(B$481&gt;'Key project Info'!$B$6,0,IF('Key project Info'!$G54&gt;'Key project Info'!$C33,'Key project Info'!$C33*B34+('Key project Info'!$G54-'Key project Info'!$C33)/'Key project Info'!$B$6*SUM($B34:B34),B456*B34))</f>
        <v>-9600000</v>
      </c>
      <c r="C483" s="68">
        <f>IF(C$481&gt;'Key project Info'!$B$6,0,IF('Key project Info'!$G54&gt;'Key project Info'!$C33,'Key project Info'!$C33*C34+('Key project Info'!$G54-'Key project Info'!$C33)/'Key project Info'!$B$6*SUM($B34:C34),C456*C34))</f>
        <v>1840000</v>
      </c>
      <c r="D483" s="68">
        <f>IF(D$481&gt;'Key project Info'!$B$6,0,IF('Key project Info'!$G54&gt;'Key project Info'!$C33,'Key project Info'!$C33*D34+('Key project Info'!$G54-'Key project Info'!$C33)/'Key project Info'!$B$6*SUM($B34:D34),D456*D34))</f>
        <v>1760000</v>
      </c>
      <c r="E483" s="68">
        <f>IF(E$481&gt;'Key project Info'!$B$6,0,IF('Key project Info'!$G54&gt;'Key project Info'!$C33,'Key project Info'!$C33*E34+('Key project Info'!$G54-'Key project Info'!$C33)/'Key project Info'!$B$6*SUM($B34:E34),E456*E34))</f>
        <v>1680000</v>
      </c>
      <c r="F483" s="68">
        <f>IF(F$481&gt;'Key project Info'!$B$6,0,IF('Key project Info'!$G54&gt;'Key project Info'!$C33,'Key project Info'!$C33*F34+('Key project Info'!$G54-'Key project Info'!$C33)/'Key project Info'!$B$6*SUM($B34:F34),F456*F34))</f>
        <v>1600000</v>
      </c>
      <c r="G483" s="68">
        <f>IF(G$481&gt;'Key project Info'!$B$6,0,IF('Key project Info'!$G54&gt;'Key project Info'!$C33,'Key project Info'!$C33*G34+('Key project Info'!$G54-'Key project Info'!$C33)/'Key project Info'!$B$6*SUM($B34:G34),G456*G34))</f>
        <v>1520000</v>
      </c>
      <c r="H483" s="68">
        <f>IF(H$481&gt;'Key project Info'!$B$6,0,IF('Key project Info'!$G54&gt;'Key project Info'!$C33,'Key project Info'!$C33*H34+('Key project Info'!$G54-'Key project Info'!$C33)/'Key project Info'!$B$6*SUM($B34:H34),H456*H34))</f>
        <v>1440000</v>
      </c>
      <c r="I483" s="68">
        <f>IF(I$481&gt;'Key project Info'!$B$6,0,IF('Key project Info'!$G54&gt;'Key project Info'!$C33,'Key project Info'!$C33*I34+('Key project Info'!$G54-'Key project Info'!$C33)/'Key project Info'!$B$6*SUM($B34:I34),I456*I34))</f>
        <v>1360000</v>
      </c>
      <c r="J483" s="68">
        <f>IF(J$481&gt;'Key project Info'!$B$6,0,IF('Key project Info'!$G54&gt;'Key project Info'!$C33,'Key project Info'!$C33*J34+('Key project Info'!$G54-'Key project Info'!$C33)/'Key project Info'!$B$6*SUM($B34:J34),J456*J34))</f>
        <v>1280000</v>
      </c>
      <c r="K483" s="68">
        <f>IF(K$481&gt;'Key project Info'!$B$6,0,IF('Key project Info'!$G54&gt;'Key project Info'!$C33,'Key project Info'!$C33*K34+('Key project Info'!$G54-'Key project Info'!$C33)/'Key project Info'!$B$6*SUM($B34:K34),K456*K34))</f>
        <v>1200000</v>
      </c>
      <c r="L483" s="68">
        <f>IF(L$481&gt;'Key project Info'!$B$6,0,IF('Key project Info'!$G54&gt;'Key project Info'!$C33,'Key project Info'!$C33*L34+('Key project Info'!$G54-'Key project Info'!$C33)/'Key project Info'!$B$6*SUM($B34:L34),L456*L34))</f>
        <v>1120000</v>
      </c>
      <c r="M483" s="68">
        <f>IF(M$481&gt;'Key project Info'!$B$6,0,IF('Key project Info'!$G54&gt;'Key project Info'!$C33,'Key project Info'!$C33*M34+('Key project Info'!$G54-'Key project Info'!$C33)/'Key project Info'!$B$6*SUM($B34:M34),M456*M34))</f>
        <v>1040000</v>
      </c>
      <c r="N483" s="68">
        <f>IF(N$481&gt;'Key project Info'!$B$6,0,IF('Key project Info'!$G54&gt;'Key project Info'!$C33,'Key project Info'!$C33*N34+('Key project Info'!$G54-'Key project Info'!$C33)/'Key project Info'!$B$6*SUM($B34:N34),N456*N34))</f>
        <v>960000</v>
      </c>
      <c r="O483" s="68">
        <f>IF(O$481&gt;'Key project Info'!$B$6,0,IF('Key project Info'!$G54&gt;'Key project Info'!$C33,'Key project Info'!$C33*O34+('Key project Info'!$G54-'Key project Info'!$C33)/'Key project Info'!$B$6*SUM($B34:O34),O456*O34))</f>
        <v>880000</v>
      </c>
      <c r="P483" s="68">
        <f>IF(P$481&gt;'Key project Info'!$B$6,0,IF('Key project Info'!$G54&gt;'Key project Info'!$C33,'Key project Info'!$C33*P34+('Key project Info'!$G54-'Key project Info'!$C33)/'Key project Info'!$B$6*SUM($B34:P34),P456*P34))</f>
        <v>800000</v>
      </c>
      <c r="Q483" s="68">
        <f>IF(Q$481&gt;'Key project Info'!$B$6,0,IF('Key project Info'!$G54&gt;'Key project Info'!$C33,'Key project Info'!$C33*Q34+('Key project Info'!$G54-'Key project Info'!$C33)/'Key project Info'!$B$6*SUM($B34:Q34),Q456*Q34))</f>
        <v>720000</v>
      </c>
      <c r="R483" s="68">
        <f>IF(R$481&gt;'Key project Info'!$B$6,0,IF('Key project Info'!$G54&gt;'Key project Info'!$C33,'Key project Info'!$C33*R34+('Key project Info'!$G54-'Key project Info'!$C33)/'Key project Info'!$B$6*SUM($B34:R34),R456*R34))</f>
        <v>640000</v>
      </c>
      <c r="S483" s="68">
        <f>IF(S$481&gt;'Key project Info'!$B$6,0,IF('Key project Info'!$G54&gt;'Key project Info'!$C33,'Key project Info'!$C33*S34+('Key project Info'!$G54-'Key project Info'!$C33)/'Key project Info'!$B$6*SUM($B34:S34),S456*S34))</f>
        <v>560000</v>
      </c>
      <c r="T483" s="68">
        <f>IF(T$481&gt;'Key project Info'!$B$6,0,IF('Key project Info'!$G54&gt;'Key project Info'!$C33,'Key project Info'!$C33*T34+('Key project Info'!$G54-'Key project Info'!$C33)/'Key project Info'!$B$6*SUM($B34:T34),T456*T34))</f>
        <v>480000</v>
      </c>
      <c r="U483" s="68">
        <f>IF(U$481&gt;'Key project Info'!$B$6,0,IF('Key project Info'!$G54&gt;'Key project Info'!$C33,'Key project Info'!$C33*U34+('Key project Info'!$G54-'Key project Info'!$C33)/'Key project Info'!$B$6*SUM($B34:U34),U456*U34))</f>
        <v>400000</v>
      </c>
      <c r="V483" s="68">
        <f>IF(V$481&gt;'Key project Info'!$B$6,0,IF('Key project Info'!$G54&gt;'Key project Info'!$C33,'Key project Info'!$C33*V34+('Key project Info'!$G54-'Key project Info'!$C33)/'Key project Info'!$B$6*SUM($B34:V34),V456*V34))</f>
        <v>0</v>
      </c>
      <c r="W483" s="68">
        <f>IF(W$481&gt;'Key project Info'!$B$6,0,IF('Key project Info'!$G54&gt;'Key project Info'!$C33,'Key project Info'!$C33*W34+('Key project Info'!$G54-'Key project Info'!$C33)/'Key project Info'!$B$6*SUM($B34:W34),W456*W34))</f>
        <v>0</v>
      </c>
      <c r="X483" s="68">
        <f>IF(X$481&gt;'Key project Info'!$B$6,0,IF('Key project Info'!$G54&gt;'Key project Info'!$C33,'Key project Info'!$C33*X34+('Key project Info'!$G54-'Key project Info'!$C33)/'Key project Info'!$B$6*SUM($B34:X34),X456*X34))</f>
        <v>0</v>
      </c>
      <c r="Y483" s="68">
        <f>IF(Y$481&gt;'Key project Info'!$B$6,0,IF('Key project Info'!$G54&gt;'Key project Info'!$C33,'Key project Info'!$C33*Y34+('Key project Info'!$G54-'Key project Info'!$C33)/'Key project Info'!$B$6*SUM($B34:Y34),Y456*Y34))</f>
        <v>0</v>
      </c>
      <c r="Z483" s="68">
        <f>IF(Z$481&gt;'Key project Info'!$B$6,0,IF('Key project Info'!$G54&gt;'Key project Info'!$C33,'Key project Info'!$C33*Z34+('Key project Info'!$G54-'Key project Info'!$C33)/'Key project Info'!$B$6*SUM($B34:Z34),Z456*Z34))</f>
        <v>0</v>
      </c>
      <c r="AA483" s="68">
        <f>IF(AA$481&gt;'Key project Info'!$B$6,0,IF('Key project Info'!$G54&gt;'Key project Info'!$C33,'Key project Info'!$C33*AA34+('Key project Info'!$G54-'Key project Info'!$C33)/'Key project Info'!$B$6*SUM($B34:AA34),AA456*AA34))</f>
        <v>0</v>
      </c>
      <c r="AB483" s="68">
        <f>IF(AB$481&gt;'Key project Info'!$B$6,0,IF('Key project Info'!$G54&gt;'Key project Info'!$C33,'Key project Info'!$C33*AB34+('Key project Info'!$G54-'Key project Info'!$C33)/'Key project Info'!$B$6*SUM($B34:AB34),AB456*AB34))</f>
        <v>0</v>
      </c>
      <c r="AC483" s="68">
        <f>IF(AC$481&gt;'Key project Info'!$B$6,0,IF('Key project Info'!$G54&gt;'Key project Info'!$C33,'Key project Info'!$C33*AC34+('Key project Info'!$G54-'Key project Info'!$C33)/'Key project Info'!$B$6*SUM($B34:AC34),AC456*AC34))</f>
        <v>0</v>
      </c>
      <c r="AD483" s="68">
        <f>IF(AD$481&gt;'Key project Info'!$B$6,0,IF('Key project Info'!$G54&gt;'Key project Info'!$C33,'Key project Info'!$C33*AD34+('Key project Info'!$G54-'Key project Info'!$C33)/'Key project Info'!$B$6*SUM($B34:AD34),AD456*AD34))</f>
        <v>0</v>
      </c>
      <c r="AE483" s="68">
        <f>IF(AE$481&gt;'Key project Info'!$B$6,0,IF('Key project Info'!$G54&gt;'Key project Info'!$C33,'Key project Info'!$C33*AE34+('Key project Info'!$G54-'Key project Info'!$C33)/'Key project Info'!$B$6*SUM($B34:AE34),AE456*AE34))</f>
        <v>0</v>
      </c>
      <c r="AF483" s="68"/>
      <c r="AG483" s="68"/>
      <c r="AH483" s="68"/>
    </row>
    <row r="484" spans="1:34" x14ac:dyDescent="0.25">
      <c r="A484" s="68" t="str">
        <f>'Key project Info'!$B34</f>
        <v>Secondary natural forest (exploited)</v>
      </c>
      <c r="B484" s="68">
        <f>IF(B$481&gt;'Key project Info'!$B$6,0,IF('Key project Info'!$G55&gt;'Key project Info'!$C34,'Key project Info'!$C34*B55+('Key project Info'!$G55-'Key project Info'!$C34)/'Key project Info'!$B$6*SUM($B55:B55),B457*B55))</f>
        <v>200000</v>
      </c>
      <c r="C484" s="68">
        <f>IF(C$481&gt;'Key project Info'!$B$6,0,IF('Key project Info'!$G55&gt;'Key project Info'!$C34,'Key project Info'!$C34*C55+('Key project Info'!$G55-'Key project Info'!$C34)/'Key project Info'!$B$6*SUM($B55:C55),C457*C55))</f>
        <v>200000</v>
      </c>
      <c r="D484" s="68">
        <f>IF(D$481&gt;'Key project Info'!$B$6,0,IF('Key project Info'!$G55&gt;'Key project Info'!$C34,'Key project Info'!$C34*D55+('Key project Info'!$G55-'Key project Info'!$C34)/'Key project Info'!$B$6*SUM($B55:D55),D457*D55))</f>
        <v>200000</v>
      </c>
      <c r="E484" s="68">
        <f>IF(E$481&gt;'Key project Info'!$B$6,0,IF('Key project Info'!$G55&gt;'Key project Info'!$C34,'Key project Info'!$C34*E55+('Key project Info'!$G55-'Key project Info'!$C34)/'Key project Info'!$B$6*SUM($B55:E55),E457*E55))</f>
        <v>200000</v>
      </c>
      <c r="F484" s="68">
        <f>IF(F$481&gt;'Key project Info'!$B$6,0,IF('Key project Info'!$G55&gt;'Key project Info'!$C34,'Key project Info'!$C34*F55+('Key project Info'!$G55-'Key project Info'!$C34)/'Key project Info'!$B$6*SUM($B55:F55),F457*F55))</f>
        <v>200000</v>
      </c>
      <c r="G484" s="68">
        <f>IF(G$481&gt;'Key project Info'!$B$6,0,IF('Key project Info'!$G55&gt;'Key project Info'!$C34,'Key project Info'!$C34*G55+('Key project Info'!$G55-'Key project Info'!$C34)/'Key project Info'!$B$6*SUM($B55:G55),G457*G55))</f>
        <v>200000</v>
      </c>
      <c r="H484" s="68">
        <f>IF(H$481&gt;'Key project Info'!$B$6,0,IF('Key project Info'!$G55&gt;'Key project Info'!$C34,'Key project Info'!$C34*H55+('Key project Info'!$G55-'Key project Info'!$C34)/'Key project Info'!$B$6*SUM($B55:H55),H457*H55))</f>
        <v>200000</v>
      </c>
      <c r="I484" s="68">
        <f>IF(I$481&gt;'Key project Info'!$B$6,0,IF('Key project Info'!$G55&gt;'Key project Info'!$C34,'Key project Info'!$C34*I55+('Key project Info'!$G55-'Key project Info'!$C34)/'Key project Info'!$B$6*SUM($B55:I55),I457*I55))</f>
        <v>200000</v>
      </c>
      <c r="J484" s="68">
        <f>IF(J$481&gt;'Key project Info'!$B$6,0,IF('Key project Info'!$G55&gt;'Key project Info'!$C34,'Key project Info'!$C34*J55+('Key project Info'!$G55-'Key project Info'!$C34)/'Key project Info'!$B$6*SUM($B55:J55),J457*J55))</f>
        <v>200000</v>
      </c>
      <c r="K484" s="68">
        <f>IF(K$481&gt;'Key project Info'!$B$6,0,IF('Key project Info'!$G55&gt;'Key project Info'!$C34,'Key project Info'!$C34*K55+('Key project Info'!$G55-'Key project Info'!$C34)/'Key project Info'!$B$6*SUM($B55:K55),K457*K55))</f>
        <v>200000</v>
      </c>
      <c r="L484" s="68">
        <f>IF(L$481&gt;'Key project Info'!$B$6,0,IF('Key project Info'!$G55&gt;'Key project Info'!$C34,'Key project Info'!$C34*L55+('Key project Info'!$G55-'Key project Info'!$C34)/'Key project Info'!$B$6*SUM($B55:L55),L457*L55))</f>
        <v>200000</v>
      </c>
      <c r="M484" s="68">
        <f>IF(M$481&gt;'Key project Info'!$B$6,0,IF('Key project Info'!$G55&gt;'Key project Info'!$C34,'Key project Info'!$C34*M55+('Key project Info'!$G55-'Key project Info'!$C34)/'Key project Info'!$B$6*SUM($B55:M55),M457*M55))</f>
        <v>200000</v>
      </c>
      <c r="N484" s="68">
        <f>IF(N$481&gt;'Key project Info'!$B$6,0,IF('Key project Info'!$G55&gt;'Key project Info'!$C34,'Key project Info'!$C34*N55+('Key project Info'!$G55-'Key project Info'!$C34)/'Key project Info'!$B$6*SUM($B55:N55),N457*N55))</f>
        <v>200000</v>
      </c>
      <c r="O484" s="68">
        <f>IF(O$481&gt;'Key project Info'!$B$6,0,IF('Key project Info'!$G55&gt;'Key project Info'!$C34,'Key project Info'!$C34*O55+('Key project Info'!$G55-'Key project Info'!$C34)/'Key project Info'!$B$6*SUM($B55:O55),O457*O55))</f>
        <v>200000</v>
      </c>
      <c r="P484" s="68">
        <f>IF(P$481&gt;'Key project Info'!$B$6,0,IF('Key project Info'!$G55&gt;'Key project Info'!$C34,'Key project Info'!$C34*P55+('Key project Info'!$G55-'Key project Info'!$C34)/'Key project Info'!$B$6*SUM($B55:P55),P457*P55))</f>
        <v>200000</v>
      </c>
      <c r="Q484" s="68">
        <f>IF(Q$481&gt;'Key project Info'!$B$6,0,IF('Key project Info'!$G55&gt;'Key project Info'!$C34,'Key project Info'!$C34*Q55+('Key project Info'!$G55-'Key project Info'!$C34)/'Key project Info'!$B$6*SUM($B55:Q55),Q457*Q55))</f>
        <v>200000</v>
      </c>
      <c r="R484" s="68">
        <f>IF(R$481&gt;'Key project Info'!$B$6,0,IF('Key project Info'!$G55&gt;'Key project Info'!$C34,'Key project Info'!$C34*R55+('Key project Info'!$G55-'Key project Info'!$C34)/'Key project Info'!$B$6*SUM($B55:R55),R457*R55))</f>
        <v>200000</v>
      </c>
      <c r="S484" s="68">
        <f>IF(S$481&gt;'Key project Info'!$B$6,0,IF('Key project Info'!$G55&gt;'Key project Info'!$C34,'Key project Info'!$C34*S55+('Key project Info'!$G55-'Key project Info'!$C34)/'Key project Info'!$B$6*SUM($B55:S55),S457*S55))</f>
        <v>200000</v>
      </c>
      <c r="T484" s="68">
        <f>IF(T$481&gt;'Key project Info'!$B$6,0,IF('Key project Info'!$G55&gt;'Key project Info'!$C34,'Key project Info'!$C34*T55+('Key project Info'!$G55-'Key project Info'!$C34)/'Key project Info'!$B$6*SUM($B55:T55),T457*T55))</f>
        <v>200000</v>
      </c>
      <c r="U484" s="68">
        <f>IF(U$481&gt;'Key project Info'!$B$6,0,IF('Key project Info'!$G55&gt;'Key project Info'!$C34,'Key project Info'!$C34*U55+('Key project Info'!$G55-'Key project Info'!$C34)/'Key project Info'!$B$6*SUM($B55:U55),U457*U55))</f>
        <v>200000</v>
      </c>
      <c r="V484" s="68">
        <f>IF(V$481&gt;'Key project Info'!$B$6,0,IF('Key project Info'!$G55&gt;'Key project Info'!$C34,'Key project Info'!$C34*V55+('Key project Info'!$G55-'Key project Info'!$C34)/'Key project Info'!$B$6*SUM($B55:V55),V457*V55))</f>
        <v>0</v>
      </c>
      <c r="W484" s="68">
        <f>IF(W$481&gt;'Key project Info'!$B$6,0,IF('Key project Info'!$G55&gt;'Key project Info'!$C34,'Key project Info'!$C34*W55+('Key project Info'!$G55-'Key project Info'!$C34)/'Key project Info'!$B$6*SUM($B55:W55),W457*W55))</f>
        <v>0</v>
      </c>
      <c r="X484" s="68">
        <f>IF(X$481&gt;'Key project Info'!$B$6,0,IF('Key project Info'!$G55&gt;'Key project Info'!$C34,'Key project Info'!$C34*X55+('Key project Info'!$G55-'Key project Info'!$C34)/'Key project Info'!$B$6*SUM($B55:X55),X457*X55))</f>
        <v>0</v>
      </c>
      <c r="Y484" s="68">
        <f>IF(Y$481&gt;'Key project Info'!$B$6,0,IF('Key project Info'!$G55&gt;'Key project Info'!$C34,'Key project Info'!$C34*Y55+('Key project Info'!$G55-'Key project Info'!$C34)/'Key project Info'!$B$6*SUM($B55:Y55),Y457*Y55))</f>
        <v>0</v>
      </c>
      <c r="Z484" s="68">
        <f>IF(Z$481&gt;'Key project Info'!$B$6,0,IF('Key project Info'!$G55&gt;'Key project Info'!$C34,'Key project Info'!$C34*Z55+('Key project Info'!$G55-'Key project Info'!$C34)/'Key project Info'!$B$6*SUM($B55:Z55),Z457*Z55))</f>
        <v>0</v>
      </c>
      <c r="AA484" s="68">
        <f>IF(AA$481&gt;'Key project Info'!$B$6,0,IF('Key project Info'!$G55&gt;'Key project Info'!$C34,'Key project Info'!$C34*AA55+('Key project Info'!$G55-'Key project Info'!$C34)/'Key project Info'!$B$6*SUM($B55:AA55),AA457*AA55))</f>
        <v>0</v>
      </c>
      <c r="AB484" s="68">
        <f>IF(AB$481&gt;'Key project Info'!$B$6,0,IF('Key project Info'!$G55&gt;'Key project Info'!$C34,'Key project Info'!$C34*AB55+('Key project Info'!$G55-'Key project Info'!$C34)/'Key project Info'!$B$6*SUM($B55:AB55),AB457*AB55))</f>
        <v>0</v>
      </c>
      <c r="AC484" s="68">
        <f>IF(AC$481&gt;'Key project Info'!$B$6,0,IF('Key project Info'!$G55&gt;'Key project Info'!$C34,'Key project Info'!$C34*AC55+('Key project Info'!$G55-'Key project Info'!$C34)/'Key project Info'!$B$6*SUM($B55:AC55),AC457*AC55))</f>
        <v>0</v>
      </c>
      <c r="AD484" s="68">
        <f>IF(AD$481&gt;'Key project Info'!$B$6,0,IF('Key project Info'!$G55&gt;'Key project Info'!$C34,'Key project Info'!$C34*AD55+('Key project Info'!$G55-'Key project Info'!$C34)/'Key project Info'!$B$6*SUM($B55:AD55),AD457*AD55))</f>
        <v>0</v>
      </c>
      <c r="AE484" s="68">
        <f>IF(AE$481&gt;'Key project Info'!$B$6,0,IF('Key project Info'!$G55&gt;'Key project Info'!$C34,'Key project Info'!$C34*AE55+('Key project Info'!$G55-'Key project Info'!$C34)/'Key project Info'!$B$6*SUM($B55:AE55),AE457*AE55))</f>
        <v>0</v>
      </c>
      <c r="AF484" s="68"/>
      <c r="AG484" s="68"/>
      <c r="AH484" s="68"/>
    </row>
    <row r="485" spans="1:34" x14ac:dyDescent="0.25">
      <c r="A485" s="68" t="str">
        <f>'Key project Info'!$B35</f>
        <v>Agriculture after charcoal</v>
      </c>
      <c r="B485" s="68">
        <f>IF(B$481&gt;'Key project Info'!$B$6,0,IF('Key project Info'!$G56&gt;'Key project Info'!$C35,'Key project Info'!$C35*B76+('Key project Info'!$G56-'Key project Info'!$C35)/'Key project Info'!$B$6*SUM($B76:B76),B458*B76))</f>
        <v>-125000</v>
      </c>
      <c r="C485" s="68">
        <f>IF(C$481&gt;'Key project Info'!$B$6,0,IF('Key project Info'!$G56&gt;'Key project Info'!$C35,'Key project Info'!$C35*C76+('Key project Info'!$G56-'Key project Info'!$C35)/'Key project Info'!$B$6*SUM($B76:C76),C458*C76))</f>
        <v>-75000</v>
      </c>
      <c r="D485" s="68">
        <f>IF(D$481&gt;'Key project Info'!$B$6,0,IF('Key project Info'!$G56&gt;'Key project Info'!$C35,'Key project Info'!$C35*D76+('Key project Info'!$G56-'Key project Info'!$C35)/'Key project Info'!$B$6*SUM($B76:D76),D458*D76))</f>
        <v>-25000</v>
      </c>
      <c r="E485" s="68">
        <f>IF(E$481&gt;'Key project Info'!$B$6,0,IF('Key project Info'!$G56&gt;'Key project Info'!$C35,'Key project Info'!$C35*E76+('Key project Info'!$G56-'Key project Info'!$C35)/'Key project Info'!$B$6*SUM($B76:E76),E458*E76))</f>
        <v>25000</v>
      </c>
      <c r="F485" s="68">
        <f>IF(F$481&gt;'Key project Info'!$B$6,0,IF('Key project Info'!$G56&gt;'Key project Info'!$C35,'Key project Info'!$C35*F76+('Key project Info'!$G56-'Key project Info'!$C35)/'Key project Info'!$B$6*SUM($B76:F76),F458*F76))</f>
        <v>-200000</v>
      </c>
      <c r="G485" s="68">
        <f>IF(G$481&gt;'Key project Info'!$B$6,0,IF('Key project Info'!$G56&gt;'Key project Info'!$C35,'Key project Info'!$C35*G76+('Key project Info'!$G56-'Key project Info'!$C35)/'Key project Info'!$B$6*SUM($B76:G76),G458*G76))</f>
        <v>-125000</v>
      </c>
      <c r="H485" s="68">
        <f>IF(H$481&gt;'Key project Info'!$B$6,0,IF('Key project Info'!$G56&gt;'Key project Info'!$C35,'Key project Info'!$C35*H76+('Key project Info'!$G56-'Key project Info'!$C35)/'Key project Info'!$B$6*SUM($B76:H76),H458*H76))</f>
        <v>-50000</v>
      </c>
      <c r="I485" s="68">
        <f>IF(I$481&gt;'Key project Info'!$B$6,0,IF('Key project Info'!$G56&gt;'Key project Info'!$C35,'Key project Info'!$C35*I76+('Key project Info'!$G56-'Key project Info'!$C35)/'Key project Info'!$B$6*SUM($B76:I76),I458*I76))</f>
        <v>25000</v>
      </c>
      <c r="J485" s="68">
        <f>IF(J$481&gt;'Key project Info'!$B$6,0,IF('Key project Info'!$G56&gt;'Key project Info'!$C35,'Key project Info'!$C35*J76+('Key project Info'!$G56-'Key project Info'!$C35)/'Key project Info'!$B$6*SUM($B76:J76),J458*J76))</f>
        <v>100000</v>
      </c>
      <c r="K485" s="68">
        <f>IF(K$481&gt;'Key project Info'!$B$6,0,IF('Key project Info'!$G56&gt;'Key project Info'!$C35,'Key project Info'!$C35*K76+('Key project Info'!$G56-'Key project Info'!$C35)/'Key project Info'!$B$6*SUM($B76:K76),K458*K76))</f>
        <v>175000</v>
      </c>
      <c r="L485" s="68">
        <f>IF(L$481&gt;'Key project Info'!$B$6,0,IF('Key project Info'!$G56&gt;'Key project Info'!$C35,'Key project Info'!$C35*L76+('Key project Info'!$G56-'Key project Info'!$C35)/'Key project Info'!$B$6*SUM($B76:L76),L458*L76))</f>
        <v>250000</v>
      </c>
      <c r="M485" s="68">
        <f>IF(M$481&gt;'Key project Info'!$B$6,0,IF('Key project Info'!$G56&gt;'Key project Info'!$C35,'Key project Info'!$C35*M76+('Key project Info'!$G56-'Key project Info'!$C35)/'Key project Info'!$B$6*SUM($B76:M76),M458*M76))</f>
        <v>325000</v>
      </c>
      <c r="N485" s="68">
        <f>IF(N$481&gt;'Key project Info'!$B$6,0,IF('Key project Info'!$G56&gt;'Key project Info'!$C35,'Key project Info'!$C35*N76+('Key project Info'!$G56-'Key project Info'!$C35)/'Key project Info'!$B$6*SUM($B76:N76),N458*N76))</f>
        <v>400000</v>
      </c>
      <c r="O485" s="68">
        <f>IF(O$481&gt;'Key project Info'!$B$6,0,IF('Key project Info'!$G56&gt;'Key project Info'!$C35,'Key project Info'!$C35*O76+('Key project Info'!$G56-'Key project Info'!$C35)/'Key project Info'!$B$6*SUM($B76:O76),O458*O76))</f>
        <v>475000</v>
      </c>
      <c r="P485" s="68">
        <f>IF(P$481&gt;'Key project Info'!$B$6,0,IF('Key project Info'!$G56&gt;'Key project Info'!$C35,'Key project Info'!$C35*P76+('Key project Info'!$G56-'Key project Info'!$C35)/'Key project Info'!$B$6*SUM($B76:P76),P458*P76))</f>
        <v>550000</v>
      </c>
      <c r="Q485" s="68">
        <f>IF(Q$481&gt;'Key project Info'!$B$6,0,IF('Key project Info'!$G56&gt;'Key project Info'!$C35,'Key project Info'!$C35*Q76+('Key project Info'!$G56-'Key project Info'!$C35)/'Key project Info'!$B$6*SUM($B76:Q76),Q458*Q76))</f>
        <v>625000</v>
      </c>
      <c r="R485" s="68">
        <f>IF(R$481&gt;'Key project Info'!$B$6,0,IF('Key project Info'!$G56&gt;'Key project Info'!$C35,'Key project Info'!$C35*R76+('Key project Info'!$G56-'Key project Info'!$C35)/'Key project Info'!$B$6*SUM($B76:R76),R458*R76))</f>
        <v>700000</v>
      </c>
      <c r="S485" s="68">
        <f>IF(S$481&gt;'Key project Info'!$B$6,0,IF('Key project Info'!$G56&gt;'Key project Info'!$C35,'Key project Info'!$C35*S76+('Key project Info'!$G56-'Key project Info'!$C35)/'Key project Info'!$B$6*SUM($B76:S76),S458*S76))</f>
        <v>775000</v>
      </c>
      <c r="T485" s="68">
        <f>IF(T$481&gt;'Key project Info'!$B$6,0,IF('Key project Info'!$G56&gt;'Key project Info'!$C35,'Key project Info'!$C35*T76+('Key project Info'!$G56-'Key project Info'!$C35)/'Key project Info'!$B$6*SUM($B76:T76),T458*T76))</f>
        <v>850000</v>
      </c>
      <c r="U485" s="68">
        <f>IF(U$481&gt;'Key project Info'!$B$6,0,IF('Key project Info'!$G56&gt;'Key project Info'!$C35,'Key project Info'!$C35*U76+('Key project Info'!$G56-'Key project Info'!$C35)/'Key project Info'!$B$6*SUM($B76:U76),U458*U76))</f>
        <v>925000</v>
      </c>
      <c r="V485" s="68">
        <f>IF(V$481&gt;'Key project Info'!$B$6,0,IF('Key project Info'!$G56&gt;'Key project Info'!$C35,'Key project Info'!$C35*V76+('Key project Info'!$G56-'Key project Info'!$C35)/'Key project Info'!$B$6*SUM($B76:V76),V458*V76))</f>
        <v>0</v>
      </c>
      <c r="W485" s="68">
        <f>IF(W$481&gt;'Key project Info'!$B$6,0,IF('Key project Info'!$G56&gt;'Key project Info'!$C35,'Key project Info'!$C35*W76+('Key project Info'!$G56-'Key project Info'!$C35)/'Key project Info'!$B$6*SUM($B76:W76),W458*W76))</f>
        <v>0</v>
      </c>
      <c r="X485" s="68">
        <f>IF(X$481&gt;'Key project Info'!$B$6,0,IF('Key project Info'!$G56&gt;'Key project Info'!$C35,'Key project Info'!$C35*X76+('Key project Info'!$G56-'Key project Info'!$C35)/'Key project Info'!$B$6*SUM($B76:X76),X458*X76))</f>
        <v>0</v>
      </c>
      <c r="Y485" s="68">
        <f>IF(Y$481&gt;'Key project Info'!$B$6,0,IF('Key project Info'!$G56&gt;'Key project Info'!$C35,'Key project Info'!$C35*Y76+('Key project Info'!$G56-'Key project Info'!$C35)/'Key project Info'!$B$6*SUM($B76:Y76),Y458*Y76))</f>
        <v>0</v>
      </c>
      <c r="Z485" s="68">
        <f>IF(Z$481&gt;'Key project Info'!$B$6,0,IF('Key project Info'!$G56&gt;'Key project Info'!$C35,'Key project Info'!$C35*Z76+('Key project Info'!$G56-'Key project Info'!$C35)/'Key project Info'!$B$6*SUM($B76:Z76),Z458*Z76))</f>
        <v>0</v>
      </c>
      <c r="AA485" s="68">
        <f>IF(AA$481&gt;'Key project Info'!$B$6,0,IF('Key project Info'!$G56&gt;'Key project Info'!$C35,'Key project Info'!$C35*AA76+('Key project Info'!$G56-'Key project Info'!$C35)/'Key project Info'!$B$6*SUM($B76:AA76),AA458*AA76))</f>
        <v>0</v>
      </c>
      <c r="AB485" s="68">
        <f>IF(AB$481&gt;'Key project Info'!$B$6,0,IF('Key project Info'!$G56&gt;'Key project Info'!$C35,'Key project Info'!$C35*AB76+('Key project Info'!$G56-'Key project Info'!$C35)/'Key project Info'!$B$6*SUM($B76:AB76),AB458*AB76))</f>
        <v>0</v>
      </c>
      <c r="AC485" s="68">
        <f>IF(AC$481&gt;'Key project Info'!$B$6,0,IF('Key project Info'!$G56&gt;'Key project Info'!$C35,'Key project Info'!$C35*AC76+('Key project Info'!$G56-'Key project Info'!$C35)/'Key project Info'!$B$6*SUM($B76:AC76),AC458*AC76))</f>
        <v>0</v>
      </c>
      <c r="AD485" s="68">
        <f>IF(AD$481&gt;'Key project Info'!$B$6,0,IF('Key project Info'!$G56&gt;'Key project Info'!$C35,'Key project Info'!$C35*AD76+('Key project Info'!$G56-'Key project Info'!$C35)/'Key project Info'!$B$6*SUM($B76:AD76),AD458*AD76))</f>
        <v>0</v>
      </c>
      <c r="AE485" s="68">
        <f>IF(AE$481&gt;'Key project Info'!$B$6,0,IF('Key project Info'!$G56&gt;'Key project Info'!$C35,'Key project Info'!$C35*AE76+('Key project Info'!$G56-'Key project Info'!$C35)/'Key project Info'!$B$6*SUM($B76:AE76),AE458*AE76))</f>
        <v>0</v>
      </c>
      <c r="AF485" s="68"/>
      <c r="AG485" s="68"/>
      <c r="AH485" s="68"/>
    </row>
    <row r="486" spans="1:34" x14ac:dyDescent="0.25">
      <c r="A486" s="68" t="str">
        <f>'Key project Info'!$B36</f>
        <v xml:space="preserve">Agriculture </v>
      </c>
      <c r="B486" s="68">
        <f>IF(B$481&gt;'Key project Info'!$B$6,0,IF('Key project Info'!$G57&gt;'Key project Info'!$C36,'Key project Info'!$C36*B97+('Key project Info'!$G57-'Key project Info'!$C36)/'Key project Info'!$B$6*SUM($B97:B97),B459*B97))</f>
        <v>-6300000</v>
      </c>
      <c r="C486" s="68">
        <f>IF(C$481&gt;'Key project Info'!$B$6,0,IF('Key project Info'!$G57&gt;'Key project Info'!$C36,'Key project Info'!$C36*C97+('Key project Info'!$G57-'Key project Info'!$C36)/'Key project Info'!$B$6*SUM($B97:C97),C459*C97))</f>
        <v>1275000</v>
      </c>
      <c r="D486" s="68">
        <f>IF(D$481&gt;'Key project Info'!$B$6,0,IF('Key project Info'!$G57&gt;'Key project Info'!$C36,'Key project Info'!$C36*D97+('Key project Info'!$G57-'Key project Info'!$C36)/'Key project Info'!$B$6*SUM($B97:D97),D459*D97))</f>
        <v>1350000</v>
      </c>
      <c r="E486" s="68">
        <f>IF(E$481&gt;'Key project Info'!$B$6,0,IF('Key project Info'!$G57&gt;'Key project Info'!$C36,'Key project Info'!$C36*E97+('Key project Info'!$G57-'Key project Info'!$C36)/'Key project Info'!$B$6*SUM($B97:E97),E459*E97))</f>
        <v>1425000</v>
      </c>
      <c r="F486" s="68">
        <f>IF(F$481&gt;'Key project Info'!$B$6,0,IF('Key project Info'!$G57&gt;'Key project Info'!$C36,'Key project Info'!$C36*F97+('Key project Info'!$G57-'Key project Info'!$C36)/'Key project Info'!$B$6*SUM($B97:F97),F459*F97))</f>
        <v>1500000</v>
      </c>
      <c r="G486" s="68">
        <f>IF(G$481&gt;'Key project Info'!$B$6,0,IF('Key project Info'!$G57&gt;'Key project Info'!$C36,'Key project Info'!$C36*G97+('Key project Info'!$G57-'Key project Info'!$C36)/'Key project Info'!$B$6*SUM($B97:G97),G459*G97))</f>
        <v>1575000</v>
      </c>
      <c r="H486" s="68">
        <f>IF(H$481&gt;'Key project Info'!$B$6,0,IF('Key project Info'!$G57&gt;'Key project Info'!$C36,'Key project Info'!$C36*H97+('Key project Info'!$G57-'Key project Info'!$C36)/'Key project Info'!$B$6*SUM($B97:H97),H459*H97))</f>
        <v>1650000</v>
      </c>
      <c r="I486" s="68">
        <f>IF(I$481&gt;'Key project Info'!$B$6,0,IF('Key project Info'!$G57&gt;'Key project Info'!$C36,'Key project Info'!$C36*I97+('Key project Info'!$G57-'Key project Info'!$C36)/'Key project Info'!$B$6*SUM($B97:I97),I459*I97))</f>
        <v>1725000</v>
      </c>
      <c r="J486" s="68">
        <f>IF(J$481&gt;'Key project Info'!$B$6,0,IF('Key project Info'!$G57&gt;'Key project Info'!$C36,'Key project Info'!$C36*J97+('Key project Info'!$G57-'Key project Info'!$C36)/'Key project Info'!$B$6*SUM($B97:J97),J459*J97))</f>
        <v>1800000</v>
      </c>
      <c r="K486" s="68">
        <f>IF(K$481&gt;'Key project Info'!$B$6,0,IF('Key project Info'!$G57&gt;'Key project Info'!$C36,'Key project Info'!$C36*K97+('Key project Info'!$G57-'Key project Info'!$C36)/'Key project Info'!$B$6*SUM($B97:K97),K459*K97))</f>
        <v>1875000</v>
      </c>
      <c r="L486" s="68">
        <f>IF(L$481&gt;'Key project Info'!$B$6,0,IF('Key project Info'!$G57&gt;'Key project Info'!$C36,'Key project Info'!$C36*L97+('Key project Info'!$G57-'Key project Info'!$C36)/'Key project Info'!$B$6*SUM($B97:L97),L459*L97))</f>
        <v>1950000</v>
      </c>
      <c r="M486" s="68">
        <f>IF(M$481&gt;'Key project Info'!$B$6,0,IF('Key project Info'!$G57&gt;'Key project Info'!$C36,'Key project Info'!$C36*M97+('Key project Info'!$G57-'Key project Info'!$C36)/'Key project Info'!$B$6*SUM($B97:M97),M459*M97))</f>
        <v>2025000</v>
      </c>
      <c r="N486" s="68">
        <f>IF(N$481&gt;'Key project Info'!$B$6,0,IF('Key project Info'!$G57&gt;'Key project Info'!$C36,'Key project Info'!$C36*N97+('Key project Info'!$G57-'Key project Info'!$C36)/'Key project Info'!$B$6*SUM($B97:N97),N459*N97))</f>
        <v>2100000</v>
      </c>
      <c r="O486" s="68">
        <f>IF(O$481&gt;'Key project Info'!$B$6,0,IF('Key project Info'!$G57&gt;'Key project Info'!$C36,'Key project Info'!$C36*O97+('Key project Info'!$G57-'Key project Info'!$C36)/'Key project Info'!$B$6*SUM($B97:O97),O459*O97))</f>
        <v>2175000</v>
      </c>
      <c r="P486" s="68">
        <f>IF(P$481&gt;'Key project Info'!$B$6,0,IF('Key project Info'!$G57&gt;'Key project Info'!$C36,'Key project Info'!$C36*P97+('Key project Info'!$G57-'Key project Info'!$C36)/'Key project Info'!$B$6*SUM($B97:P97),P459*P97))</f>
        <v>2250000</v>
      </c>
      <c r="Q486" s="68">
        <f>IF(Q$481&gt;'Key project Info'!$B$6,0,IF('Key project Info'!$G57&gt;'Key project Info'!$C36,'Key project Info'!$C36*Q97+('Key project Info'!$G57-'Key project Info'!$C36)/'Key project Info'!$B$6*SUM($B97:Q97),Q459*Q97))</f>
        <v>2325000</v>
      </c>
      <c r="R486" s="68">
        <f>IF(R$481&gt;'Key project Info'!$B$6,0,IF('Key project Info'!$G57&gt;'Key project Info'!$C36,'Key project Info'!$C36*R97+('Key project Info'!$G57-'Key project Info'!$C36)/'Key project Info'!$B$6*SUM($B97:R97),R459*R97))</f>
        <v>2400000</v>
      </c>
      <c r="S486" s="68">
        <f>IF(S$481&gt;'Key project Info'!$B$6,0,IF('Key project Info'!$G57&gt;'Key project Info'!$C36,'Key project Info'!$C36*S97+('Key project Info'!$G57-'Key project Info'!$C36)/'Key project Info'!$B$6*SUM($B97:S97),S459*S97))</f>
        <v>2475000</v>
      </c>
      <c r="T486" s="68">
        <f>IF(T$481&gt;'Key project Info'!$B$6,0,IF('Key project Info'!$G57&gt;'Key project Info'!$C36,'Key project Info'!$C36*T97+('Key project Info'!$G57-'Key project Info'!$C36)/'Key project Info'!$B$6*SUM($B97:T97),T459*T97))</f>
        <v>2550000</v>
      </c>
      <c r="U486" s="68">
        <f>IF(U$481&gt;'Key project Info'!$B$6,0,IF('Key project Info'!$G57&gt;'Key project Info'!$C36,'Key project Info'!$C36*U97+('Key project Info'!$G57-'Key project Info'!$C36)/'Key project Info'!$B$6*SUM($B97:U97),U459*U97))</f>
        <v>2625000</v>
      </c>
      <c r="V486" s="68">
        <f>IF(V$481&gt;'Key project Info'!$B$6,0,IF('Key project Info'!$G57&gt;'Key project Info'!$C36,'Key project Info'!$C36*V97+('Key project Info'!$G57-'Key project Info'!$C36)/'Key project Info'!$B$6*SUM($B97:V97),V459*V97))</f>
        <v>0</v>
      </c>
      <c r="W486" s="68">
        <f>IF(W$481&gt;'Key project Info'!$B$6,0,IF('Key project Info'!$G57&gt;'Key project Info'!$C36,'Key project Info'!$C36*W97+('Key project Info'!$G57-'Key project Info'!$C36)/'Key project Info'!$B$6*SUM($B97:W97),W459*W97))</f>
        <v>0</v>
      </c>
      <c r="X486" s="68">
        <f>IF(X$481&gt;'Key project Info'!$B$6,0,IF('Key project Info'!$G57&gt;'Key project Info'!$C36,'Key project Info'!$C36*X97+('Key project Info'!$G57-'Key project Info'!$C36)/'Key project Info'!$B$6*SUM($B97:X97),X459*X97))</f>
        <v>0</v>
      </c>
      <c r="Y486" s="68">
        <f>IF(Y$481&gt;'Key project Info'!$B$6,0,IF('Key project Info'!$G57&gt;'Key project Info'!$C36,'Key project Info'!$C36*Y97+('Key project Info'!$G57-'Key project Info'!$C36)/'Key project Info'!$B$6*SUM($B97:Y97),Y459*Y97))</f>
        <v>0</v>
      </c>
      <c r="Z486" s="68">
        <f>IF(Z$481&gt;'Key project Info'!$B$6,0,IF('Key project Info'!$G57&gt;'Key project Info'!$C36,'Key project Info'!$C36*Z97+('Key project Info'!$G57-'Key project Info'!$C36)/'Key project Info'!$B$6*SUM($B97:Z97),Z459*Z97))</f>
        <v>0</v>
      </c>
      <c r="AA486" s="68">
        <f>IF(AA$481&gt;'Key project Info'!$B$6,0,IF('Key project Info'!$G57&gt;'Key project Info'!$C36,'Key project Info'!$C36*AA97+('Key project Info'!$G57-'Key project Info'!$C36)/'Key project Info'!$B$6*SUM($B97:AA97),AA459*AA97))</f>
        <v>0</v>
      </c>
      <c r="AB486" s="68">
        <f>IF(AB$481&gt;'Key project Info'!$B$6,0,IF('Key project Info'!$G57&gt;'Key project Info'!$C36,'Key project Info'!$C36*AB97+('Key project Info'!$G57-'Key project Info'!$C36)/'Key project Info'!$B$6*SUM($B97:AB97),AB459*AB97))</f>
        <v>0</v>
      </c>
      <c r="AC486" s="68">
        <f>IF(AC$481&gt;'Key project Info'!$B$6,0,IF('Key project Info'!$G57&gt;'Key project Info'!$C36,'Key project Info'!$C36*AC97+('Key project Info'!$G57-'Key project Info'!$C36)/'Key project Info'!$B$6*SUM($B97:AC97),AC459*AC97))</f>
        <v>0</v>
      </c>
      <c r="AD486" s="68">
        <f>IF(AD$481&gt;'Key project Info'!$B$6,0,IF('Key project Info'!$G57&gt;'Key project Info'!$C36,'Key project Info'!$C36*AD97+('Key project Info'!$G57-'Key project Info'!$C36)/'Key project Info'!$B$6*SUM($B97:AD97),AD459*AD97))</f>
        <v>0</v>
      </c>
      <c r="AE486" s="68">
        <f>IF(AE$481&gt;'Key project Info'!$B$6,0,IF('Key project Info'!$G57&gt;'Key project Info'!$C36,'Key project Info'!$C36*AE97+('Key project Info'!$G57-'Key project Info'!$C36)/'Key project Info'!$B$6*SUM($B97:AE97),AE459*AE97))</f>
        <v>0</v>
      </c>
      <c r="AF486" s="68"/>
      <c r="AG486" s="68"/>
      <c r="AH486" s="68"/>
    </row>
    <row r="487" spans="1:34" x14ac:dyDescent="0.25">
      <c r="A487" s="68" t="str">
        <f>'Key project Info'!$B37</f>
        <v>Sustainable logging of primary forests</v>
      </c>
      <c r="B487" s="68">
        <f>IF(B$481&gt;'Key project Info'!$B$6,0,IF('Key project Info'!$G58&gt;'Key project Info'!$C37,'Key project Info'!$C37*B118+('Key project Info'!$G58-'Key project Info'!$C37)/'Key project Info'!$B$6*SUM($B118:B118),B460*B118))</f>
        <v>-3500000</v>
      </c>
      <c r="C487" s="68">
        <f>IF(C$481&gt;'Key project Info'!$B$6,0,IF('Key project Info'!$G58&gt;'Key project Info'!$C37,'Key project Info'!$C37*C118+('Key project Info'!$G58-'Key project Info'!$C37)/'Key project Info'!$B$6*SUM($B118:C118),C460*C118))</f>
        <v>-2800000</v>
      </c>
      <c r="D487" s="68">
        <f>IF(D$481&gt;'Key project Info'!$B$6,0,IF('Key project Info'!$G58&gt;'Key project Info'!$C37,'Key project Info'!$C37*D118+('Key project Info'!$G58-'Key project Info'!$C37)/'Key project Info'!$B$6*SUM($B118:D118),D460*D118))</f>
        <v>-2100000</v>
      </c>
      <c r="E487" s="68">
        <f>IF(E$481&gt;'Key project Info'!$B$6,0,IF('Key project Info'!$G58&gt;'Key project Info'!$C37,'Key project Info'!$C37*E118+('Key project Info'!$G58-'Key project Info'!$C37)/'Key project Info'!$B$6*SUM($B118:E118),E460*E118))</f>
        <v>-1400000</v>
      </c>
      <c r="F487" s="68">
        <f>IF(F$481&gt;'Key project Info'!$B$6,0,IF('Key project Info'!$G58&gt;'Key project Info'!$C37,'Key project Info'!$C37*F118+('Key project Info'!$G58-'Key project Info'!$C37)/'Key project Info'!$B$6*SUM($B118:F118),F460*F118))</f>
        <v>-700000</v>
      </c>
      <c r="G487" s="68">
        <f>IF(G$481&gt;'Key project Info'!$B$6,0,IF('Key project Info'!$G58&gt;'Key project Info'!$C37,'Key project Info'!$C37*G118+('Key project Info'!$G58-'Key project Info'!$C37)/'Key project Info'!$B$6*SUM($B118:G118),G460*G118))</f>
        <v>0</v>
      </c>
      <c r="H487" s="68">
        <f>IF(H$481&gt;'Key project Info'!$B$6,0,IF('Key project Info'!$G58&gt;'Key project Info'!$C37,'Key project Info'!$C37*H118+('Key project Info'!$G58-'Key project Info'!$C37)/'Key project Info'!$B$6*SUM($B118:H118),H460*H118))</f>
        <v>700000</v>
      </c>
      <c r="I487" s="68">
        <f>IF(I$481&gt;'Key project Info'!$B$6,0,IF('Key project Info'!$G58&gt;'Key project Info'!$C37,'Key project Info'!$C37*I118+('Key project Info'!$G58-'Key project Info'!$C37)/'Key project Info'!$B$6*SUM($B118:I118),I460*I118))</f>
        <v>1400000</v>
      </c>
      <c r="J487" s="68">
        <f>IF(J$481&gt;'Key project Info'!$B$6,0,IF('Key project Info'!$G58&gt;'Key project Info'!$C37,'Key project Info'!$C37*J118+('Key project Info'!$G58-'Key project Info'!$C37)/'Key project Info'!$B$6*SUM($B118:J118),J460*J118))</f>
        <v>2100000</v>
      </c>
      <c r="K487" s="68">
        <f>IF(K$481&gt;'Key project Info'!$B$6,0,IF('Key project Info'!$G58&gt;'Key project Info'!$C37,'Key project Info'!$C37*K118+('Key project Info'!$G58-'Key project Info'!$C37)/'Key project Info'!$B$6*SUM($B118:K118),K460*K118))</f>
        <v>2800000</v>
      </c>
      <c r="L487" s="68">
        <f>IF(L$481&gt;'Key project Info'!$B$6,0,IF('Key project Info'!$G58&gt;'Key project Info'!$C37,'Key project Info'!$C37*L118+('Key project Info'!$G58-'Key project Info'!$C37)/'Key project Info'!$B$6*SUM($B118:L118),L460*L118))</f>
        <v>3500000</v>
      </c>
      <c r="M487" s="68">
        <f>IF(M$481&gt;'Key project Info'!$B$6,0,IF('Key project Info'!$G58&gt;'Key project Info'!$C37,'Key project Info'!$C37*M118+('Key project Info'!$G58-'Key project Info'!$C37)/'Key project Info'!$B$6*SUM($B118:M118),M460*M118))</f>
        <v>4200000</v>
      </c>
      <c r="N487" s="68">
        <f>IF(N$481&gt;'Key project Info'!$B$6,0,IF('Key project Info'!$G58&gt;'Key project Info'!$C37,'Key project Info'!$C37*N118+('Key project Info'!$G58-'Key project Info'!$C37)/'Key project Info'!$B$6*SUM($B118:N118),N460*N118))</f>
        <v>4900000</v>
      </c>
      <c r="O487" s="68">
        <f>IF(O$481&gt;'Key project Info'!$B$6,0,IF('Key project Info'!$G58&gt;'Key project Info'!$C37,'Key project Info'!$C37*O118+('Key project Info'!$G58-'Key project Info'!$C37)/'Key project Info'!$B$6*SUM($B118:O118),O460*O118))</f>
        <v>5600000</v>
      </c>
      <c r="P487" s="68">
        <f>IF(P$481&gt;'Key project Info'!$B$6,0,IF('Key project Info'!$G58&gt;'Key project Info'!$C37,'Key project Info'!$C37*P118+('Key project Info'!$G58-'Key project Info'!$C37)/'Key project Info'!$B$6*SUM($B118:P118),P460*P118))</f>
        <v>6300000</v>
      </c>
      <c r="Q487" s="68">
        <f>IF(Q$481&gt;'Key project Info'!$B$6,0,IF('Key project Info'!$G58&gt;'Key project Info'!$C37,'Key project Info'!$C37*Q118+('Key project Info'!$G58-'Key project Info'!$C37)/'Key project Info'!$B$6*SUM($B118:Q118),Q460*Q118))</f>
        <v>7000000</v>
      </c>
      <c r="R487" s="68">
        <f>IF(R$481&gt;'Key project Info'!$B$6,0,IF('Key project Info'!$G58&gt;'Key project Info'!$C37,'Key project Info'!$C37*R118+('Key project Info'!$G58-'Key project Info'!$C37)/'Key project Info'!$B$6*SUM($B118:R118),R460*R118))</f>
        <v>7700000</v>
      </c>
      <c r="S487" s="68">
        <f>IF(S$481&gt;'Key project Info'!$B$6,0,IF('Key project Info'!$G58&gt;'Key project Info'!$C37,'Key project Info'!$C37*S118+('Key project Info'!$G58-'Key project Info'!$C37)/'Key project Info'!$B$6*SUM($B118:S118),S460*S118))</f>
        <v>8400000</v>
      </c>
      <c r="T487" s="68">
        <f>IF(T$481&gt;'Key project Info'!$B$6,0,IF('Key project Info'!$G58&gt;'Key project Info'!$C37,'Key project Info'!$C37*T118+('Key project Info'!$G58-'Key project Info'!$C37)/'Key project Info'!$B$6*SUM($B118:T118),T460*T118))</f>
        <v>9100000</v>
      </c>
      <c r="U487" s="68">
        <f>IF(U$481&gt;'Key project Info'!$B$6,0,IF('Key project Info'!$G58&gt;'Key project Info'!$C37,'Key project Info'!$C37*U118+('Key project Info'!$G58-'Key project Info'!$C37)/'Key project Info'!$B$6*SUM($B118:U118),U460*U118))</f>
        <v>9800000</v>
      </c>
      <c r="V487" s="68">
        <f>IF(V$481&gt;'Key project Info'!$B$6,0,IF('Key project Info'!$G58&gt;'Key project Info'!$C37,'Key project Info'!$C37*V118+('Key project Info'!$G58-'Key project Info'!$C37)/'Key project Info'!$B$6*SUM($B118:V118),V460*V118))</f>
        <v>0</v>
      </c>
      <c r="W487" s="68">
        <f>IF(W$481&gt;'Key project Info'!$B$6,0,IF('Key project Info'!$G58&gt;'Key project Info'!$C37,'Key project Info'!$C37*W118+('Key project Info'!$G58-'Key project Info'!$C37)/'Key project Info'!$B$6*SUM($B118:W118),W460*W118))</f>
        <v>0</v>
      </c>
      <c r="X487" s="68">
        <f>IF(X$481&gt;'Key project Info'!$B$6,0,IF('Key project Info'!$G58&gt;'Key project Info'!$C37,'Key project Info'!$C37*X118+('Key project Info'!$G58-'Key project Info'!$C37)/'Key project Info'!$B$6*SUM($B118:X118),X460*X118))</f>
        <v>0</v>
      </c>
      <c r="Y487" s="68">
        <f>IF(Y$481&gt;'Key project Info'!$B$6,0,IF('Key project Info'!$G58&gt;'Key project Info'!$C37,'Key project Info'!$C37*Y118+('Key project Info'!$G58-'Key project Info'!$C37)/'Key project Info'!$B$6*SUM($B118:Y118),Y460*Y118))</f>
        <v>0</v>
      </c>
      <c r="Z487" s="68">
        <f>IF(Z$481&gt;'Key project Info'!$B$6,0,IF('Key project Info'!$G58&gt;'Key project Info'!$C37,'Key project Info'!$C37*Z118+('Key project Info'!$G58-'Key project Info'!$C37)/'Key project Info'!$B$6*SUM($B118:Z118),Z460*Z118))</f>
        <v>0</v>
      </c>
      <c r="AA487" s="68">
        <f>IF(AA$481&gt;'Key project Info'!$B$6,0,IF('Key project Info'!$G58&gt;'Key project Info'!$C37,'Key project Info'!$C37*AA118+('Key project Info'!$G58-'Key project Info'!$C37)/'Key project Info'!$B$6*SUM($B118:AA118),AA460*AA118))</f>
        <v>0</v>
      </c>
      <c r="AB487" s="68">
        <f>IF(AB$481&gt;'Key project Info'!$B$6,0,IF('Key project Info'!$G58&gt;'Key project Info'!$C37,'Key project Info'!$C37*AB118+('Key project Info'!$G58-'Key project Info'!$C37)/'Key project Info'!$B$6*SUM($B118:AB118),AB460*AB118))</f>
        <v>0</v>
      </c>
      <c r="AC487" s="68">
        <f>IF(AC$481&gt;'Key project Info'!$B$6,0,IF('Key project Info'!$G58&gt;'Key project Info'!$C37,'Key project Info'!$C37*AC118+('Key project Info'!$G58-'Key project Info'!$C37)/'Key project Info'!$B$6*SUM($B118:AC118),AC460*AC118))</f>
        <v>0</v>
      </c>
      <c r="AD487" s="68">
        <f>IF(AD$481&gt;'Key project Info'!$B$6,0,IF('Key project Info'!$G58&gt;'Key project Info'!$C37,'Key project Info'!$C37*AD118+('Key project Info'!$G58-'Key project Info'!$C37)/'Key project Info'!$B$6*SUM($B118:AD118),AD460*AD118))</f>
        <v>0</v>
      </c>
      <c r="AE487" s="68">
        <f>IF(AE$481&gt;'Key project Info'!$B$6,0,IF('Key project Info'!$G58&gt;'Key project Info'!$C37,'Key project Info'!$C37*AE118+('Key project Info'!$G58-'Key project Info'!$C37)/'Key project Info'!$B$6*SUM($B118:AE118),AE460*AE118))</f>
        <v>0</v>
      </c>
      <c r="AF487" s="68"/>
      <c r="AG487" s="68"/>
      <c r="AH487" s="68"/>
    </row>
    <row r="488" spans="1:34" x14ac:dyDescent="0.25">
      <c r="A488" s="68" t="str">
        <f>'Key project Info'!$B38</f>
        <v>Land use e</v>
      </c>
      <c r="B488" s="68">
        <f>IF(B$481&gt;'Key project Info'!$B$6,0,IF('Key project Info'!$G59&gt;'Key project Info'!$C38,'Key project Info'!$C38*B139+('Key project Info'!$G59-'Key project Info'!$C38)/'Key project Info'!$B$6*SUM($B139:B139),B461*B139))</f>
        <v>0</v>
      </c>
      <c r="C488" s="68">
        <f>IF(C$481&gt;'Key project Info'!$B$6,0,IF('Key project Info'!$G59&gt;'Key project Info'!$C38,'Key project Info'!$C38*C139+('Key project Info'!$G59-'Key project Info'!$C38)/'Key project Info'!$B$6*SUM($B139:C139),C461*C139))</f>
        <v>0</v>
      </c>
      <c r="D488" s="68">
        <f>IF(D$481&gt;'Key project Info'!$B$6,0,IF('Key project Info'!$G59&gt;'Key project Info'!$C38,'Key project Info'!$C38*D139+('Key project Info'!$G59-'Key project Info'!$C38)/'Key project Info'!$B$6*SUM($B139:D139),D461*D139))</f>
        <v>0</v>
      </c>
      <c r="E488" s="68">
        <f>IF(E$481&gt;'Key project Info'!$B$6,0,IF('Key project Info'!$G59&gt;'Key project Info'!$C38,'Key project Info'!$C38*E139+('Key project Info'!$G59-'Key project Info'!$C38)/'Key project Info'!$B$6*SUM($B139:E139),E461*E139))</f>
        <v>0</v>
      </c>
      <c r="F488" s="68">
        <f>IF(F$481&gt;'Key project Info'!$B$6,0,IF('Key project Info'!$G59&gt;'Key project Info'!$C38,'Key project Info'!$C38*F139+('Key project Info'!$G59-'Key project Info'!$C38)/'Key project Info'!$B$6*SUM($B139:F139),F461*F139))</f>
        <v>0</v>
      </c>
      <c r="G488" s="68">
        <f>IF(G$481&gt;'Key project Info'!$B$6,0,IF('Key project Info'!$G59&gt;'Key project Info'!$C38,'Key project Info'!$C38*G139+('Key project Info'!$G59-'Key project Info'!$C38)/'Key project Info'!$B$6*SUM($B139:G139),G461*G139))</f>
        <v>0</v>
      </c>
      <c r="H488" s="68">
        <f>IF(H$481&gt;'Key project Info'!$B$6,0,IF('Key project Info'!$G59&gt;'Key project Info'!$C38,'Key project Info'!$C38*H139+('Key project Info'!$G59-'Key project Info'!$C38)/'Key project Info'!$B$6*SUM($B139:H139),H461*H139))</f>
        <v>0</v>
      </c>
      <c r="I488" s="68">
        <f>IF(I$481&gt;'Key project Info'!$B$6,0,IF('Key project Info'!$G59&gt;'Key project Info'!$C38,'Key project Info'!$C38*I139+('Key project Info'!$G59-'Key project Info'!$C38)/'Key project Info'!$B$6*SUM($B139:I139),I461*I139))</f>
        <v>0</v>
      </c>
      <c r="J488" s="68">
        <f>IF(J$481&gt;'Key project Info'!$B$6,0,IF('Key project Info'!$G59&gt;'Key project Info'!$C38,'Key project Info'!$C38*J139+('Key project Info'!$G59-'Key project Info'!$C38)/'Key project Info'!$B$6*SUM($B139:J139),J461*J139))</f>
        <v>0</v>
      </c>
      <c r="K488" s="68">
        <f>IF(K$481&gt;'Key project Info'!$B$6,0,IF('Key project Info'!$G59&gt;'Key project Info'!$C38,'Key project Info'!$C38*K139+('Key project Info'!$G59-'Key project Info'!$C38)/'Key project Info'!$B$6*SUM($B139:K139),K461*K139))</f>
        <v>0</v>
      </c>
      <c r="L488" s="68">
        <f>IF(L$481&gt;'Key project Info'!$B$6,0,IF('Key project Info'!$G59&gt;'Key project Info'!$C38,'Key project Info'!$C38*L139+('Key project Info'!$G59-'Key project Info'!$C38)/'Key project Info'!$B$6*SUM($B139:L139),L461*L139))</f>
        <v>0</v>
      </c>
      <c r="M488" s="68">
        <f>IF(M$481&gt;'Key project Info'!$B$6,0,IF('Key project Info'!$G59&gt;'Key project Info'!$C38,'Key project Info'!$C38*M139+('Key project Info'!$G59-'Key project Info'!$C38)/'Key project Info'!$B$6*SUM($B139:M139),M461*M139))</f>
        <v>0</v>
      </c>
      <c r="N488" s="68">
        <f>IF(N$481&gt;'Key project Info'!$B$6,0,IF('Key project Info'!$G59&gt;'Key project Info'!$C38,'Key project Info'!$C38*N139+('Key project Info'!$G59-'Key project Info'!$C38)/'Key project Info'!$B$6*SUM($B139:N139),N461*N139))</f>
        <v>0</v>
      </c>
      <c r="O488" s="68">
        <f>IF(O$481&gt;'Key project Info'!$B$6,0,IF('Key project Info'!$G59&gt;'Key project Info'!$C38,'Key project Info'!$C38*O139+('Key project Info'!$G59-'Key project Info'!$C38)/'Key project Info'!$B$6*SUM($B139:O139),O461*O139))</f>
        <v>0</v>
      </c>
      <c r="P488" s="68">
        <f>IF(P$481&gt;'Key project Info'!$B$6,0,IF('Key project Info'!$G59&gt;'Key project Info'!$C38,'Key project Info'!$C38*P139+('Key project Info'!$G59-'Key project Info'!$C38)/'Key project Info'!$B$6*SUM($B139:P139),P461*P139))</f>
        <v>0</v>
      </c>
      <c r="Q488" s="68">
        <f>IF(Q$481&gt;'Key project Info'!$B$6,0,IF('Key project Info'!$G59&gt;'Key project Info'!$C38,'Key project Info'!$C38*Q139+('Key project Info'!$G59-'Key project Info'!$C38)/'Key project Info'!$B$6*SUM($B139:Q139),Q461*Q139))</f>
        <v>0</v>
      </c>
      <c r="R488" s="68">
        <f>IF(R$481&gt;'Key project Info'!$B$6,0,IF('Key project Info'!$G59&gt;'Key project Info'!$C38,'Key project Info'!$C38*R139+('Key project Info'!$G59-'Key project Info'!$C38)/'Key project Info'!$B$6*SUM($B139:R139),R461*R139))</f>
        <v>0</v>
      </c>
      <c r="S488" s="68">
        <f>IF(S$481&gt;'Key project Info'!$B$6,0,IF('Key project Info'!$G59&gt;'Key project Info'!$C38,'Key project Info'!$C38*S139+('Key project Info'!$G59-'Key project Info'!$C38)/'Key project Info'!$B$6*SUM($B139:S139),S461*S139))</f>
        <v>0</v>
      </c>
      <c r="T488" s="68">
        <f>IF(T$481&gt;'Key project Info'!$B$6,0,IF('Key project Info'!$G59&gt;'Key project Info'!$C38,'Key project Info'!$C38*T139+('Key project Info'!$G59-'Key project Info'!$C38)/'Key project Info'!$B$6*SUM($B139:T139),T461*T139))</f>
        <v>0</v>
      </c>
      <c r="U488" s="68">
        <f>IF(U$481&gt;'Key project Info'!$B$6,0,IF('Key project Info'!$G59&gt;'Key project Info'!$C38,'Key project Info'!$C38*U139+('Key project Info'!$G59-'Key project Info'!$C38)/'Key project Info'!$B$6*SUM($B139:U139),U461*U139))</f>
        <v>0</v>
      </c>
      <c r="V488" s="68">
        <f>IF(V$481&gt;'Key project Info'!$B$6,0,IF('Key project Info'!$G59&gt;'Key project Info'!$C38,'Key project Info'!$C38*V139+('Key project Info'!$G59-'Key project Info'!$C38)/'Key project Info'!$B$6*SUM($B139:V139),V461*V139))</f>
        <v>0</v>
      </c>
      <c r="W488" s="68">
        <f>IF(W$481&gt;'Key project Info'!$B$6,0,IF('Key project Info'!$G59&gt;'Key project Info'!$C38,'Key project Info'!$C38*W139+('Key project Info'!$G59-'Key project Info'!$C38)/'Key project Info'!$B$6*SUM($B139:W139),W461*W139))</f>
        <v>0</v>
      </c>
      <c r="X488" s="68">
        <f>IF(X$481&gt;'Key project Info'!$B$6,0,IF('Key project Info'!$G59&gt;'Key project Info'!$C38,'Key project Info'!$C38*X139+('Key project Info'!$G59-'Key project Info'!$C38)/'Key project Info'!$B$6*SUM($B139:X139),X461*X139))</f>
        <v>0</v>
      </c>
      <c r="Y488" s="68">
        <f>IF(Y$481&gt;'Key project Info'!$B$6,0,IF('Key project Info'!$G59&gt;'Key project Info'!$C38,'Key project Info'!$C38*Y139+('Key project Info'!$G59-'Key project Info'!$C38)/'Key project Info'!$B$6*SUM($B139:Y139),Y461*Y139))</f>
        <v>0</v>
      </c>
      <c r="Z488" s="68">
        <f>IF(Z$481&gt;'Key project Info'!$B$6,0,IF('Key project Info'!$G59&gt;'Key project Info'!$C38,'Key project Info'!$C38*Z139+('Key project Info'!$G59-'Key project Info'!$C38)/'Key project Info'!$B$6*SUM($B139:Z139),Z461*Z139))</f>
        <v>0</v>
      </c>
      <c r="AA488" s="68">
        <f>IF(AA$481&gt;'Key project Info'!$B$6,0,IF('Key project Info'!$G59&gt;'Key project Info'!$C38,'Key project Info'!$C38*AA139+('Key project Info'!$G59-'Key project Info'!$C38)/'Key project Info'!$B$6*SUM($B139:AA139),AA461*AA139))</f>
        <v>0</v>
      </c>
      <c r="AB488" s="68">
        <f>IF(AB$481&gt;'Key project Info'!$B$6,0,IF('Key project Info'!$G59&gt;'Key project Info'!$C38,'Key project Info'!$C38*AB139+('Key project Info'!$G59-'Key project Info'!$C38)/'Key project Info'!$B$6*SUM($B139:AB139),AB461*AB139))</f>
        <v>0</v>
      </c>
      <c r="AC488" s="68">
        <f>IF(AC$481&gt;'Key project Info'!$B$6,0,IF('Key project Info'!$G59&gt;'Key project Info'!$C38,'Key project Info'!$C38*AC139+('Key project Info'!$G59-'Key project Info'!$C38)/'Key project Info'!$B$6*SUM($B139:AC139),AC461*AC139))</f>
        <v>0</v>
      </c>
      <c r="AD488" s="68">
        <f>IF(AD$481&gt;'Key project Info'!$B$6,0,IF('Key project Info'!$G59&gt;'Key project Info'!$C38,'Key project Info'!$C38*AD139+('Key project Info'!$G59-'Key project Info'!$C38)/'Key project Info'!$B$6*SUM($B139:AD139),AD461*AD139))</f>
        <v>0</v>
      </c>
      <c r="AE488" s="68">
        <f>IF(AE$481&gt;'Key project Info'!$B$6,0,IF('Key project Info'!$G59&gt;'Key project Info'!$C38,'Key project Info'!$C38*AE139+('Key project Info'!$G59-'Key project Info'!$C38)/'Key project Info'!$B$6*SUM($B139:AE139),AE461*AE139))</f>
        <v>0</v>
      </c>
      <c r="AF488" s="68"/>
      <c r="AG488" s="68"/>
      <c r="AH488" s="68"/>
    </row>
    <row r="489" spans="1:34" x14ac:dyDescent="0.25">
      <c r="A489" s="68" t="str">
        <f>'Key project Info'!$B39</f>
        <v>Land use g</v>
      </c>
      <c r="B489" s="68">
        <f>IF(B$481&gt;'Key project Info'!$B$6,0,IF('Key project Info'!$G60&gt;'Key project Info'!$C39,'Key project Info'!$C39*B160+('Key project Info'!$G60-'Key project Info'!$C39)/'Key project Info'!$B$6*SUM($B160:B160),B462*B160))</f>
        <v>0</v>
      </c>
      <c r="C489" s="68">
        <f>IF(C$481&gt;'Key project Info'!$B$6,0,IF('Key project Info'!$G60&gt;'Key project Info'!$C39,'Key project Info'!$C39*C160+('Key project Info'!$G60-'Key project Info'!$C39)/'Key project Info'!$B$6*SUM($B160:C160),C462*C160))</f>
        <v>0</v>
      </c>
      <c r="D489" s="68">
        <f>IF(D$481&gt;'Key project Info'!$B$6,0,IF('Key project Info'!$G60&gt;'Key project Info'!$C39,'Key project Info'!$C39*D160+('Key project Info'!$G60-'Key project Info'!$C39)/'Key project Info'!$B$6*SUM($B160:D160),D462*D160))</f>
        <v>0</v>
      </c>
      <c r="E489" s="68">
        <f>IF(E$481&gt;'Key project Info'!$B$6,0,IF('Key project Info'!$G60&gt;'Key project Info'!$C39,'Key project Info'!$C39*E160+('Key project Info'!$G60-'Key project Info'!$C39)/'Key project Info'!$B$6*SUM($B160:E160),E462*E160))</f>
        <v>0</v>
      </c>
      <c r="F489" s="68">
        <f>IF(F$481&gt;'Key project Info'!$B$6,0,IF('Key project Info'!$G60&gt;'Key project Info'!$C39,'Key project Info'!$C39*F160+('Key project Info'!$G60-'Key project Info'!$C39)/'Key project Info'!$B$6*SUM($B160:F160),F462*F160))</f>
        <v>0</v>
      </c>
      <c r="G489" s="68">
        <f>IF(G$481&gt;'Key project Info'!$B$6,0,IF('Key project Info'!$G60&gt;'Key project Info'!$C39,'Key project Info'!$C39*G160+('Key project Info'!$G60-'Key project Info'!$C39)/'Key project Info'!$B$6*SUM($B160:G160),G462*G160))</f>
        <v>0</v>
      </c>
      <c r="H489" s="68">
        <f>IF(H$481&gt;'Key project Info'!$B$6,0,IF('Key project Info'!$G60&gt;'Key project Info'!$C39,'Key project Info'!$C39*H160+('Key project Info'!$G60-'Key project Info'!$C39)/'Key project Info'!$B$6*SUM($B160:H160),H462*H160))</f>
        <v>0</v>
      </c>
      <c r="I489" s="68">
        <f>IF(I$481&gt;'Key project Info'!$B$6,0,IF('Key project Info'!$G60&gt;'Key project Info'!$C39,'Key project Info'!$C39*I160+('Key project Info'!$G60-'Key project Info'!$C39)/'Key project Info'!$B$6*SUM($B160:I160),I462*I160))</f>
        <v>0</v>
      </c>
      <c r="J489" s="68">
        <f>IF(J$481&gt;'Key project Info'!$B$6,0,IF('Key project Info'!$G60&gt;'Key project Info'!$C39,'Key project Info'!$C39*J160+('Key project Info'!$G60-'Key project Info'!$C39)/'Key project Info'!$B$6*SUM($B160:J160),J462*J160))</f>
        <v>0</v>
      </c>
      <c r="K489" s="68">
        <f>IF(K$481&gt;'Key project Info'!$B$6,0,IF('Key project Info'!$G60&gt;'Key project Info'!$C39,'Key project Info'!$C39*K160+('Key project Info'!$G60-'Key project Info'!$C39)/'Key project Info'!$B$6*SUM($B160:K160),K462*K160))</f>
        <v>0</v>
      </c>
      <c r="L489" s="68">
        <f>IF(L$481&gt;'Key project Info'!$B$6,0,IF('Key project Info'!$G60&gt;'Key project Info'!$C39,'Key project Info'!$C39*L160+('Key project Info'!$G60-'Key project Info'!$C39)/'Key project Info'!$B$6*SUM($B160:L160),L462*L160))</f>
        <v>0</v>
      </c>
      <c r="M489" s="68">
        <f>IF(M$481&gt;'Key project Info'!$B$6,0,IF('Key project Info'!$G60&gt;'Key project Info'!$C39,'Key project Info'!$C39*M160+('Key project Info'!$G60-'Key project Info'!$C39)/'Key project Info'!$B$6*SUM($B160:M160),M462*M160))</f>
        <v>0</v>
      </c>
      <c r="N489" s="68">
        <f>IF(N$481&gt;'Key project Info'!$B$6,0,IF('Key project Info'!$G60&gt;'Key project Info'!$C39,'Key project Info'!$C39*N160+('Key project Info'!$G60-'Key project Info'!$C39)/'Key project Info'!$B$6*SUM($B160:N160),N462*N160))</f>
        <v>0</v>
      </c>
      <c r="O489" s="68">
        <f>IF(O$481&gt;'Key project Info'!$B$6,0,IF('Key project Info'!$G60&gt;'Key project Info'!$C39,'Key project Info'!$C39*O160+('Key project Info'!$G60-'Key project Info'!$C39)/'Key project Info'!$B$6*SUM($B160:O160),O462*O160))</f>
        <v>0</v>
      </c>
      <c r="P489" s="68">
        <f>IF(P$481&gt;'Key project Info'!$B$6,0,IF('Key project Info'!$G60&gt;'Key project Info'!$C39,'Key project Info'!$C39*P160+('Key project Info'!$G60-'Key project Info'!$C39)/'Key project Info'!$B$6*SUM($B160:P160),P462*P160))</f>
        <v>0</v>
      </c>
      <c r="Q489" s="68">
        <f>IF(Q$481&gt;'Key project Info'!$B$6,0,IF('Key project Info'!$G60&gt;'Key project Info'!$C39,'Key project Info'!$C39*Q160+('Key project Info'!$G60-'Key project Info'!$C39)/'Key project Info'!$B$6*SUM($B160:Q160),Q462*Q160))</f>
        <v>0</v>
      </c>
      <c r="R489" s="68">
        <f>IF(R$481&gt;'Key project Info'!$B$6,0,IF('Key project Info'!$G60&gt;'Key project Info'!$C39,'Key project Info'!$C39*R160+('Key project Info'!$G60-'Key project Info'!$C39)/'Key project Info'!$B$6*SUM($B160:R160),R462*R160))</f>
        <v>0</v>
      </c>
      <c r="S489" s="68">
        <f>IF(S$481&gt;'Key project Info'!$B$6,0,IF('Key project Info'!$G60&gt;'Key project Info'!$C39,'Key project Info'!$C39*S160+('Key project Info'!$G60-'Key project Info'!$C39)/'Key project Info'!$B$6*SUM($B160:S160),S462*S160))</f>
        <v>0</v>
      </c>
      <c r="T489" s="68">
        <f>IF(T$481&gt;'Key project Info'!$B$6,0,IF('Key project Info'!$G60&gt;'Key project Info'!$C39,'Key project Info'!$C39*T160+('Key project Info'!$G60-'Key project Info'!$C39)/'Key project Info'!$B$6*SUM($B160:T160),T462*T160))</f>
        <v>0</v>
      </c>
      <c r="U489" s="68">
        <f>IF(U$481&gt;'Key project Info'!$B$6,0,IF('Key project Info'!$G60&gt;'Key project Info'!$C39,'Key project Info'!$C39*U160+('Key project Info'!$G60-'Key project Info'!$C39)/'Key project Info'!$B$6*SUM($B160:U160),U462*U160))</f>
        <v>0</v>
      </c>
      <c r="V489" s="68">
        <f>IF(V$481&gt;'Key project Info'!$B$6,0,IF('Key project Info'!$G60&gt;'Key project Info'!$C39,'Key project Info'!$C39*V160+('Key project Info'!$G60-'Key project Info'!$C39)/'Key project Info'!$B$6*SUM($B160:V160),V462*V160))</f>
        <v>0</v>
      </c>
      <c r="W489" s="68">
        <f>IF(W$481&gt;'Key project Info'!$B$6,0,IF('Key project Info'!$G60&gt;'Key project Info'!$C39,'Key project Info'!$C39*W160+('Key project Info'!$G60-'Key project Info'!$C39)/'Key project Info'!$B$6*SUM($B160:W160),W462*W160))</f>
        <v>0</v>
      </c>
      <c r="X489" s="68">
        <f>IF(X$481&gt;'Key project Info'!$B$6,0,IF('Key project Info'!$G60&gt;'Key project Info'!$C39,'Key project Info'!$C39*X160+('Key project Info'!$G60-'Key project Info'!$C39)/'Key project Info'!$B$6*SUM($B160:X160),X462*X160))</f>
        <v>0</v>
      </c>
      <c r="Y489" s="68">
        <f>IF(Y$481&gt;'Key project Info'!$B$6,0,IF('Key project Info'!$G60&gt;'Key project Info'!$C39,'Key project Info'!$C39*Y160+('Key project Info'!$G60-'Key project Info'!$C39)/'Key project Info'!$B$6*SUM($B160:Y160),Y462*Y160))</f>
        <v>0</v>
      </c>
      <c r="Z489" s="68">
        <f>IF(Z$481&gt;'Key project Info'!$B$6,0,IF('Key project Info'!$G60&gt;'Key project Info'!$C39,'Key project Info'!$C39*Z160+('Key project Info'!$G60-'Key project Info'!$C39)/'Key project Info'!$B$6*SUM($B160:Z160),Z462*Z160))</f>
        <v>0</v>
      </c>
      <c r="AA489" s="68">
        <f>IF(AA$481&gt;'Key project Info'!$B$6,0,IF('Key project Info'!$G60&gt;'Key project Info'!$C39,'Key project Info'!$C39*AA160+('Key project Info'!$G60-'Key project Info'!$C39)/'Key project Info'!$B$6*SUM($B160:AA160),AA462*AA160))</f>
        <v>0</v>
      </c>
      <c r="AB489" s="68">
        <f>IF(AB$481&gt;'Key project Info'!$B$6,0,IF('Key project Info'!$G60&gt;'Key project Info'!$C39,'Key project Info'!$C39*AB160+('Key project Info'!$G60-'Key project Info'!$C39)/'Key project Info'!$B$6*SUM($B160:AB160),AB462*AB160))</f>
        <v>0</v>
      </c>
      <c r="AC489" s="68">
        <f>IF(AC$481&gt;'Key project Info'!$B$6,0,IF('Key project Info'!$G60&gt;'Key project Info'!$C39,'Key project Info'!$C39*AC160+('Key project Info'!$G60-'Key project Info'!$C39)/'Key project Info'!$B$6*SUM($B160:AC160),AC462*AC160))</f>
        <v>0</v>
      </c>
      <c r="AD489" s="68">
        <f>IF(AD$481&gt;'Key project Info'!$B$6,0,IF('Key project Info'!$G60&gt;'Key project Info'!$C39,'Key project Info'!$C39*AD160+('Key project Info'!$G60-'Key project Info'!$C39)/'Key project Info'!$B$6*SUM($B160:AD160),AD462*AD160))</f>
        <v>0</v>
      </c>
      <c r="AE489" s="68">
        <f>IF(AE$481&gt;'Key project Info'!$B$6,0,IF('Key project Info'!$G60&gt;'Key project Info'!$C39,'Key project Info'!$C39*AE160+('Key project Info'!$G60-'Key project Info'!$C39)/'Key project Info'!$B$6*SUM($B160:AE160),AE462*AE160))</f>
        <v>0</v>
      </c>
      <c r="AF489" s="68"/>
      <c r="AG489" s="68"/>
      <c r="AH489" s="68"/>
    </row>
    <row r="490" spans="1:34" x14ac:dyDescent="0.25">
      <c r="A490" s="68" t="str">
        <f>'Key project Info'!$B40</f>
        <v>Land use h</v>
      </c>
      <c r="B490" s="68">
        <f>IF(B$481&gt;'Key project Info'!$B$6,0,IF('Key project Info'!$G61&gt;'Key project Info'!$C40,'Key project Info'!$C40*B181+('Key project Info'!$G61-'Key project Info'!$C40)/'Key project Info'!$B$6*SUM($B181:B181),B463*B181))</f>
        <v>0</v>
      </c>
      <c r="C490" s="68">
        <f>IF(C$481&gt;'Key project Info'!$B$6,0,IF('Key project Info'!$G61&gt;'Key project Info'!$C40,'Key project Info'!$C40*C181+('Key project Info'!$G61-'Key project Info'!$C40)/'Key project Info'!$B$6*SUM($B181:C181),C463*C181))</f>
        <v>0</v>
      </c>
      <c r="D490" s="68">
        <f>IF(D$481&gt;'Key project Info'!$B$6,0,IF('Key project Info'!$G61&gt;'Key project Info'!$C40,'Key project Info'!$C40*D181+('Key project Info'!$G61-'Key project Info'!$C40)/'Key project Info'!$B$6*SUM($B181:D181),D463*D181))</f>
        <v>0</v>
      </c>
      <c r="E490" s="68">
        <f>IF(E$481&gt;'Key project Info'!$B$6,0,IF('Key project Info'!$G61&gt;'Key project Info'!$C40,'Key project Info'!$C40*E181+('Key project Info'!$G61-'Key project Info'!$C40)/'Key project Info'!$B$6*SUM($B181:E181),E463*E181))</f>
        <v>0</v>
      </c>
      <c r="F490" s="68">
        <f>IF(F$481&gt;'Key project Info'!$B$6,0,IF('Key project Info'!$G61&gt;'Key project Info'!$C40,'Key project Info'!$C40*F181+('Key project Info'!$G61-'Key project Info'!$C40)/'Key project Info'!$B$6*SUM($B181:F181),F463*F181))</f>
        <v>0</v>
      </c>
      <c r="G490" s="68">
        <f>IF(G$481&gt;'Key project Info'!$B$6,0,IF('Key project Info'!$G61&gt;'Key project Info'!$C40,'Key project Info'!$C40*G181+('Key project Info'!$G61-'Key project Info'!$C40)/'Key project Info'!$B$6*SUM($B181:G181),G463*G181))</f>
        <v>0</v>
      </c>
      <c r="H490" s="68">
        <f>IF(H$481&gt;'Key project Info'!$B$6,0,IF('Key project Info'!$G61&gt;'Key project Info'!$C40,'Key project Info'!$C40*H181+('Key project Info'!$G61-'Key project Info'!$C40)/'Key project Info'!$B$6*SUM($B181:H181),H463*H181))</f>
        <v>0</v>
      </c>
      <c r="I490" s="68">
        <f>IF(I$481&gt;'Key project Info'!$B$6,0,IF('Key project Info'!$G61&gt;'Key project Info'!$C40,'Key project Info'!$C40*I181+('Key project Info'!$G61-'Key project Info'!$C40)/'Key project Info'!$B$6*SUM($B181:I181),I463*I181))</f>
        <v>0</v>
      </c>
      <c r="J490" s="68">
        <f>IF(J$481&gt;'Key project Info'!$B$6,0,IF('Key project Info'!$G61&gt;'Key project Info'!$C40,'Key project Info'!$C40*J181+('Key project Info'!$G61-'Key project Info'!$C40)/'Key project Info'!$B$6*SUM($B181:J181),J463*J181))</f>
        <v>0</v>
      </c>
      <c r="K490" s="68">
        <f>IF(K$481&gt;'Key project Info'!$B$6,0,IF('Key project Info'!$G61&gt;'Key project Info'!$C40,'Key project Info'!$C40*K181+('Key project Info'!$G61-'Key project Info'!$C40)/'Key project Info'!$B$6*SUM($B181:K181),K463*K181))</f>
        <v>0</v>
      </c>
      <c r="L490" s="68">
        <f>IF(L$481&gt;'Key project Info'!$B$6,0,IF('Key project Info'!$G61&gt;'Key project Info'!$C40,'Key project Info'!$C40*L181+('Key project Info'!$G61-'Key project Info'!$C40)/'Key project Info'!$B$6*SUM($B181:L181),L463*L181))</f>
        <v>0</v>
      </c>
      <c r="M490" s="68">
        <f>IF(M$481&gt;'Key project Info'!$B$6,0,IF('Key project Info'!$G61&gt;'Key project Info'!$C40,'Key project Info'!$C40*M181+('Key project Info'!$G61-'Key project Info'!$C40)/'Key project Info'!$B$6*SUM($B181:M181),M463*M181))</f>
        <v>0</v>
      </c>
      <c r="N490" s="68">
        <f>IF(N$481&gt;'Key project Info'!$B$6,0,IF('Key project Info'!$G61&gt;'Key project Info'!$C40,'Key project Info'!$C40*N181+('Key project Info'!$G61-'Key project Info'!$C40)/'Key project Info'!$B$6*SUM($B181:N181),N463*N181))</f>
        <v>0</v>
      </c>
      <c r="O490" s="68">
        <f>IF(O$481&gt;'Key project Info'!$B$6,0,IF('Key project Info'!$G61&gt;'Key project Info'!$C40,'Key project Info'!$C40*O181+('Key project Info'!$G61-'Key project Info'!$C40)/'Key project Info'!$B$6*SUM($B181:O181),O463*O181))</f>
        <v>0</v>
      </c>
      <c r="P490" s="68">
        <f>IF(P$481&gt;'Key project Info'!$B$6,0,IF('Key project Info'!$G61&gt;'Key project Info'!$C40,'Key project Info'!$C40*P181+('Key project Info'!$G61-'Key project Info'!$C40)/'Key project Info'!$B$6*SUM($B181:P181),P463*P181))</f>
        <v>0</v>
      </c>
      <c r="Q490" s="68">
        <f>IF(Q$481&gt;'Key project Info'!$B$6,0,IF('Key project Info'!$G61&gt;'Key project Info'!$C40,'Key project Info'!$C40*Q181+('Key project Info'!$G61-'Key project Info'!$C40)/'Key project Info'!$B$6*SUM($B181:Q181),Q463*Q181))</f>
        <v>0</v>
      </c>
      <c r="R490" s="68">
        <f>IF(R$481&gt;'Key project Info'!$B$6,0,IF('Key project Info'!$G61&gt;'Key project Info'!$C40,'Key project Info'!$C40*R181+('Key project Info'!$G61-'Key project Info'!$C40)/'Key project Info'!$B$6*SUM($B181:R181),R463*R181))</f>
        <v>0</v>
      </c>
      <c r="S490" s="68">
        <f>IF(S$481&gt;'Key project Info'!$B$6,0,IF('Key project Info'!$G61&gt;'Key project Info'!$C40,'Key project Info'!$C40*S181+('Key project Info'!$G61-'Key project Info'!$C40)/'Key project Info'!$B$6*SUM($B181:S181),S463*S181))</f>
        <v>0</v>
      </c>
      <c r="T490" s="68">
        <f>IF(T$481&gt;'Key project Info'!$B$6,0,IF('Key project Info'!$G61&gt;'Key project Info'!$C40,'Key project Info'!$C40*T181+('Key project Info'!$G61-'Key project Info'!$C40)/'Key project Info'!$B$6*SUM($B181:T181),T463*T181))</f>
        <v>0</v>
      </c>
      <c r="U490" s="68">
        <f>IF(U$481&gt;'Key project Info'!$B$6,0,IF('Key project Info'!$G61&gt;'Key project Info'!$C40,'Key project Info'!$C40*U181+('Key project Info'!$G61-'Key project Info'!$C40)/'Key project Info'!$B$6*SUM($B181:U181),U463*U181))</f>
        <v>0</v>
      </c>
      <c r="V490" s="68">
        <f>IF(V$481&gt;'Key project Info'!$B$6,0,IF('Key project Info'!$G61&gt;'Key project Info'!$C40,'Key project Info'!$C40*V181+('Key project Info'!$G61-'Key project Info'!$C40)/'Key project Info'!$B$6*SUM($B181:V181),V463*V181))</f>
        <v>0</v>
      </c>
      <c r="W490" s="68">
        <f>IF(W$481&gt;'Key project Info'!$B$6,0,IF('Key project Info'!$G61&gt;'Key project Info'!$C40,'Key project Info'!$C40*W181+('Key project Info'!$G61-'Key project Info'!$C40)/'Key project Info'!$B$6*SUM($B181:W181),W463*W181))</f>
        <v>0</v>
      </c>
      <c r="X490" s="68">
        <f>IF(X$481&gt;'Key project Info'!$B$6,0,IF('Key project Info'!$G61&gt;'Key project Info'!$C40,'Key project Info'!$C40*X181+('Key project Info'!$G61-'Key project Info'!$C40)/'Key project Info'!$B$6*SUM($B181:X181),X463*X181))</f>
        <v>0</v>
      </c>
      <c r="Y490" s="68">
        <f>IF(Y$481&gt;'Key project Info'!$B$6,0,IF('Key project Info'!$G61&gt;'Key project Info'!$C40,'Key project Info'!$C40*Y181+('Key project Info'!$G61-'Key project Info'!$C40)/'Key project Info'!$B$6*SUM($B181:Y181),Y463*Y181))</f>
        <v>0</v>
      </c>
      <c r="Z490" s="68">
        <f>IF(Z$481&gt;'Key project Info'!$B$6,0,IF('Key project Info'!$G61&gt;'Key project Info'!$C40,'Key project Info'!$C40*Z181+('Key project Info'!$G61-'Key project Info'!$C40)/'Key project Info'!$B$6*SUM($B181:Z181),Z463*Z181))</f>
        <v>0</v>
      </c>
      <c r="AA490" s="68">
        <f>IF(AA$481&gt;'Key project Info'!$B$6,0,IF('Key project Info'!$G61&gt;'Key project Info'!$C40,'Key project Info'!$C40*AA181+('Key project Info'!$G61-'Key project Info'!$C40)/'Key project Info'!$B$6*SUM($B181:AA181),AA463*AA181))</f>
        <v>0</v>
      </c>
      <c r="AB490" s="68">
        <f>IF(AB$481&gt;'Key project Info'!$B$6,0,IF('Key project Info'!$G61&gt;'Key project Info'!$C40,'Key project Info'!$C40*AB181+('Key project Info'!$G61-'Key project Info'!$C40)/'Key project Info'!$B$6*SUM($B181:AB181),AB463*AB181))</f>
        <v>0</v>
      </c>
      <c r="AC490" s="68">
        <f>IF(AC$481&gt;'Key project Info'!$B$6,0,IF('Key project Info'!$G61&gt;'Key project Info'!$C40,'Key project Info'!$C40*AC181+('Key project Info'!$G61-'Key project Info'!$C40)/'Key project Info'!$B$6*SUM($B181:AC181),AC463*AC181))</f>
        <v>0</v>
      </c>
      <c r="AD490" s="68">
        <f>IF(AD$481&gt;'Key project Info'!$B$6,0,IF('Key project Info'!$G61&gt;'Key project Info'!$C40,'Key project Info'!$C40*AD181+('Key project Info'!$G61-'Key project Info'!$C40)/'Key project Info'!$B$6*SUM($B181:AD181),AD463*AD181))</f>
        <v>0</v>
      </c>
      <c r="AE490" s="68">
        <f>IF(AE$481&gt;'Key project Info'!$B$6,0,IF('Key project Info'!$G61&gt;'Key project Info'!$C40,'Key project Info'!$C40*AE181+('Key project Info'!$G61-'Key project Info'!$C40)/'Key project Info'!$B$6*SUM($B181:AE181),AE463*AE181))</f>
        <v>0</v>
      </c>
      <c r="AF490" s="68"/>
      <c r="AG490" s="68"/>
      <c r="AH490" s="68"/>
    </row>
    <row r="491" spans="1:34" x14ac:dyDescent="0.25">
      <c r="A491" s="68" t="str">
        <f>'Key project Info'!$B41</f>
        <v>Land use i</v>
      </c>
      <c r="B491" s="68">
        <f>IF(B$481&gt;'Key project Info'!$B$6,0,IF('Key project Info'!$G62&gt;'Key project Info'!$C41,'Key project Info'!$C41*B202+('Key project Info'!$G62-'Key project Info'!$C41)/'Key project Info'!$B$6*SUM($B202:B202),B464*B202))</f>
        <v>0</v>
      </c>
      <c r="C491" s="68">
        <f>IF(C$481&gt;'Key project Info'!$B$6,0,IF('Key project Info'!$G62&gt;'Key project Info'!$C41,'Key project Info'!$C41*C202+('Key project Info'!$G62-'Key project Info'!$C41)/'Key project Info'!$B$6*SUM($B202:C202),C464*C202))</f>
        <v>0</v>
      </c>
      <c r="D491" s="68">
        <f>IF(D$481&gt;'Key project Info'!$B$6,0,IF('Key project Info'!$G62&gt;'Key project Info'!$C41,'Key project Info'!$C41*D202+('Key project Info'!$G62-'Key project Info'!$C41)/'Key project Info'!$B$6*SUM($B202:D202),D464*D202))</f>
        <v>0</v>
      </c>
      <c r="E491" s="68">
        <f>IF(E$481&gt;'Key project Info'!$B$6,0,IF('Key project Info'!$G62&gt;'Key project Info'!$C41,'Key project Info'!$C41*E202+('Key project Info'!$G62-'Key project Info'!$C41)/'Key project Info'!$B$6*SUM($B202:E202),E464*E202))</f>
        <v>0</v>
      </c>
      <c r="F491" s="68">
        <f>IF(F$481&gt;'Key project Info'!$B$6,0,IF('Key project Info'!$G62&gt;'Key project Info'!$C41,'Key project Info'!$C41*F202+('Key project Info'!$G62-'Key project Info'!$C41)/'Key project Info'!$B$6*SUM($B202:F202),F464*F202))</f>
        <v>0</v>
      </c>
      <c r="G491" s="68">
        <f>IF(G$481&gt;'Key project Info'!$B$6,0,IF('Key project Info'!$G62&gt;'Key project Info'!$C41,'Key project Info'!$C41*G202+('Key project Info'!$G62-'Key project Info'!$C41)/'Key project Info'!$B$6*SUM($B202:G202),G464*G202))</f>
        <v>0</v>
      </c>
      <c r="H491" s="68">
        <f>IF(H$481&gt;'Key project Info'!$B$6,0,IF('Key project Info'!$G62&gt;'Key project Info'!$C41,'Key project Info'!$C41*H202+('Key project Info'!$G62-'Key project Info'!$C41)/'Key project Info'!$B$6*SUM($B202:H202),H464*H202))</f>
        <v>0</v>
      </c>
      <c r="I491" s="68">
        <f>IF(I$481&gt;'Key project Info'!$B$6,0,IF('Key project Info'!$G62&gt;'Key project Info'!$C41,'Key project Info'!$C41*I202+('Key project Info'!$G62-'Key project Info'!$C41)/'Key project Info'!$B$6*SUM($B202:I202),I464*I202))</f>
        <v>0</v>
      </c>
      <c r="J491" s="68">
        <f>IF(J$481&gt;'Key project Info'!$B$6,0,IF('Key project Info'!$G62&gt;'Key project Info'!$C41,'Key project Info'!$C41*J202+('Key project Info'!$G62-'Key project Info'!$C41)/'Key project Info'!$B$6*SUM($B202:J202),J464*J202))</f>
        <v>0</v>
      </c>
      <c r="K491" s="68">
        <f>IF(K$481&gt;'Key project Info'!$B$6,0,IF('Key project Info'!$G62&gt;'Key project Info'!$C41,'Key project Info'!$C41*K202+('Key project Info'!$G62-'Key project Info'!$C41)/'Key project Info'!$B$6*SUM($B202:K202),K464*K202))</f>
        <v>0</v>
      </c>
      <c r="L491" s="68">
        <f>IF(L$481&gt;'Key project Info'!$B$6,0,IF('Key project Info'!$G62&gt;'Key project Info'!$C41,'Key project Info'!$C41*L202+('Key project Info'!$G62-'Key project Info'!$C41)/'Key project Info'!$B$6*SUM($B202:L202),L464*L202))</f>
        <v>0</v>
      </c>
      <c r="M491" s="68">
        <f>IF(M$481&gt;'Key project Info'!$B$6,0,IF('Key project Info'!$G62&gt;'Key project Info'!$C41,'Key project Info'!$C41*M202+('Key project Info'!$G62-'Key project Info'!$C41)/'Key project Info'!$B$6*SUM($B202:M202),M464*M202))</f>
        <v>0</v>
      </c>
      <c r="N491" s="68">
        <f>IF(N$481&gt;'Key project Info'!$B$6,0,IF('Key project Info'!$G62&gt;'Key project Info'!$C41,'Key project Info'!$C41*N202+('Key project Info'!$G62-'Key project Info'!$C41)/'Key project Info'!$B$6*SUM($B202:N202),N464*N202))</f>
        <v>0</v>
      </c>
      <c r="O491" s="68">
        <f>IF(O$481&gt;'Key project Info'!$B$6,0,IF('Key project Info'!$G62&gt;'Key project Info'!$C41,'Key project Info'!$C41*O202+('Key project Info'!$G62-'Key project Info'!$C41)/'Key project Info'!$B$6*SUM($B202:O202),O464*O202))</f>
        <v>0</v>
      </c>
      <c r="P491" s="68">
        <f>IF(P$481&gt;'Key project Info'!$B$6,0,IF('Key project Info'!$G62&gt;'Key project Info'!$C41,'Key project Info'!$C41*P202+('Key project Info'!$G62-'Key project Info'!$C41)/'Key project Info'!$B$6*SUM($B202:P202),P464*P202))</f>
        <v>0</v>
      </c>
      <c r="Q491" s="68">
        <f>IF(Q$481&gt;'Key project Info'!$B$6,0,IF('Key project Info'!$G62&gt;'Key project Info'!$C41,'Key project Info'!$C41*Q202+('Key project Info'!$G62-'Key project Info'!$C41)/'Key project Info'!$B$6*SUM($B202:Q202),Q464*Q202))</f>
        <v>0</v>
      </c>
      <c r="R491" s="68">
        <f>IF(R$481&gt;'Key project Info'!$B$6,0,IF('Key project Info'!$G62&gt;'Key project Info'!$C41,'Key project Info'!$C41*R202+('Key project Info'!$G62-'Key project Info'!$C41)/'Key project Info'!$B$6*SUM($B202:R202),R464*R202))</f>
        <v>0</v>
      </c>
      <c r="S491" s="68">
        <f>IF(S$481&gt;'Key project Info'!$B$6,0,IF('Key project Info'!$G62&gt;'Key project Info'!$C41,'Key project Info'!$C41*S202+('Key project Info'!$G62-'Key project Info'!$C41)/'Key project Info'!$B$6*SUM($B202:S202),S464*S202))</f>
        <v>0</v>
      </c>
      <c r="T491" s="68">
        <f>IF(T$481&gt;'Key project Info'!$B$6,0,IF('Key project Info'!$G62&gt;'Key project Info'!$C41,'Key project Info'!$C41*T202+('Key project Info'!$G62-'Key project Info'!$C41)/'Key project Info'!$B$6*SUM($B202:T202),T464*T202))</f>
        <v>0</v>
      </c>
      <c r="U491" s="68">
        <f>IF(U$481&gt;'Key project Info'!$B$6,0,IF('Key project Info'!$G62&gt;'Key project Info'!$C41,'Key project Info'!$C41*U202+('Key project Info'!$G62-'Key project Info'!$C41)/'Key project Info'!$B$6*SUM($B202:U202),U464*U202))</f>
        <v>0</v>
      </c>
      <c r="V491" s="68">
        <f>IF(V$481&gt;'Key project Info'!$B$6,0,IF('Key project Info'!$G62&gt;'Key project Info'!$C41,'Key project Info'!$C41*V202+('Key project Info'!$G62-'Key project Info'!$C41)/'Key project Info'!$B$6*SUM($B202:V202),V464*V202))</f>
        <v>0</v>
      </c>
      <c r="W491" s="68">
        <f>IF(W$481&gt;'Key project Info'!$B$6,0,IF('Key project Info'!$G62&gt;'Key project Info'!$C41,'Key project Info'!$C41*W202+('Key project Info'!$G62-'Key project Info'!$C41)/'Key project Info'!$B$6*SUM($B202:W202),W464*W202))</f>
        <v>0</v>
      </c>
      <c r="X491" s="68">
        <f>IF(X$481&gt;'Key project Info'!$B$6,0,IF('Key project Info'!$G62&gt;'Key project Info'!$C41,'Key project Info'!$C41*X202+('Key project Info'!$G62-'Key project Info'!$C41)/'Key project Info'!$B$6*SUM($B202:X202),X464*X202))</f>
        <v>0</v>
      </c>
      <c r="Y491" s="68">
        <f>IF(Y$481&gt;'Key project Info'!$B$6,0,IF('Key project Info'!$G62&gt;'Key project Info'!$C41,'Key project Info'!$C41*Y202+('Key project Info'!$G62-'Key project Info'!$C41)/'Key project Info'!$B$6*SUM($B202:Y202),Y464*Y202))</f>
        <v>0</v>
      </c>
      <c r="Z491" s="68">
        <f>IF(Z$481&gt;'Key project Info'!$B$6,0,IF('Key project Info'!$G62&gt;'Key project Info'!$C41,'Key project Info'!$C41*Z202+('Key project Info'!$G62-'Key project Info'!$C41)/'Key project Info'!$B$6*SUM($B202:Z202),Z464*Z202))</f>
        <v>0</v>
      </c>
      <c r="AA491" s="68">
        <f>IF(AA$481&gt;'Key project Info'!$B$6,0,IF('Key project Info'!$G62&gt;'Key project Info'!$C41,'Key project Info'!$C41*AA202+('Key project Info'!$G62-'Key project Info'!$C41)/'Key project Info'!$B$6*SUM($B202:AA202),AA464*AA202))</f>
        <v>0</v>
      </c>
      <c r="AB491" s="68">
        <f>IF(AB$481&gt;'Key project Info'!$B$6,0,IF('Key project Info'!$G62&gt;'Key project Info'!$C41,'Key project Info'!$C41*AB202+('Key project Info'!$G62-'Key project Info'!$C41)/'Key project Info'!$B$6*SUM($B202:AB202),AB464*AB202))</f>
        <v>0</v>
      </c>
      <c r="AC491" s="68">
        <f>IF(AC$481&gt;'Key project Info'!$B$6,0,IF('Key project Info'!$G62&gt;'Key project Info'!$C41,'Key project Info'!$C41*AC202+('Key project Info'!$G62-'Key project Info'!$C41)/'Key project Info'!$B$6*SUM($B202:AC202),AC464*AC202))</f>
        <v>0</v>
      </c>
      <c r="AD491" s="68">
        <f>IF(AD$481&gt;'Key project Info'!$B$6,0,IF('Key project Info'!$G62&gt;'Key project Info'!$C41,'Key project Info'!$C41*AD202+('Key project Info'!$G62-'Key project Info'!$C41)/'Key project Info'!$B$6*SUM($B202:AD202),AD464*AD202))</f>
        <v>0</v>
      </c>
      <c r="AE491" s="68">
        <f>IF(AE$481&gt;'Key project Info'!$B$6,0,IF('Key project Info'!$G62&gt;'Key project Info'!$C41,'Key project Info'!$C41*AE202+('Key project Info'!$G62-'Key project Info'!$C41)/'Key project Info'!$B$6*SUM($B202:AE202),AE464*AE202))</f>
        <v>0</v>
      </c>
      <c r="AF491" s="68"/>
      <c r="AG491" s="68"/>
      <c r="AH491" s="68"/>
    </row>
    <row r="492" spans="1:34" x14ac:dyDescent="0.25">
      <c r="A492" s="68" t="str">
        <f>'Key project Info'!$B42</f>
        <v>Land use j</v>
      </c>
      <c r="B492" s="68">
        <f>IF(B$481&gt;'Key project Info'!$B$6,0,IF('Key project Info'!$G63&gt;'Key project Info'!$C42,'Key project Info'!$C42*B223+('Key project Info'!$G63-'Key project Info'!$C42)/'Key project Info'!$B$6*SUM($B223:B223),B465*B223))</f>
        <v>0</v>
      </c>
      <c r="C492" s="68">
        <f>IF(C$481&gt;'Key project Info'!$B$6,0,IF('Key project Info'!$G63&gt;'Key project Info'!$C42,'Key project Info'!$C42*C223+('Key project Info'!$G63-'Key project Info'!$C42)/'Key project Info'!$B$6*SUM($B223:C223),C465*C223))</f>
        <v>0</v>
      </c>
      <c r="D492" s="68">
        <f>IF(D$481&gt;'Key project Info'!$B$6,0,IF('Key project Info'!$G63&gt;'Key project Info'!$C42,'Key project Info'!$C42*D223+('Key project Info'!$G63-'Key project Info'!$C42)/'Key project Info'!$B$6*SUM($B223:D223),D465*D223))</f>
        <v>0</v>
      </c>
      <c r="E492" s="68">
        <f>IF(E$481&gt;'Key project Info'!$B$6,0,IF('Key project Info'!$G63&gt;'Key project Info'!$C42,'Key project Info'!$C42*E223+('Key project Info'!$G63-'Key project Info'!$C42)/'Key project Info'!$B$6*SUM($B223:E223),E465*E223))</f>
        <v>0</v>
      </c>
      <c r="F492" s="68">
        <f>IF(F$481&gt;'Key project Info'!$B$6,0,IF('Key project Info'!$G63&gt;'Key project Info'!$C42,'Key project Info'!$C42*F223+('Key project Info'!$G63-'Key project Info'!$C42)/'Key project Info'!$B$6*SUM($B223:F223),F465*F223))</f>
        <v>0</v>
      </c>
      <c r="G492" s="68">
        <f>IF(G$481&gt;'Key project Info'!$B$6,0,IF('Key project Info'!$G63&gt;'Key project Info'!$C42,'Key project Info'!$C42*G223+('Key project Info'!$G63-'Key project Info'!$C42)/'Key project Info'!$B$6*SUM($B223:G223),G465*G223))</f>
        <v>0</v>
      </c>
      <c r="H492" s="68">
        <f>IF(H$481&gt;'Key project Info'!$B$6,0,IF('Key project Info'!$G63&gt;'Key project Info'!$C42,'Key project Info'!$C42*H223+('Key project Info'!$G63-'Key project Info'!$C42)/'Key project Info'!$B$6*SUM($B223:H223),H465*H223))</f>
        <v>0</v>
      </c>
      <c r="I492" s="68">
        <f>IF(I$481&gt;'Key project Info'!$B$6,0,IF('Key project Info'!$G63&gt;'Key project Info'!$C42,'Key project Info'!$C42*I223+('Key project Info'!$G63-'Key project Info'!$C42)/'Key project Info'!$B$6*SUM($B223:I223),I465*I223))</f>
        <v>0</v>
      </c>
      <c r="J492" s="68">
        <f>IF(J$481&gt;'Key project Info'!$B$6,0,IF('Key project Info'!$G63&gt;'Key project Info'!$C42,'Key project Info'!$C42*J223+('Key project Info'!$G63-'Key project Info'!$C42)/'Key project Info'!$B$6*SUM($B223:J223),J465*J223))</f>
        <v>0</v>
      </c>
      <c r="K492" s="68">
        <f>IF(K$481&gt;'Key project Info'!$B$6,0,IF('Key project Info'!$G63&gt;'Key project Info'!$C42,'Key project Info'!$C42*K223+('Key project Info'!$G63-'Key project Info'!$C42)/'Key project Info'!$B$6*SUM($B223:K223),K465*K223))</f>
        <v>0</v>
      </c>
      <c r="L492" s="68">
        <f>IF(L$481&gt;'Key project Info'!$B$6,0,IF('Key project Info'!$G63&gt;'Key project Info'!$C42,'Key project Info'!$C42*L223+('Key project Info'!$G63-'Key project Info'!$C42)/'Key project Info'!$B$6*SUM($B223:L223),L465*L223))</f>
        <v>0</v>
      </c>
      <c r="M492" s="68">
        <f>IF(M$481&gt;'Key project Info'!$B$6,0,IF('Key project Info'!$G63&gt;'Key project Info'!$C42,'Key project Info'!$C42*M223+('Key project Info'!$G63-'Key project Info'!$C42)/'Key project Info'!$B$6*SUM($B223:M223),M465*M223))</f>
        <v>0</v>
      </c>
      <c r="N492" s="68">
        <f>IF(N$481&gt;'Key project Info'!$B$6,0,IF('Key project Info'!$G63&gt;'Key project Info'!$C42,'Key project Info'!$C42*N223+('Key project Info'!$G63-'Key project Info'!$C42)/'Key project Info'!$B$6*SUM($B223:N223),N465*N223))</f>
        <v>0</v>
      </c>
      <c r="O492" s="68">
        <f>IF(O$481&gt;'Key project Info'!$B$6,0,IF('Key project Info'!$G63&gt;'Key project Info'!$C42,'Key project Info'!$C42*O223+('Key project Info'!$G63-'Key project Info'!$C42)/'Key project Info'!$B$6*SUM($B223:O223),O465*O223))</f>
        <v>0</v>
      </c>
      <c r="P492" s="68">
        <f>IF(P$481&gt;'Key project Info'!$B$6,0,IF('Key project Info'!$G63&gt;'Key project Info'!$C42,'Key project Info'!$C42*P223+('Key project Info'!$G63-'Key project Info'!$C42)/'Key project Info'!$B$6*SUM($B223:P223),P465*P223))</f>
        <v>0</v>
      </c>
      <c r="Q492" s="68">
        <f>IF(Q$481&gt;'Key project Info'!$B$6,0,IF('Key project Info'!$G63&gt;'Key project Info'!$C42,'Key project Info'!$C42*Q223+('Key project Info'!$G63-'Key project Info'!$C42)/'Key project Info'!$B$6*SUM($B223:Q223),Q465*Q223))</f>
        <v>0</v>
      </c>
      <c r="R492" s="68">
        <f>IF(R$481&gt;'Key project Info'!$B$6,0,IF('Key project Info'!$G63&gt;'Key project Info'!$C42,'Key project Info'!$C42*R223+('Key project Info'!$G63-'Key project Info'!$C42)/'Key project Info'!$B$6*SUM($B223:R223),R465*R223))</f>
        <v>0</v>
      </c>
      <c r="S492" s="68">
        <f>IF(S$481&gt;'Key project Info'!$B$6,0,IF('Key project Info'!$G63&gt;'Key project Info'!$C42,'Key project Info'!$C42*S223+('Key project Info'!$G63-'Key project Info'!$C42)/'Key project Info'!$B$6*SUM($B223:S223),S465*S223))</f>
        <v>0</v>
      </c>
      <c r="T492" s="68">
        <f>IF(T$481&gt;'Key project Info'!$B$6,0,IF('Key project Info'!$G63&gt;'Key project Info'!$C42,'Key project Info'!$C42*T223+('Key project Info'!$G63-'Key project Info'!$C42)/'Key project Info'!$B$6*SUM($B223:T223),T465*T223))</f>
        <v>0</v>
      </c>
      <c r="U492" s="68">
        <f>IF(U$481&gt;'Key project Info'!$B$6,0,IF('Key project Info'!$G63&gt;'Key project Info'!$C42,'Key project Info'!$C42*U223+('Key project Info'!$G63-'Key project Info'!$C42)/'Key project Info'!$B$6*SUM($B223:U223),U465*U223))</f>
        <v>0</v>
      </c>
      <c r="V492" s="68">
        <f>IF(V$481&gt;'Key project Info'!$B$6,0,IF('Key project Info'!$G63&gt;'Key project Info'!$C42,'Key project Info'!$C42*V223+('Key project Info'!$G63-'Key project Info'!$C42)/'Key project Info'!$B$6*SUM($B223:V223),V465*V223))</f>
        <v>0</v>
      </c>
      <c r="W492" s="68">
        <f>IF(W$481&gt;'Key project Info'!$B$6,0,IF('Key project Info'!$G63&gt;'Key project Info'!$C42,'Key project Info'!$C42*W223+('Key project Info'!$G63-'Key project Info'!$C42)/'Key project Info'!$B$6*SUM($B223:W223),W465*W223))</f>
        <v>0</v>
      </c>
      <c r="X492" s="68">
        <f>IF(X$481&gt;'Key project Info'!$B$6,0,IF('Key project Info'!$G63&gt;'Key project Info'!$C42,'Key project Info'!$C42*X223+('Key project Info'!$G63-'Key project Info'!$C42)/'Key project Info'!$B$6*SUM($B223:X223),X465*X223))</f>
        <v>0</v>
      </c>
      <c r="Y492" s="68">
        <f>IF(Y$481&gt;'Key project Info'!$B$6,0,IF('Key project Info'!$G63&gt;'Key project Info'!$C42,'Key project Info'!$C42*Y223+('Key project Info'!$G63-'Key project Info'!$C42)/'Key project Info'!$B$6*SUM($B223:Y223),Y465*Y223))</f>
        <v>0</v>
      </c>
      <c r="Z492" s="68">
        <f>IF(Z$481&gt;'Key project Info'!$B$6,0,IF('Key project Info'!$G63&gt;'Key project Info'!$C42,'Key project Info'!$C42*Z223+('Key project Info'!$G63-'Key project Info'!$C42)/'Key project Info'!$B$6*SUM($B223:Z223),Z465*Z223))</f>
        <v>0</v>
      </c>
      <c r="AA492" s="68">
        <f>IF(AA$481&gt;'Key project Info'!$B$6,0,IF('Key project Info'!$G63&gt;'Key project Info'!$C42,'Key project Info'!$C42*AA223+('Key project Info'!$G63-'Key project Info'!$C42)/'Key project Info'!$B$6*SUM($B223:AA223),AA465*AA223))</f>
        <v>0</v>
      </c>
      <c r="AB492" s="68">
        <f>IF(AB$481&gt;'Key project Info'!$B$6,0,IF('Key project Info'!$G63&gt;'Key project Info'!$C42,'Key project Info'!$C42*AB223+('Key project Info'!$G63-'Key project Info'!$C42)/'Key project Info'!$B$6*SUM($B223:AB223),AB465*AB223))</f>
        <v>0</v>
      </c>
      <c r="AC492" s="68">
        <f>IF(AC$481&gt;'Key project Info'!$B$6,0,IF('Key project Info'!$G63&gt;'Key project Info'!$C42,'Key project Info'!$C42*AC223+('Key project Info'!$G63-'Key project Info'!$C42)/'Key project Info'!$B$6*SUM($B223:AC223),AC465*AC223))</f>
        <v>0</v>
      </c>
      <c r="AD492" s="68">
        <f>IF(AD$481&gt;'Key project Info'!$B$6,0,IF('Key project Info'!$G63&gt;'Key project Info'!$C42,'Key project Info'!$C42*AD223+('Key project Info'!$G63-'Key project Info'!$C42)/'Key project Info'!$B$6*SUM($B223:AD223),AD465*AD223))</f>
        <v>0</v>
      </c>
      <c r="AE492" s="68">
        <f>IF(AE$481&gt;'Key project Info'!$B$6,0,IF('Key project Info'!$G63&gt;'Key project Info'!$C42,'Key project Info'!$C42*AE223+('Key project Info'!$G63-'Key project Info'!$C42)/'Key project Info'!$B$6*SUM($B223:AE223),AE465*AE223))</f>
        <v>0</v>
      </c>
      <c r="AF492" s="68"/>
      <c r="AG492" s="68"/>
      <c r="AH492" s="68"/>
    </row>
    <row r="493" spans="1:34" x14ac:dyDescent="0.25">
      <c r="A493" s="68" t="str">
        <f>'Key project Info'!$B43</f>
        <v>Land use k</v>
      </c>
      <c r="B493" s="68">
        <f>IF(B$481&gt;'Key project Info'!$B$6,0,IF('Key project Info'!$G64&gt;'Key project Info'!$C43,'Key project Info'!$C43*B244+('Key project Info'!$G64-'Key project Info'!$C43)/'Key project Info'!$B$6*SUM($B244:B244),B466*B244))</f>
        <v>0</v>
      </c>
      <c r="C493" s="68">
        <f>IF(C$481&gt;'Key project Info'!$B$6,0,IF('Key project Info'!$G64&gt;'Key project Info'!$C43,'Key project Info'!$C43*C244+('Key project Info'!$G64-'Key project Info'!$C43)/'Key project Info'!$B$6*SUM($B244:C244),C466*C244))</f>
        <v>0</v>
      </c>
      <c r="D493" s="68">
        <f>IF(D$481&gt;'Key project Info'!$B$6,0,IF('Key project Info'!$G64&gt;'Key project Info'!$C43,'Key project Info'!$C43*D244+('Key project Info'!$G64-'Key project Info'!$C43)/'Key project Info'!$B$6*SUM($B244:D244),D466*D244))</f>
        <v>0</v>
      </c>
      <c r="E493" s="68">
        <f>IF(E$481&gt;'Key project Info'!$B$6,0,IF('Key project Info'!$G64&gt;'Key project Info'!$C43,'Key project Info'!$C43*E244+('Key project Info'!$G64-'Key project Info'!$C43)/'Key project Info'!$B$6*SUM($B244:E244),E466*E244))</f>
        <v>0</v>
      </c>
      <c r="F493" s="68">
        <f>IF(F$481&gt;'Key project Info'!$B$6,0,IF('Key project Info'!$G64&gt;'Key project Info'!$C43,'Key project Info'!$C43*F244+('Key project Info'!$G64-'Key project Info'!$C43)/'Key project Info'!$B$6*SUM($B244:F244),F466*F244))</f>
        <v>0</v>
      </c>
      <c r="G493" s="68">
        <f>IF(G$481&gt;'Key project Info'!$B$6,0,IF('Key project Info'!$G64&gt;'Key project Info'!$C43,'Key project Info'!$C43*G244+('Key project Info'!$G64-'Key project Info'!$C43)/'Key project Info'!$B$6*SUM($B244:G244),G466*G244))</f>
        <v>0</v>
      </c>
      <c r="H493" s="68">
        <f>IF(H$481&gt;'Key project Info'!$B$6,0,IF('Key project Info'!$G64&gt;'Key project Info'!$C43,'Key project Info'!$C43*H244+('Key project Info'!$G64-'Key project Info'!$C43)/'Key project Info'!$B$6*SUM($B244:H244),H466*H244))</f>
        <v>0</v>
      </c>
      <c r="I493" s="68">
        <f>IF(I$481&gt;'Key project Info'!$B$6,0,IF('Key project Info'!$G64&gt;'Key project Info'!$C43,'Key project Info'!$C43*I244+('Key project Info'!$G64-'Key project Info'!$C43)/'Key project Info'!$B$6*SUM($B244:I244),I466*I244))</f>
        <v>0</v>
      </c>
      <c r="J493" s="68">
        <f>IF(J$481&gt;'Key project Info'!$B$6,0,IF('Key project Info'!$G64&gt;'Key project Info'!$C43,'Key project Info'!$C43*J244+('Key project Info'!$G64-'Key project Info'!$C43)/'Key project Info'!$B$6*SUM($B244:J244),J466*J244))</f>
        <v>0</v>
      </c>
      <c r="K493" s="68">
        <f>IF(K$481&gt;'Key project Info'!$B$6,0,IF('Key project Info'!$G64&gt;'Key project Info'!$C43,'Key project Info'!$C43*K244+('Key project Info'!$G64-'Key project Info'!$C43)/'Key project Info'!$B$6*SUM($B244:K244),K466*K244))</f>
        <v>0</v>
      </c>
      <c r="L493" s="68">
        <f>IF(L$481&gt;'Key project Info'!$B$6,0,IF('Key project Info'!$G64&gt;'Key project Info'!$C43,'Key project Info'!$C43*L244+('Key project Info'!$G64-'Key project Info'!$C43)/'Key project Info'!$B$6*SUM($B244:L244),L466*L244))</f>
        <v>0</v>
      </c>
      <c r="M493" s="68">
        <f>IF(M$481&gt;'Key project Info'!$B$6,0,IF('Key project Info'!$G64&gt;'Key project Info'!$C43,'Key project Info'!$C43*M244+('Key project Info'!$G64-'Key project Info'!$C43)/'Key project Info'!$B$6*SUM($B244:M244),M466*M244))</f>
        <v>0</v>
      </c>
      <c r="N493" s="68">
        <f>IF(N$481&gt;'Key project Info'!$B$6,0,IF('Key project Info'!$G64&gt;'Key project Info'!$C43,'Key project Info'!$C43*N244+('Key project Info'!$G64-'Key project Info'!$C43)/'Key project Info'!$B$6*SUM($B244:N244),N466*N244))</f>
        <v>0</v>
      </c>
      <c r="O493" s="68">
        <f>IF(O$481&gt;'Key project Info'!$B$6,0,IF('Key project Info'!$G64&gt;'Key project Info'!$C43,'Key project Info'!$C43*O244+('Key project Info'!$G64-'Key project Info'!$C43)/'Key project Info'!$B$6*SUM($B244:O244),O466*O244))</f>
        <v>0</v>
      </c>
      <c r="P493" s="68">
        <f>IF(P$481&gt;'Key project Info'!$B$6,0,IF('Key project Info'!$G64&gt;'Key project Info'!$C43,'Key project Info'!$C43*P244+('Key project Info'!$G64-'Key project Info'!$C43)/'Key project Info'!$B$6*SUM($B244:P244),P466*P244))</f>
        <v>0</v>
      </c>
      <c r="Q493" s="68">
        <f>IF(Q$481&gt;'Key project Info'!$B$6,0,IF('Key project Info'!$G64&gt;'Key project Info'!$C43,'Key project Info'!$C43*Q244+('Key project Info'!$G64-'Key project Info'!$C43)/'Key project Info'!$B$6*SUM($B244:Q244),Q466*Q244))</f>
        <v>0</v>
      </c>
      <c r="R493" s="68">
        <f>IF(R$481&gt;'Key project Info'!$B$6,0,IF('Key project Info'!$G64&gt;'Key project Info'!$C43,'Key project Info'!$C43*R244+('Key project Info'!$G64-'Key project Info'!$C43)/'Key project Info'!$B$6*SUM($B244:R244),R466*R244))</f>
        <v>0</v>
      </c>
      <c r="S493" s="68">
        <f>IF(S$481&gt;'Key project Info'!$B$6,0,IF('Key project Info'!$G64&gt;'Key project Info'!$C43,'Key project Info'!$C43*S244+('Key project Info'!$G64-'Key project Info'!$C43)/'Key project Info'!$B$6*SUM($B244:S244),S466*S244))</f>
        <v>0</v>
      </c>
      <c r="T493" s="68">
        <f>IF(T$481&gt;'Key project Info'!$B$6,0,IF('Key project Info'!$G64&gt;'Key project Info'!$C43,'Key project Info'!$C43*T244+('Key project Info'!$G64-'Key project Info'!$C43)/'Key project Info'!$B$6*SUM($B244:T244),T466*T244))</f>
        <v>0</v>
      </c>
      <c r="U493" s="68">
        <f>IF(U$481&gt;'Key project Info'!$B$6,0,IF('Key project Info'!$G64&gt;'Key project Info'!$C43,'Key project Info'!$C43*U244+('Key project Info'!$G64-'Key project Info'!$C43)/'Key project Info'!$B$6*SUM($B244:U244),U466*U244))</f>
        <v>0</v>
      </c>
      <c r="V493" s="68">
        <f>IF(V$481&gt;'Key project Info'!$B$6,0,IF('Key project Info'!$G64&gt;'Key project Info'!$C43,'Key project Info'!$C43*V244+('Key project Info'!$G64-'Key project Info'!$C43)/'Key project Info'!$B$6*SUM($B244:V244),V466*V244))</f>
        <v>0</v>
      </c>
      <c r="W493" s="68">
        <f>IF(W$481&gt;'Key project Info'!$B$6,0,IF('Key project Info'!$G64&gt;'Key project Info'!$C43,'Key project Info'!$C43*W244+('Key project Info'!$G64-'Key project Info'!$C43)/'Key project Info'!$B$6*SUM($B244:W244),W466*W244))</f>
        <v>0</v>
      </c>
      <c r="X493" s="68">
        <f>IF(X$481&gt;'Key project Info'!$B$6,0,IF('Key project Info'!$G64&gt;'Key project Info'!$C43,'Key project Info'!$C43*X244+('Key project Info'!$G64-'Key project Info'!$C43)/'Key project Info'!$B$6*SUM($B244:X244),X466*X244))</f>
        <v>0</v>
      </c>
      <c r="Y493" s="68">
        <f>IF(Y$481&gt;'Key project Info'!$B$6,0,IF('Key project Info'!$G64&gt;'Key project Info'!$C43,'Key project Info'!$C43*Y244+('Key project Info'!$G64-'Key project Info'!$C43)/'Key project Info'!$B$6*SUM($B244:Y244),Y466*Y244))</f>
        <v>0</v>
      </c>
      <c r="Z493" s="68">
        <f>IF(Z$481&gt;'Key project Info'!$B$6,0,IF('Key project Info'!$G64&gt;'Key project Info'!$C43,'Key project Info'!$C43*Z244+('Key project Info'!$G64-'Key project Info'!$C43)/'Key project Info'!$B$6*SUM($B244:Z244),Z466*Z244))</f>
        <v>0</v>
      </c>
      <c r="AA493" s="68">
        <f>IF(AA$481&gt;'Key project Info'!$B$6,0,IF('Key project Info'!$G64&gt;'Key project Info'!$C43,'Key project Info'!$C43*AA244+('Key project Info'!$G64-'Key project Info'!$C43)/'Key project Info'!$B$6*SUM($B244:AA244),AA466*AA244))</f>
        <v>0</v>
      </c>
      <c r="AB493" s="68">
        <f>IF(AB$481&gt;'Key project Info'!$B$6,0,IF('Key project Info'!$G64&gt;'Key project Info'!$C43,'Key project Info'!$C43*AB244+('Key project Info'!$G64-'Key project Info'!$C43)/'Key project Info'!$B$6*SUM($B244:AB244),AB466*AB244))</f>
        <v>0</v>
      </c>
      <c r="AC493" s="68">
        <f>IF(AC$481&gt;'Key project Info'!$B$6,0,IF('Key project Info'!$G64&gt;'Key project Info'!$C43,'Key project Info'!$C43*AC244+('Key project Info'!$G64-'Key project Info'!$C43)/'Key project Info'!$B$6*SUM($B244:AC244),AC466*AC244))</f>
        <v>0</v>
      </c>
      <c r="AD493" s="68">
        <f>IF(AD$481&gt;'Key project Info'!$B$6,0,IF('Key project Info'!$G64&gt;'Key project Info'!$C43,'Key project Info'!$C43*AD244+('Key project Info'!$G64-'Key project Info'!$C43)/'Key project Info'!$B$6*SUM($B244:AD244),AD466*AD244))</f>
        <v>0</v>
      </c>
      <c r="AE493" s="68">
        <f>IF(AE$481&gt;'Key project Info'!$B$6,0,IF('Key project Info'!$G64&gt;'Key project Info'!$C43,'Key project Info'!$C43*AE244+('Key project Info'!$G64-'Key project Info'!$C43)/'Key project Info'!$B$6*SUM($B244:AE244),AE466*AE244))</f>
        <v>0</v>
      </c>
      <c r="AF493" s="68"/>
      <c r="AG493" s="68"/>
      <c r="AH493" s="68"/>
    </row>
    <row r="494" spans="1:34" x14ac:dyDescent="0.25">
      <c r="A494" s="68" t="str">
        <f>'Key project Info'!$B44</f>
        <v>Land use l</v>
      </c>
      <c r="B494" s="68">
        <f>IF(B$481&gt;'Key project Info'!$B$6,0,IF('Key project Info'!$G65&gt;'Key project Info'!$C44,'Key project Info'!$C44*B265+('Key project Info'!$G65-'Key project Info'!$C44)/'Key project Info'!$B$6*SUM($B265:B265),B467*B265))</f>
        <v>0</v>
      </c>
      <c r="C494" s="68">
        <f>IF(C$481&gt;'Key project Info'!$B$6,0,IF('Key project Info'!$G65&gt;'Key project Info'!$C44,'Key project Info'!$C44*C265+('Key project Info'!$G65-'Key project Info'!$C44)/'Key project Info'!$B$6*SUM($B265:C265),C467*C265))</f>
        <v>0</v>
      </c>
      <c r="D494" s="68">
        <f>IF(D$481&gt;'Key project Info'!$B$6,0,IF('Key project Info'!$G65&gt;'Key project Info'!$C44,'Key project Info'!$C44*D265+('Key project Info'!$G65-'Key project Info'!$C44)/'Key project Info'!$B$6*SUM($B265:D265),D467*D265))</f>
        <v>0</v>
      </c>
      <c r="E494" s="68">
        <f>IF(E$481&gt;'Key project Info'!$B$6,0,IF('Key project Info'!$G65&gt;'Key project Info'!$C44,'Key project Info'!$C44*E265+('Key project Info'!$G65-'Key project Info'!$C44)/'Key project Info'!$B$6*SUM($B265:E265),E467*E265))</f>
        <v>0</v>
      </c>
      <c r="F494" s="68">
        <f>IF(F$481&gt;'Key project Info'!$B$6,0,IF('Key project Info'!$G65&gt;'Key project Info'!$C44,'Key project Info'!$C44*F265+('Key project Info'!$G65-'Key project Info'!$C44)/'Key project Info'!$B$6*SUM($B265:F265),F467*F265))</f>
        <v>0</v>
      </c>
      <c r="G494" s="68">
        <f>IF(G$481&gt;'Key project Info'!$B$6,0,IF('Key project Info'!$G65&gt;'Key project Info'!$C44,'Key project Info'!$C44*G265+('Key project Info'!$G65-'Key project Info'!$C44)/'Key project Info'!$B$6*SUM($B265:G265),G467*G265))</f>
        <v>0</v>
      </c>
      <c r="H494" s="68">
        <f>IF(H$481&gt;'Key project Info'!$B$6,0,IF('Key project Info'!$G65&gt;'Key project Info'!$C44,'Key project Info'!$C44*H265+('Key project Info'!$G65-'Key project Info'!$C44)/'Key project Info'!$B$6*SUM($B265:H265),H467*H265))</f>
        <v>0</v>
      </c>
      <c r="I494" s="68">
        <f>IF(I$481&gt;'Key project Info'!$B$6,0,IF('Key project Info'!$G65&gt;'Key project Info'!$C44,'Key project Info'!$C44*I265+('Key project Info'!$G65-'Key project Info'!$C44)/'Key project Info'!$B$6*SUM($B265:I265),I467*I265))</f>
        <v>0</v>
      </c>
      <c r="J494" s="68">
        <f>IF(J$481&gt;'Key project Info'!$B$6,0,IF('Key project Info'!$G65&gt;'Key project Info'!$C44,'Key project Info'!$C44*J265+('Key project Info'!$G65-'Key project Info'!$C44)/'Key project Info'!$B$6*SUM($B265:J265),J467*J265))</f>
        <v>0</v>
      </c>
      <c r="K494" s="68">
        <f>IF(K$481&gt;'Key project Info'!$B$6,0,IF('Key project Info'!$G65&gt;'Key project Info'!$C44,'Key project Info'!$C44*K265+('Key project Info'!$G65-'Key project Info'!$C44)/'Key project Info'!$B$6*SUM($B265:K265),K467*K265))</f>
        <v>0</v>
      </c>
      <c r="L494" s="68">
        <f>IF(L$481&gt;'Key project Info'!$B$6,0,IF('Key project Info'!$G65&gt;'Key project Info'!$C44,'Key project Info'!$C44*L265+('Key project Info'!$G65-'Key project Info'!$C44)/'Key project Info'!$B$6*SUM($B265:L265),L467*L265))</f>
        <v>0</v>
      </c>
      <c r="M494" s="68">
        <f>IF(M$481&gt;'Key project Info'!$B$6,0,IF('Key project Info'!$G65&gt;'Key project Info'!$C44,'Key project Info'!$C44*M265+('Key project Info'!$G65-'Key project Info'!$C44)/'Key project Info'!$B$6*SUM($B265:M265),M467*M265))</f>
        <v>0</v>
      </c>
      <c r="N494" s="68">
        <f>IF(N$481&gt;'Key project Info'!$B$6,0,IF('Key project Info'!$G65&gt;'Key project Info'!$C44,'Key project Info'!$C44*N265+('Key project Info'!$G65-'Key project Info'!$C44)/'Key project Info'!$B$6*SUM($B265:N265),N467*N265))</f>
        <v>0</v>
      </c>
      <c r="O494" s="68">
        <f>IF(O$481&gt;'Key project Info'!$B$6,0,IF('Key project Info'!$G65&gt;'Key project Info'!$C44,'Key project Info'!$C44*O265+('Key project Info'!$G65-'Key project Info'!$C44)/'Key project Info'!$B$6*SUM($B265:O265),O467*O265))</f>
        <v>0</v>
      </c>
      <c r="P494" s="68">
        <f>IF(P$481&gt;'Key project Info'!$B$6,0,IF('Key project Info'!$G65&gt;'Key project Info'!$C44,'Key project Info'!$C44*P265+('Key project Info'!$G65-'Key project Info'!$C44)/'Key project Info'!$B$6*SUM($B265:P265),P467*P265))</f>
        <v>0</v>
      </c>
      <c r="Q494" s="68">
        <f>IF(Q$481&gt;'Key project Info'!$B$6,0,IF('Key project Info'!$G65&gt;'Key project Info'!$C44,'Key project Info'!$C44*Q265+('Key project Info'!$G65-'Key project Info'!$C44)/'Key project Info'!$B$6*SUM($B265:Q265),Q467*Q265))</f>
        <v>0</v>
      </c>
      <c r="R494" s="68">
        <f>IF(R$481&gt;'Key project Info'!$B$6,0,IF('Key project Info'!$G65&gt;'Key project Info'!$C44,'Key project Info'!$C44*R265+('Key project Info'!$G65-'Key project Info'!$C44)/'Key project Info'!$B$6*SUM($B265:R265),R467*R265))</f>
        <v>0</v>
      </c>
      <c r="S494" s="68">
        <f>IF(S$481&gt;'Key project Info'!$B$6,0,IF('Key project Info'!$G65&gt;'Key project Info'!$C44,'Key project Info'!$C44*S265+('Key project Info'!$G65-'Key project Info'!$C44)/'Key project Info'!$B$6*SUM($B265:S265),S467*S265))</f>
        <v>0</v>
      </c>
      <c r="T494" s="68">
        <f>IF(T$481&gt;'Key project Info'!$B$6,0,IF('Key project Info'!$G65&gt;'Key project Info'!$C44,'Key project Info'!$C44*T265+('Key project Info'!$G65-'Key project Info'!$C44)/'Key project Info'!$B$6*SUM($B265:T265),T467*T265))</f>
        <v>0</v>
      </c>
      <c r="U494" s="68">
        <f>IF(U$481&gt;'Key project Info'!$B$6,0,IF('Key project Info'!$G65&gt;'Key project Info'!$C44,'Key project Info'!$C44*U265+('Key project Info'!$G65-'Key project Info'!$C44)/'Key project Info'!$B$6*SUM($B265:U265),U467*U265))</f>
        <v>0</v>
      </c>
      <c r="V494" s="68">
        <f>IF(V$481&gt;'Key project Info'!$B$6,0,IF('Key project Info'!$G65&gt;'Key project Info'!$C44,'Key project Info'!$C44*V265+('Key project Info'!$G65-'Key project Info'!$C44)/'Key project Info'!$B$6*SUM($B265:V265),V467*V265))</f>
        <v>0</v>
      </c>
      <c r="W494" s="68">
        <f>IF(W$481&gt;'Key project Info'!$B$6,0,IF('Key project Info'!$G65&gt;'Key project Info'!$C44,'Key project Info'!$C44*W265+('Key project Info'!$G65-'Key project Info'!$C44)/'Key project Info'!$B$6*SUM($B265:W265),W467*W265))</f>
        <v>0</v>
      </c>
      <c r="X494" s="68">
        <f>IF(X$481&gt;'Key project Info'!$B$6,0,IF('Key project Info'!$G65&gt;'Key project Info'!$C44,'Key project Info'!$C44*X265+('Key project Info'!$G65-'Key project Info'!$C44)/'Key project Info'!$B$6*SUM($B265:X265),X467*X265))</f>
        <v>0</v>
      </c>
      <c r="Y494" s="68">
        <f>IF(Y$481&gt;'Key project Info'!$B$6,0,IF('Key project Info'!$G65&gt;'Key project Info'!$C44,'Key project Info'!$C44*Y265+('Key project Info'!$G65-'Key project Info'!$C44)/'Key project Info'!$B$6*SUM($B265:Y265),Y467*Y265))</f>
        <v>0</v>
      </c>
      <c r="Z494" s="68">
        <f>IF(Z$481&gt;'Key project Info'!$B$6,0,IF('Key project Info'!$G65&gt;'Key project Info'!$C44,'Key project Info'!$C44*Z265+('Key project Info'!$G65-'Key project Info'!$C44)/'Key project Info'!$B$6*SUM($B265:Z265),Z467*Z265))</f>
        <v>0</v>
      </c>
      <c r="AA494" s="68">
        <f>IF(AA$481&gt;'Key project Info'!$B$6,0,IF('Key project Info'!$G65&gt;'Key project Info'!$C44,'Key project Info'!$C44*AA265+('Key project Info'!$G65-'Key project Info'!$C44)/'Key project Info'!$B$6*SUM($B265:AA265),AA467*AA265))</f>
        <v>0</v>
      </c>
      <c r="AB494" s="68">
        <f>IF(AB$481&gt;'Key project Info'!$B$6,0,IF('Key project Info'!$G65&gt;'Key project Info'!$C44,'Key project Info'!$C44*AB265+('Key project Info'!$G65-'Key project Info'!$C44)/'Key project Info'!$B$6*SUM($B265:AB265),AB467*AB265))</f>
        <v>0</v>
      </c>
      <c r="AC494" s="68">
        <f>IF(AC$481&gt;'Key project Info'!$B$6,0,IF('Key project Info'!$G65&gt;'Key project Info'!$C44,'Key project Info'!$C44*AC265+('Key project Info'!$G65-'Key project Info'!$C44)/'Key project Info'!$B$6*SUM($B265:AC265),AC467*AC265))</f>
        <v>0</v>
      </c>
      <c r="AD494" s="68">
        <f>IF(AD$481&gt;'Key project Info'!$B$6,0,IF('Key project Info'!$G65&gt;'Key project Info'!$C44,'Key project Info'!$C44*AD265+('Key project Info'!$G65-'Key project Info'!$C44)/'Key project Info'!$B$6*SUM($B265:AD265),AD467*AD265))</f>
        <v>0</v>
      </c>
      <c r="AE494" s="68">
        <f>IF(AE$481&gt;'Key project Info'!$B$6,0,IF('Key project Info'!$G65&gt;'Key project Info'!$C44,'Key project Info'!$C44*AE265+('Key project Info'!$G65-'Key project Info'!$C44)/'Key project Info'!$B$6*SUM($B265:AE265),AE467*AE265))</f>
        <v>0</v>
      </c>
      <c r="AF494" s="68"/>
      <c r="AG494" s="68"/>
      <c r="AH494" s="68"/>
    </row>
    <row r="495" spans="1:34" x14ac:dyDescent="0.25">
      <c r="A495" s="68" t="str">
        <f>'Key project Info'!$B45</f>
        <v>Land use m</v>
      </c>
      <c r="B495" s="68">
        <f>IF(B$481&gt;'Key project Info'!$B$6,0,IF('Key project Info'!$G66&gt;'Key project Info'!$C45,'Key project Info'!$C45*B286+('Key project Info'!$G66-'Key project Info'!$C45)/'Key project Info'!$B$6*SUM($B286:B286),B468*B286))</f>
        <v>0</v>
      </c>
      <c r="C495" s="68">
        <f>IF(C$481&gt;'Key project Info'!$B$6,0,IF('Key project Info'!$G66&gt;'Key project Info'!$C45,'Key project Info'!$C45*C286+('Key project Info'!$G66-'Key project Info'!$C45)/'Key project Info'!$B$6*SUM($B286:C286),C468*C286))</f>
        <v>0</v>
      </c>
      <c r="D495" s="68">
        <f>IF(D$481&gt;'Key project Info'!$B$6,0,IF('Key project Info'!$G66&gt;'Key project Info'!$C45,'Key project Info'!$C45*D286+('Key project Info'!$G66-'Key project Info'!$C45)/'Key project Info'!$B$6*SUM($B286:D286),D468*D286))</f>
        <v>0</v>
      </c>
      <c r="E495" s="68">
        <f>IF(E$481&gt;'Key project Info'!$B$6,0,IF('Key project Info'!$G66&gt;'Key project Info'!$C45,'Key project Info'!$C45*E286+('Key project Info'!$G66-'Key project Info'!$C45)/'Key project Info'!$B$6*SUM($B286:E286),E468*E286))</f>
        <v>0</v>
      </c>
      <c r="F495" s="68">
        <f>IF(F$481&gt;'Key project Info'!$B$6,0,IF('Key project Info'!$G66&gt;'Key project Info'!$C45,'Key project Info'!$C45*F286+('Key project Info'!$G66-'Key project Info'!$C45)/'Key project Info'!$B$6*SUM($B286:F286),F468*F286))</f>
        <v>0</v>
      </c>
      <c r="G495" s="68">
        <f>IF(G$481&gt;'Key project Info'!$B$6,0,IF('Key project Info'!$G66&gt;'Key project Info'!$C45,'Key project Info'!$C45*G286+('Key project Info'!$G66-'Key project Info'!$C45)/'Key project Info'!$B$6*SUM($B286:G286),G468*G286))</f>
        <v>0</v>
      </c>
      <c r="H495" s="68">
        <f>IF(H$481&gt;'Key project Info'!$B$6,0,IF('Key project Info'!$G66&gt;'Key project Info'!$C45,'Key project Info'!$C45*H286+('Key project Info'!$G66-'Key project Info'!$C45)/'Key project Info'!$B$6*SUM($B286:H286),H468*H286))</f>
        <v>0</v>
      </c>
      <c r="I495" s="68">
        <f>IF(I$481&gt;'Key project Info'!$B$6,0,IF('Key project Info'!$G66&gt;'Key project Info'!$C45,'Key project Info'!$C45*I286+('Key project Info'!$G66-'Key project Info'!$C45)/'Key project Info'!$B$6*SUM($B286:I286),I468*I286))</f>
        <v>0</v>
      </c>
      <c r="J495" s="68">
        <f>IF(J$481&gt;'Key project Info'!$B$6,0,IF('Key project Info'!$G66&gt;'Key project Info'!$C45,'Key project Info'!$C45*J286+('Key project Info'!$G66-'Key project Info'!$C45)/'Key project Info'!$B$6*SUM($B286:J286),J468*J286))</f>
        <v>0</v>
      </c>
      <c r="K495" s="68">
        <f>IF(K$481&gt;'Key project Info'!$B$6,0,IF('Key project Info'!$G66&gt;'Key project Info'!$C45,'Key project Info'!$C45*K286+('Key project Info'!$G66-'Key project Info'!$C45)/'Key project Info'!$B$6*SUM($B286:K286),K468*K286))</f>
        <v>0</v>
      </c>
      <c r="L495" s="68">
        <f>IF(L$481&gt;'Key project Info'!$B$6,0,IF('Key project Info'!$G66&gt;'Key project Info'!$C45,'Key project Info'!$C45*L286+('Key project Info'!$G66-'Key project Info'!$C45)/'Key project Info'!$B$6*SUM($B286:L286),L468*L286))</f>
        <v>0</v>
      </c>
      <c r="M495" s="68">
        <f>IF(M$481&gt;'Key project Info'!$B$6,0,IF('Key project Info'!$G66&gt;'Key project Info'!$C45,'Key project Info'!$C45*M286+('Key project Info'!$G66-'Key project Info'!$C45)/'Key project Info'!$B$6*SUM($B286:M286),M468*M286))</f>
        <v>0</v>
      </c>
      <c r="N495" s="68">
        <f>IF(N$481&gt;'Key project Info'!$B$6,0,IF('Key project Info'!$G66&gt;'Key project Info'!$C45,'Key project Info'!$C45*N286+('Key project Info'!$G66-'Key project Info'!$C45)/'Key project Info'!$B$6*SUM($B286:N286),N468*N286))</f>
        <v>0</v>
      </c>
      <c r="O495" s="68">
        <f>IF(O$481&gt;'Key project Info'!$B$6,0,IF('Key project Info'!$G66&gt;'Key project Info'!$C45,'Key project Info'!$C45*O286+('Key project Info'!$G66-'Key project Info'!$C45)/'Key project Info'!$B$6*SUM($B286:O286),O468*O286))</f>
        <v>0</v>
      </c>
      <c r="P495" s="68">
        <f>IF(P$481&gt;'Key project Info'!$B$6,0,IF('Key project Info'!$G66&gt;'Key project Info'!$C45,'Key project Info'!$C45*P286+('Key project Info'!$G66-'Key project Info'!$C45)/'Key project Info'!$B$6*SUM($B286:P286),P468*P286))</f>
        <v>0</v>
      </c>
      <c r="Q495" s="68">
        <f>IF(Q$481&gt;'Key project Info'!$B$6,0,IF('Key project Info'!$G66&gt;'Key project Info'!$C45,'Key project Info'!$C45*Q286+('Key project Info'!$G66-'Key project Info'!$C45)/'Key project Info'!$B$6*SUM($B286:Q286),Q468*Q286))</f>
        <v>0</v>
      </c>
      <c r="R495" s="68">
        <f>IF(R$481&gt;'Key project Info'!$B$6,0,IF('Key project Info'!$G66&gt;'Key project Info'!$C45,'Key project Info'!$C45*R286+('Key project Info'!$G66-'Key project Info'!$C45)/'Key project Info'!$B$6*SUM($B286:R286),R468*R286))</f>
        <v>0</v>
      </c>
      <c r="S495" s="68">
        <f>IF(S$481&gt;'Key project Info'!$B$6,0,IF('Key project Info'!$G66&gt;'Key project Info'!$C45,'Key project Info'!$C45*S286+('Key project Info'!$G66-'Key project Info'!$C45)/'Key project Info'!$B$6*SUM($B286:S286),S468*S286))</f>
        <v>0</v>
      </c>
      <c r="T495" s="68">
        <f>IF(T$481&gt;'Key project Info'!$B$6,0,IF('Key project Info'!$G66&gt;'Key project Info'!$C45,'Key project Info'!$C45*T286+('Key project Info'!$G66-'Key project Info'!$C45)/'Key project Info'!$B$6*SUM($B286:T286),T468*T286))</f>
        <v>0</v>
      </c>
      <c r="U495" s="68">
        <f>IF(U$481&gt;'Key project Info'!$B$6,0,IF('Key project Info'!$G66&gt;'Key project Info'!$C45,'Key project Info'!$C45*U286+('Key project Info'!$G66-'Key project Info'!$C45)/'Key project Info'!$B$6*SUM($B286:U286),U468*U286))</f>
        <v>0</v>
      </c>
      <c r="V495" s="68">
        <f>IF(V$481&gt;'Key project Info'!$B$6,0,IF('Key project Info'!$G66&gt;'Key project Info'!$C45,'Key project Info'!$C45*V286+('Key project Info'!$G66-'Key project Info'!$C45)/'Key project Info'!$B$6*SUM($B286:V286),V468*V286))</f>
        <v>0</v>
      </c>
      <c r="W495" s="68">
        <f>IF(W$481&gt;'Key project Info'!$B$6,0,IF('Key project Info'!$G66&gt;'Key project Info'!$C45,'Key project Info'!$C45*W286+('Key project Info'!$G66-'Key project Info'!$C45)/'Key project Info'!$B$6*SUM($B286:W286),W468*W286))</f>
        <v>0</v>
      </c>
      <c r="X495" s="68">
        <f>IF(X$481&gt;'Key project Info'!$B$6,0,IF('Key project Info'!$G66&gt;'Key project Info'!$C45,'Key project Info'!$C45*X286+('Key project Info'!$G66-'Key project Info'!$C45)/'Key project Info'!$B$6*SUM($B286:X286),X468*X286))</f>
        <v>0</v>
      </c>
      <c r="Y495" s="68">
        <f>IF(Y$481&gt;'Key project Info'!$B$6,0,IF('Key project Info'!$G66&gt;'Key project Info'!$C45,'Key project Info'!$C45*Y286+('Key project Info'!$G66-'Key project Info'!$C45)/'Key project Info'!$B$6*SUM($B286:Y286),Y468*Y286))</f>
        <v>0</v>
      </c>
      <c r="Z495" s="68">
        <f>IF(Z$481&gt;'Key project Info'!$B$6,0,IF('Key project Info'!$G66&gt;'Key project Info'!$C45,'Key project Info'!$C45*Z286+('Key project Info'!$G66-'Key project Info'!$C45)/'Key project Info'!$B$6*SUM($B286:Z286),Z468*Z286))</f>
        <v>0</v>
      </c>
      <c r="AA495" s="68">
        <f>IF(AA$481&gt;'Key project Info'!$B$6,0,IF('Key project Info'!$G66&gt;'Key project Info'!$C45,'Key project Info'!$C45*AA286+('Key project Info'!$G66-'Key project Info'!$C45)/'Key project Info'!$B$6*SUM($B286:AA286),AA468*AA286))</f>
        <v>0</v>
      </c>
      <c r="AB495" s="68">
        <f>IF(AB$481&gt;'Key project Info'!$B$6,0,IF('Key project Info'!$G66&gt;'Key project Info'!$C45,'Key project Info'!$C45*AB286+('Key project Info'!$G66-'Key project Info'!$C45)/'Key project Info'!$B$6*SUM($B286:AB286),AB468*AB286))</f>
        <v>0</v>
      </c>
      <c r="AC495" s="68">
        <f>IF(AC$481&gt;'Key project Info'!$B$6,0,IF('Key project Info'!$G66&gt;'Key project Info'!$C45,'Key project Info'!$C45*AC286+('Key project Info'!$G66-'Key project Info'!$C45)/'Key project Info'!$B$6*SUM($B286:AC286),AC468*AC286))</f>
        <v>0</v>
      </c>
      <c r="AD495" s="68">
        <f>IF(AD$481&gt;'Key project Info'!$B$6,0,IF('Key project Info'!$G66&gt;'Key project Info'!$C45,'Key project Info'!$C45*AD286+('Key project Info'!$G66-'Key project Info'!$C45)/'Key project Info'!$B$6*SUM($B286:AD286),AD468*AD286))</f>
        <v>0</v>
      </c>
      <c r="AE495" s="68">
        <f>IF(AE$481&gt;'Key project Info'!$B$6,0,IF('Key project Info'!$G66&gt;'Key project Info'!$C45,'Key project Info'!$C45*AE286+('Key project Info'!$G66-'Key project Info'!$C45)/'Key project Info'!$B$6*SUM($B286:AE286),AE468*AE286))</f>
        <v>0</v>
      </c>
      <c r="AF495" s="68"/>
      <c r="AG495" s="68"/>
      <c r="AH495" s="68"/>
    </row>
    <row r="496" spans="1:34" x14ac:dyDescent="0.25">
      <c r="A496" s="68" t="str">
        <f>'Key project Info'!$B46</f>
        <v>Land use n</v>
      </c>
      <c r="B496" s="68">
        <f>IF(B$481&gt;'Key project Info'!$B$6,0,IF('Key project Info'!$G67&gt;'Key project Info'!$C46,'Key project Info'!$C46*B307+('Key project Info'!$G67-'Key project Info'!$C46)/'Key project Info'!$B$6*SUM($B307:B307),B469*B307))</f>
        <v>0</v>
      </c>
      <c r="C496" s="68">
        <f>IF(C$481&gt;'Key project Info'!$B$6,0,IF('Key project Info'!$G67&gt;'Key project Info'!$C46,'Key project Info'!$C46*C307+('Key project Info'!$G67-'Key project Info'!$C46)/'Key project Info'!$B$6*SUM($B307:C307),C469*C307))</f>
        <v>0</v>
      </c>
      <c r="D496" s="68">
        <f>IF(D$481&gt;'Key project Info'!$B$6,0,IF('Key project Info'!$G67&gt;'Key project Info'!$C46,'Key project Info'!$C46*D307+('Key project Info'!$G67-'Key project Info'!$C46)/'Key project Info'!$B$6*SUM($B307:D307),D469*D307))</f>
        <v>0</v>
      </c>
      <c r="E496" s="68">
        <f>IF(E$481&gt;'Key project Info'!$B$6,0,IF('Key project Info'!$G67&gt;'Key project Info'!$C46,'Key project Info'!$C46*E307+('Key project Info'!$G67-'Key project Info'!$C46)/'Key project Info'!$B$6*SUM($B307:E307),E469*E307))</f>
        <v>0</v>
      </c>
      <c r="F496" s="68">
        <f>IF(F$481&gt;'Key project Info'!$B$6,0,IF('Key project Info'!$G67&gt;'Key project Info'!$C46,'Key project Info'!$C46*F307+('Key project Info'!$G67-'Key project Info'!$C46)/'Key project Info'!$B$6*SUM($B307:F307),F469*F307))</f>
        <v>0</v>
      </c>
      <c r="G496" s="68">
        <f>IF(G$481&gt;'Key project Info'!$B$6,0,IF('Key project Info'!$G67&gt;'Key project Info'!$C46,'Key project Info'!$C46*G307+('Key project Info'!$G67-'Key project Info'!$C46)/'Key project Info'!$B$6*SUM($B307:G307),G469*G307))</f>
        <v>0</v>
      </c>
      <c r="H496" s="68">
        <f>IF(H$481&gt;'Key project Info'!$B$6,0,IF('Key project Info'!$G67&gt;'Key project Info'!$C46,'Key project Info'!$C46*H307+('Key project Info'!$G67-'Key project Info'!$C46)/'Key project Info'!$B$6*SUM($B307:H307),H469*H307))</f>
        <v>0</v>
      </c>
      <c r="I496" s="68">
        <f>IF(I$481&gt;'Key project Info'!$B$6,0,IF('Key project Info'!$G67&gt;'Key project Info'!$C46,'Key project Info'!$C46*I307+('Key project Info'!$G67-'Key project Info'!$C46)/'Key project Info'!$B$6*SUM($B307:I307),I469*I307))</f>
        <v>0</v>
      </c>
      <c r="J496" s="68">
        <f>IF(J$481&gt;'Key project Info'!$B$6,0,IF('Key project Info'!$G67&gt;'Key project Info'!$C46,'Key project Info'!$C46*J307+('Key project Info'!$G67-'Key project Info'!$C46)/'Key project Info'!$B$6*SUM($B307:J307),J469*J307))</f>
        <v>0</v>
      </c>
      <c r="K496" s="68">
        <f>IF(K$481&gt;'Key project Info'!$B$6,0,IF('Key project Info'!$G67&gt;'Key project Info'!$C46,'Key project Info'!$C46*K307+('Key project Info'!$G67-'Key project Info'!$C46)/'Key project Info'!$B$6*SUM($B307:K307),K469*K307))</f>
        <v>0</v>
      </c>
      <c r="L496" s="68">
        <f>IF(L$481&gt;'Key project Info'!$B$6,0,IF('Key project Info'!$G67&gt;'Key project Info'!$C46,'Key project Info'!$C46*L307+('Key project Info'!$G67-'Key project Info'!$C46)/'Key project Info'!$B$6*SUM($B307:L307),L469*L307))</f>
        <v>0</v>
      </c>
      <c r="M496" s="68">
        <f>IF(M$481&gt;'Key project Info'!$B$6,0,IF('Key project Info'!$G67&gt;'Key project Info'!$C46,'Key project Info'!$C46*M307+('Key project Info'!$G67-'Key project Info'!$C46)/'Key project Info'!$B$6*SUM($B307:M307),M469*M307))</f>
        <v>0</v>
      </c>
      <c r="N496" s="68">
        <f>IF(N$481&gt;'Key project Info'!$B$6,0,IF('Key project Info'!$G67&gt;'Key project Info'!$C46,'Key project Info'!$C46*N307+('Key project Info'!$G67-'Key project Info'!$C46)/'Key project Info'!$B$6*SUM($B307:N307),N469*N307))</f>
        <v>0</v>
      </c>
      <c r="O496" s="68">
        <f>IF(O$481&gt;'Key project Info'!$B$6,0,IF('Key project Info'!$G67&gt;'Key project Info'!$C46,'Key project Info'!$C46*O307+('Key project Info'!$G67-'Key project Info'!$C46)/'Key project Info'!$B$6*SUM($B307:O307),O469*O307))</f>
        <v>0</v>
      </c>
      <c r="P496" s="68">
        <f>IF(P$481&gt;'Key project Info'!$B$6,0,IF('Key project Info'!$G67&gt;'Key project Info'!$C46,'Key project Info'!$C46*P307+('Key project Info'!$G67-'Key project Info'!$C46)/'Key project Info'!$B$6*SUM($B307:P307),P469*P307))</f>
        <v>0</v>
      </c>
      <c r="Q496" s="68">
        <f>IF(Q$481&gt;'Key project Info'!$B$6,0,IF('Key project Info'!$G67&gt;'Key project Info'!$C46,'Key project Info'!$C46*Q307+('Key project Info'!$G67-'Key project Info'!$C46)/'Key project Info'!$B$6*SUM($B307:Q307),Q469*Q307))</f>
        <v>0</v>
      </c>
      <c r="R496" s="68">
        <f>IF(R$481&gt;'Key project Info'!$B$6,0,IF('Key project Info'!$G67&gt;'Key project Info'!$C46,'Key project Info'!$C46*R307+('Key project Info'!$G67-'Key project Info'!$C46)/'Key project Info'!$B$6*SUM($B307:R307),R469*R307))</f>
        <v>0</v>
      </c>
      <c r="S496" s="68">
        <f>IF(S$481&gt;'Key project Info'!$B$6,0,IF('Key project Info'!$G67&gt;'Key project Info'!$C46,'Key project Info'!$C46*S307+('Key project Info'!$G67-'Key project Info'!$C46)/'Key project Info'!$B$6*SUM($B307:S307),S469*S307))</f>
        <v>0</v>
      </c>
      <c r="T496" s="68">
        <f>IF(T$481&gt;'Key project Info'!$B$6,0,IF('Key project Info'!$G67&gt;'Key project Info'!$C46,'Key project Info'!$C46*T307+('Key project Info'!$G67-'Key project Info'!$C46)/'Key project Info'!$B$6*SUM($B307:T307),T469*T307))</f>
        <v>0</v>
      </c>
      <c r="U496" s="68">
        <f>IF(U$481&gt;'Key project Info'!$B$6,0,IF('Key project Info'!$G67&gt;'Key project Info'!$C46,'Key project Info'!$C46*U307+('Key project Info'!$G67-'Key project Info'!$C46)/'Key project Info'!$B$6*SUM($B307:U307),U469*U307))</f>
        <v>0</v>
      </c>
      <c r="V496" s="68">
        <f>IF(V$481&gt;'Key project Info'!$B$6,0,IF('Key project Info'!$G67&gt;'Key project Info'!$C46,'Key project Info'!$C46*V307+('Key project Info'!$G67-'Key project Info'!$C46)/'Key project Info'!$B$6*SUM($B307:V307),V469*V307))</f>
        <v>0</v>
      </c>
      <c r="W496" s="68">
        <f>IF(W$481&gt;'Key project Info'!$B$6,0,IF('Key project Info'!$G67&gt;'Key project Info'!$C46,'Key project Info'!$C46*W307+('Key project Info'!$G67-'Key project Info'!$C46)/'Key project Info'!$B$6*SUM($B307:W307),W469*W307))</f>
        <v>0</v>
      </c>
      <c r="X496" s="68">
        <f>IF(X$481&gt;'Key project Info'!$B$6,0,IF('Key project Info'!$G67&gt;'Key project Info'!$C46,'Key project Info'!$C46*X307+('Key project Info'!$G67-'Key project Info'!$C46)/'Key project Info'!$B$6*SUM($B307:X307),X469*X307))</f>
        <v>0</v>
      </c>
      <c r="Y496" s="68">
        <f>IF(Y$481&gt;'Key project Info'!$B$6,0,IF('Key project Info'!$G67&gt;'Key project Info'!$C46,'Key project Info'!$C46*Y307+('Key project Info'!$G67-'Key project Info'!$C46)/'Key project Info'!$B$6*SUM($B307:Y307),Y469*Y307))</f>
        <v>0</v>
      </c>
      <c r="Z496" s="68">
        <f>IF(Z$481&gt;'Key project Info'!$B$6,0,IF('Key project Info'!$G67&gt;'Key project Info'!$C46,'Key project Info'!$C46*Z307+('Key project Info'!$G67-'Key project Info'!$C46)/'Key project Info'!$B$6*SUM($B307:Z307),Z469*Z307))</f>
        <v>0</v>
      </c>
      <c r="AA496" s="68">
        <f>IF(AA$481&gt;'Key project Info'!$B$6,0,IF('Key project Info'!$G67&gt;'Key project Info'!$C46,'Key project Info'!$C46*AA307+('Key project Info'!$G67-'Key project Info'!$C46)/'Key project Info'!$B$6*SUM($B307:AA307),AA469*AA307))</f>
        <v>0</v>
      </c>
      <c r="AB496" s="68">
        <f>IF(AB$481&gt;'Key project Info'!$B$6,0,IF('Key project Info'!$G67&gt;'Key project Info'!$C46,'Key project Info'!$C46*AB307+('Key project Info'!$G67-'Key project Info'!$C46)/'Key project Info'!$B$6*SUM($B307:AB307),AB469*AB307))</f>
        <v>0</v>
      </c>
      <c r="AC496" s="68">
        <f>IF(AC$481&gt;'Key project Info'!$B$6,0,IF('Key project Info'!$G67&gt;'Key project Info'!$C46,'Key project Info'!$C46*AC307+('Key project Info'!$G67-'Key project Info'!$C46)/'Key project Info'!$B$6*SUM($B307:AC307),AC469*AC307))</f>
        <v>0</v>
      </c>
      <c r="AD496" s="68">
        <f>IF(AD$481&gt;'Key project Info'!$B$6,0,IF('Key project Info'!$G67&gt;'Key project Info'!$C46,'Key project Info'!$C46*AD307+('Key project Info'!$G67-'Key project Info'!$C46)/'Key project Info'!$B$6*SUM($B307:AD307),AD469*AD307))</f>
        <v>0</v>
      </c>
      <c r="AE496" s="68">
        <f>IF(AE$481&gt;'Key project Info'!$B$6,0,IF('Key project Info'!$G67&gt;'Key project Info'!$C46,'Key project Info'!$C46*AE307+('Key project Info'!$G67-'Key project Info'!$C46)/'Key project Info'!$B$6*SUM($B307:AE307),AE469*AE307))</f>
        <v>0</v>
      </c>
      <c r="AF496" s="68"/>
      <c r="AG496" s="68"/>
      <c r="AH496" s="68"/>
    </row>
    <row r="497" spans="1:34" x14ac:dyDescent="0.25">
      <c r="A497" s="68" t="str">
        <f>'Key project Info'!$B47</f>
        <v>Land use o</v>
      </c>
      <c r="B497" s="68">
        <f>IF(B$481&gt;'Key project Info'!$B$6,0,IF('Key project Info'!$G68&gt;'Key project Info'!$C47,'Key project Info'!$C47*B328+('Key project Info'!$G68-'Key project Info'!$C47)/'Key project Info'!$B$6*SUM($B328:B328),B470*B328))</f>
        <v>0</v>
      </c>
      <c r="C497" s="68">
        <f>IF(C$481&gt;'Key project Info'!$B$6,0,IF('Key project Info'!$G68&gt;'Key project Info'!$C47,'Key project Info'!$C47*C328+('Key project Info'!$G68-'Key project Info'!$C47)/'Key project Info'!$B$6*SUM($B328:C328),C470*C328))</f>
        <v>0</v>
      </c>
      <c r="D497" s="68">
        <f>IF(D$481&gt;'Key project Info'!$B$6,0,IF('Key project Info'!$G68&gt;'Key project Info'!$C47,'Key project Info'!$C47*D328+('Key project Info'!$G68-'Key project Info'!$C47)/'Key project Info'!$B$6*SUM($B328:D328),D470*D328))</f>
        <v>0</v>
      </c>
      <c r="E497" s="68">
        <f>IF(E$481&gt;'Key project Info'!$B$6,0,IF('Key project Info'!$G68&gt;'Key project Info'!$C47,'Key project Info'!$C47*E328+('Key project Info'!$G68-'Key project Info'!$C47)/'Key project Info'!$B$6*SUM($B328:E328),E470*E328))</f>
        <v>0</v>
      </c>
      <c r="F497" s="68">
        <f>IF(F$481&gt;'Key project Info'!$B$6,0,IF('Key project Info'!$G68&gt;'Key project Info'!$C47,'Key project Info'!$C47*F328+('Key project Info'!$G68-'Key project Info'!$C47)/'Key project Info'!$B$6*SUM($B328:F328),F470*F328))</f>
        <v>0</v>
      </c>
      <c r="G497" s="68">
        <f>IF(G$481&gt;'Key project Info'!$B$6,0,IF('Key project Info'!$G68&gt;'Key project Info'!$C47,'Key project Info'!$C47*G328+('Key project Info'!$G68-'Key project Info'!$C47)/'Key project Info'!$B$6*SUM($B328:G328),G470*G328))</f>
        <v>0</v>
      </c>
      <c r="H497" s="68">
        <f>IF(H$481&gt;'Key project Info'!$B$6,0,IF('Key project Info'!$G68&gt;'Key project Info'!$C47,'Key project Info'!$C47*H328+('Key project Info'!$G68-'Key project Info'!$C47)/'Key project Info'!$B$6*SUM($B328:H328),H470*H328))</f>
        <v>0</v>
      </c>
      <c r="I497" s="68">
        <f>IF(I$481&gt;'Key project Info'!$B$6,0,IF('Key project Info'!$G68&gt;'Key project Info'!$C47,'Key project Info'!$C47*I328+('Key project Info'!$G68-'Key project Info'!$C47)/'Key project Info'!$B$6*SUM($B328:I328),I470*I328))</f>
        <v>0</v>
      </c>
      <c r="J497" s="68">
        <f>IF(J$481&gt;'Key project Info'!$B$6,0,IF('Key project Info'!$G68&gt;'Key project Info'!$C47,'Key project Info'!$C47*J328+('Key project Info'!$G68-'Key project Info'!$C47)/'Key project Info'!$B$6*SUM($B328:J328),J470*J328))</f>
        <v>0</v>
      </c>
      <c r="K497" s="68">
        <f>IF(K$481&gt;'Key project Info'!$B$6,0,IF('Key project Info'!$G68&gt;'Key project Info'!$C47,'Key project Info'!$C47*K328+('Key project Info'!$G68-'Key project Info'!$C47)/'Key project Info'!$B$6*SUM($B328:K328),K470*K328))</f>
        <v>0</v>
      </c>
      <c r="L497" s="68">
        <f>IF(L$481&gt;'Key project Info'!$B$6,0,IF('Key project Info'!$G68&gt;'Key project Info'!$C47,'Key project Info'!$C47*L328+('Key project Info'!$G68-'Key project Info'!$C47)/'Key project Info'!$B$6*SUM($B328:L328),L470*L328))</f>
        <v>0</v>
      </c>
      <c r="M497" s="68">
        <f>IF(M$481&gt;'Key project Info'!$B$6,0,IF('Key project Info'!$G68&gt;'Key project Info'!$C47,'Key project Info'!$C47*M328+('Key project Info'!$G68-'Key project Info'!$C47)/'Key project Info'!$B$6*SUM($B328:M328),M470*M328))</f>
        <v>0</v>
      </c>
      <c r="N497" s="68">
        <f>IF(N$481&gt;'Key project Info'!$B$6,0,IF('Key project Info'!$G68&gt;'Key project Info'!$C47,'Key project Info'!$C47*N328+('Key project Info'!$G68-'Key project Info'!$C47)/'Key project Info'!$B$6*SUM($B328:N328),N470*N328))</f>
        <v>0</v>
      </c>
      <c r="O497" s="68">
        <f>IF(O$481&gt;'Key project Info'!$B$6,0,IF('Key project Info'!$G68&gt;'Key project Info'!$C47,'Key project Info'!$C47*O328+('Key project Info'!$G68-'Key project Info'!$C47)/'Key project Info'!$B$6*SUM($B328:O328),O470*O328))</f>
        <v>0</v>
      </c>
      <c r="P497" s="68">
        <f>IF(P$481&gt;'Key project Info'!$B$6,0,IF('Key project Info'!$G68&gt;'Key project Info'!$C47,'Key project Info'!$C47*P328+('Key project Info'!$G68-'Key project Info'!$C47)/'Key project Info'!$B$6*SUM($B328:P328),P470*P328))</f>
        <v>0</v>
      </c>
      <c r="Q497" s="68">
        <f>IF(Q$481&gt;'Key project Info'!$B$6,0,IF('Key project Info'!$G68&gt;'Key project Info'!$C47,'Key project Info'!$C47*Q328+('Key project Info'!$G68-'Key project Info'!$C47)/'Key project Info'!$B$6*SUM($B328:Q328),Q470*Q328))</f>
        <v>0</v>
      </c>
      <c r="R497" s="68">
        <f>IF(R$481&gt;'Key project Info'!$B$6,0,IF('Key project Info'!$G68&gt;'Key project Info'!$C47,'Key project Info'!$C47*R328+('Key project Info'!$G68-'Key project Info'!$C47)/'Key project Info'!$B$6*SUM($B328:R328),R470*R328))</f>
        <v>0</v>
      </c>
      <c r="S497" s="68">
        <f>IF(S$481&gt;'Key project Info'!$B$6,0,IF('Key project Info'!$G68&gt;'Key project Info'!$C47,'Key project Info'!$C47*S328+('Key project Info'!$G68-'Key project Info'!$C47)/'Key project Info'!$B$6*SUM($B328:S328),S470*S328))</f>
        <v>0</v>
      </c>
      <c r="T497" s="68">
        <f>IF(T$481&gt;'Key project Info'!$B$6,0,IF('Key project Info'!$G68&gt;'Key project Info'!$C47,'Key project Info'!$C47*T328+('Key project Info'!$G68-'Key project Info'!$C47)/'Key project Info'!$B$6*SUM($B328:T328),T470*T328))</f>
        <v>0</v>
      </c>
      <c r="U497" s="68">
        <f>IF(U$481&gt;'Key project Info'!$B$6,0,IF('Key project Info'!$G68&gt;'Key project Info'!$C47,'Key project Info'!$C47*U328+('Key project Info'!$G68-'Key project Info'!$C47)/'Key project Info'!$B$6*SUM($B328:U328),U470*U328))</f>
        <v>0</v>
      </c>
      <c r="V497" s="68">
        <f>IF(V$481&gt;'Key project Info'!$B$6,0,IF('Key project Info'!$G68&gt;'Key project Info'!$C47,'Key project Info'!$C47*V328+('Key project Info'!$G68-'Key project Info'!$C47)/'Key project Info'!$B$6*SUM($B328:V328),V470*V328))</f>
        <v>0</v>
      </c>
      <c r="W497" s="68">
        <f>IF(W$481&gt;'Key project Info'!$B$6,0,IF('Key project Info'!$G68&gt;'Key project Info'!$C47,'Key project Info'!$C47*W328+('Key project Info'!$G68-'Key project Info'!$C47)/'Key project Info'!$B$6*SUM($B328:W328),W470*W328))</f>
        <v>0</v>
      </c>
      <c r="X497" s="68">
        <f>IF(X$481&gt;'Key project Info'!$B$6,0,IF('Key project Info'!$G68&gt;'Key project Info'!$C47,'Key project Info'!$C47*X328+('Key project Info'!$G68-'Key project Info'!$C47)/'Key project Info'!$B$6*SUM($B328:X328),X470*X328))</f>
        <v>0</v>
      </c>
      <c r="Y497" s="68">
        <f>IF(Y$481&gt;'Key project Info'!$B$6,0,IF('Key project Info'!$G68&gt;'Key project Info'!$C47,'Key project Info'!$C47*Y328+('Key project Info'!$G68-'Key project Info'!$C47)/'Key project Info'!$B$6*SUM($B328:Y328),Y470*Y328))</f>
        <v>0</v>
      </c>
      <c r="Z497" s="68">
        <f>IF(Z$481&gt;'Key project Info'!$B$6,0,IF('Key project Info'!$G68&gt;'Key project Info'!$C47,'Key project Info'!$C47*Z328+('Key project Info'!$G68-'Key project Info'!$C47)/'Key project Info'!$B$6*SUM($B328:Z328),Z470*Z328))</f>
        <v>0</v>
      </c>
      <c r="AA497" s="68">
        <f>IF(AA$481&gt;'Key project Info'!$B$6,0,IF('Key project Info'!$G68&gt;'Key project Info'!$C47,'Key project Info'!$C47*AA328+('Key project Info'!$G68-'Key project Info'!$C47)/'Key project Info'!$B$6*SUM($B328:AA328),AA470*AA328))</f>
        <v>0</v>
      </c>
      <c r="AB497" s="68">
        <f>IF(AB$481&gt;'Key project Info'!$B$6,0,IF('Key project Info'!$G68&gt;'Key project Info'!$C47,'Key project Info'!$C47*AB328+('Key project Info'!$G68-'Key project Info'!$C47)/'Key project Info'!$B$6*SUM($B328:AB328),AB470*AB328))</f>
        <v>0</v>
      </c>
      <c r="AC497" s="68">
        <f>IF(AC$481&gt;'Key project Info'!$B$6,0,IF('Key project Info'!$G68&gt;'Key project Info'!$C47,'Key project Info'!$C47*AC328+('Key project Info'!$G68-'Key project Info'!$C47)/'Key project Info'!$B$6*SUM($B328:AC328),AC470*AC328))</f>
        <v>0</v>
      </c>
      <c r="AD497" s="68">
        <f>IF(AD$481&gt;'Key project Info'!$B$6,0,IF('Key project Info'!$G68&gt;'Key project Info'!$C47,'Key project Info'!$C47*AD328+('Key project Info'!$G68-'Key project Info'!$C47)/'Key project Info'!$B$6*SUM($B328:AD328),AD470*AD328))</f>
        <v>0</v>
      </c>
      <c r="AE497" s="68">
        <f>IF(AE$481&gt;'Key project Info'!$B$6,0,IF('Key project Info'!$G68&gt;'Key project Info'!$C47,'Key project Info'!$C47*AE328+('Key project Info'!$G68-'Key project Info'!$C47)/'Key project Info'!$B$6*SUM($B328:AE328),AE470*AE328))</f>
        <v>0</v>
      </c>
      <c r="AF497" s="68"/>
      <c r="AG497" s="68"/>
      <c r="AH497" s="68"/>
    </row>
    <row r="498" spans="1:34" x14ac:dyDescent="0.25">
      <c r="A498" s="68" t="str">
        <f>'Key project Info'!$B48</f>
        <v>Land use p</v>
      </c>
      <c r="B498" s="68">
        <f>IF(B$481&gt;'Key project Info'!$B$6,0,IF('Key project Info'!$G69&gt;'Key project Info'!$C48,'Key project Info'!$C48*B349+('Key project Info'!$G69-'Key project Info'!$C48)/'Key project Info'!$B$6*SUM($B349:B349),B471*B349))</f>
        <v>0</v>
      </c>
      <c r="C498" s="68">
        <f>IF(C$481&gt;'Key project Info'!$B$6,0,IF('Key project Info'!$G69&gt;'Key project Info'!$C48,'Key project Info'!$C48*C349+('Key project Info'!$G69-'Key project Info'!$C48)/'Key project Info'!$B$6*SUM($B349:C349),C471*C349))</f>
        <v>0</v>
      </c>
      <c r="D498" s="68">
        <f>IF(D$481&gt;'Key project Info'!$B$6,0,IF('Key project Info'!$G69&gt;'Key project Info'!$C48,'Key project Info'!$C48*D349+('Key project Info'!$G69-'Key project Info'!$C48)/'Key project Info'!$B$6*SUM($B349:D349),D471*D349))</f>
        <v>0</v>
      </c>
      <c r="E498" s="68">
        <f>IF(E$481&gt;'Key project Info'!$B$6,0,IF('Key project Info'!$G69&gt;'Key project Info'!$C48,'Key project Info'!$C48*E349+('Key project Info'!$G69-'Key project Info'!$C48)/'Key project Info'!$B$6*SUM($B349:E349),E471*E349))</f>
        <v>0</v>
      </c>
      <c r="F498" s="68">
        <f>IF(F$481&gt;'Key project Info'!$B$6,0,IF('Key project Info'!$G69&gt;'Key project Info'!$C48,'Key project Info'!$C48*F349+('Key project Info'!$G69-'Key project Info'!$C48)/'Key project Info'!$B$6*SUM($B349:F349),F471*F349))</f>
        <v>0</v>
      </c>
      <c r="G498" s="68">
        <f>IF(G$481&gt;'Key project Info'!$B$6,0,IF('Key project Info'!$G69&gt;'Key project Info'!$C48,'Key project Info'!$C48*G349+('Key project Info'!$G69-'Key project Info'!$C48)/'Key project Info'!$B$6*SUM($B349:G349),G471*G349))</f>
        <v>0</v>
      </c>
      <c r="H498" s="68">
        <f>IF(H$481&gt;'Key project Info'!$B$6,0,IF('Key project Info'!$G69&gt;'Key project Info'!$C48,'Key project Info'!$C48*H349+('Key project Info'!$G69-'Key project Info'!$C48)/'Key project Info'!$B$6*SUM($B349:H349),H471*H349))</f>
        <v>0</v>
      </c>
      <c r="I498" s="68">
        <f>IF(I$481&gt;'Key project Info'!$B$6,0,IF('Key project Info'!$G69&gt;'Key project Info'!$C48,'Key project Info'!$C48*I349+('Key project Info'!$G69-'Key project Info'!$C48)/'Key project Info'!$B$6*SUM($B349:I349),I471*I349))</f>
        <v>0</v>
      </c>
      <c r="J498" s="68">
        <f>IF(J$481&gt;'Key project Info'!$B$6,0,IF('Key project Info'!$G69&gt;'Key project Info'!$C48,'Key project Info'!$C48*J349+('Key project Info'!$G69-'Key project Info'!$C48)/'Key project Info'!$B$6*SUM($B349:J349),J471*J349))</f>
        <v>0</v>
      </c>
      <c r="K498" s="68">
        <f>IF(K$481&gt;'Key project Info'!$B$6,0,IF('Key project Info'!$G69&gt;'Key project Info'!$C48,'Key project Info'!$C48*K349+('Key project Info'!$G69-'Key project Info'!$C48)/'Key project Info'!$B$6*SUM($B349:K349),K471*K349))</f>
        <v>0</v>
      </c>
      <c r="L498" s="68">
        <f>IF(L$481&gt;'Key project Info'!$B$6,0,IF('Key project Info'!$G69&gt;'Key project Info'!$C48,'Key project Info'!$C48*L349+('Key project Info'!$G69-'Key project Info'!$C48)/'Key project Info'!$B$6*SUM($B349:L349),L471*L349))</f>
        <v>0</v>
      </c>
      <c r="M498" s="68">
        <f>IF(M$481&gt;'Key project Info'!$B$6,0,IF('Key project Info'!$G69&gt;'Key project Info'!$C48,'Key project Info'!$C48*M349+('Key project Info'!$G69-'Key project Info'!$C48)/'Key project Info'!$B$6*SUM($B349:M349),M471*M349))</f>
        <v>0</v>
      </c>
      <c r="N498" s="68">
        <f>IF(N$481&gt;'Key project Info'!$B$6,0,IF('Key project Info'!$G69&gt;'Key project Info'!$C48,'Key project Info'!$C48*N349+('Key project Info'!$G69-'Key project Info'!$C48)/'Key project Info'!$B$6*SUM($B349:N349),N471*N349))</f>
        <v>0</v>
      </c>
      <c r="O498" s="68">
        <f>IF(O$481&gt;'Key project Info'!$B$6,0,IF('Key project Info'!$G69&gt;'Key project Info'!$C48,'Key project Info'!$C48*O349+('Key project Info'!$G69-'Key project Info'!$C48)/'Key project Info'!$B$6*SUM($B349:O349),O471*O349))</f>
        <v>0</v>
      </c>
      <c r="P498" s="68">
        <f>IF(P$481&gt;'Key project Info'!$B$6,0,IF('Key project Info'!$G69&gt;'Key project Info'!$C48,'Key project Info'!$C48*P349+('Key project Info'!$G69-'Key project Info'!$C48)/'Key project Info'!$B$6*SUM($B349:P349),P471*P349))</f>
        <v>0</v>
      </c>
      <c r="Q498" s="68">
        <f>IF(Q$481&gt;'Key project Info'!$B$6,0,IF('Key project Info'!$G69&gt;'Key project Info'!$C48,'Key project Info'!$C48*Q349+('Key project Info'!$G69-'Key project Info'!$C48)/'Key project Info'!$B$6*SUM($B349:Q349),Q471*Q349))</f>
        <v>0</v>
      </c>
      <c r="R498" s="68">
        <f>IF(R$481&gt;'Key project Info'!$B$6,0,IF('Key project Info'!$G69&gt;'Key project Info'!$C48,'Key project Info'!$C48*R349+('Key project Info'!$G69-'Key project Info'!$C48)/'Key project Info'!$B$6*SUM($B349:R349),R471*R349))</f>
        <v>0</v>
      </c>
      <c r="S498" s="68">
        <f>IF(S$481&gt;'Key project Info'!$B$6,0,IF('Key project Info'!$G69&gt;'Key project Info'!$C48,'Key project Info'!$C48*S349+('Key project Info'!$G69-'Key project Info'!$C48)/'Key project Info'!$B$6*SUM($B349:S349),S471*S349))</f>
        <v>0</v>
      </c>
      <c r="T498" s="68">
        <f>IF(T$481&gt;'Key project Info'!$B$6,0,IF('Key project Info'!$G69&gt;'Key project Info'!$C48,'Key project Info'!$C48*T349+('Key project Info'!$G69-'Key project Info'!$C48)/'Key project Info'!$B$6*SUM($B349:T349),T471*T349))</f>
        <v>0</v>
      </c>
      <c r="U498" s="68">
        <f>IF(U$481&gt;'Key project Info'!$B$6,0,IF('Key project Info'!$G69&gt;'Key project Info'!$C48,'Key project Info'!$C48*U349+('Key project Info'!$G69-'Key project Info'!$C48)/'Key project Info'!$B$6*SUM($B349:U349),U471*U349))</f>
        <v>0</v>
      </c>
      <c r="V498" s="68">
        <f>IF(V$481&gt;'Key project Info'!$B$6,0,IF('Key project Info'!$G69&gt;'Key project Info'!$C48,'Key project Info'!$C48*V349+('Key project Info'!$G69-'Key project Info'!$C48)/'Key project Info'!$B$6*SUM($B349:V349),V471*V349))</f>
        <v>0</v>
      </c>
      <c r="W498" s="68">
        <f>IF(W$481&gt;'Key project Info'!$B$6,0,IF('Key project Info'!$G69&gt;'Key project Info'!$C48,'Key project Info'!$C48*W349+('Key project Info'!$G69-'Key project Info'!$C48)/'Key project Info'!$B$6*SUM($B349:W349),W471*W349))</f>
        <v>0</v>
      </c>
      <c r="X498" s="68">
        <f>IF(X$481&gt;'Key project Info'!$B$6,0,IF('Key project Info'!$G69&gt;'Key project Info'!$C48,'Key project Info'!$C48*X349+('Key project Info'!$G69-'Key project Info'!$C48)/'Key project Info'!$B$6*SUM($B349:X349),X471*X349))</f>
        <v>0</v>
      </c>
      <c r="Y498" s="68">
        <f>IF(Y$481&gt;'Key project Info'!$B$6,0,IF('Key project Info'!$G69&gt;'Key project Info'!$C48,'Key project Info'!$C48*Y349+('Key project Info'!$G69-'Key project Info'!$C48)/'Key project Info'!$B$6*SUM($B349:Y349),Y471*Y349))</f>
        <v>0</v>
      </c>
      <c r="Z498" s="68">
        <f>IF(Z$481&gt;'Key project Info'!$B$6,0,IF('Key project Info'!$G69&gt;'Key project Info'!$C48,'Key project Info'!$C48*Z349+('Key project Info'!$G69-'Key project Info'!$C48)/'Key project Info'!$B$6*SUM($B349:Z349),Z471*Z349))</f>
        <v>0</v>
      </c>
      <c r="AA498" s="68">
        <f>IF(AA$481&gt;'Key project Info'!$B$6,0,IF('Key project Info'!$G69&gt;'Key project Info'!$C48,'Key project Info'!$C48*AA349+('Key project Info'!$G69-'Key project Info'!$C48)/'Key project Info'!$B$6*SUM($B349:AA349),AA471*AA349))</f>
        <v>0</v>
      </c>
      <c r="AB498" s="68">
        <f>IF(AB$481&gt;'Key project Info'!$B$6,0,IF('Key project Info'!$G69&gt;'Key project Info'!$C48,'Key project Info'!$C48*AB349+('Key project Info'!$G69-'Key project Info'!$C48)/'Key project Info'!$B$6*SUM($B349:AB349),AB471*AB349))</f>
        <v>0</v>
      </c>
      <c r="AC498" s="68">
        <f>IF(AC$481&gt;'Key project Info'!$B$6,0,IF('Key project Info'!$G69&gt;'Key project Info'!$C48,'Key project Info'!$C48*AC349+('Key project Info'!$G69-'Key project Info'!$C48)/'Key project Info'!$B$6*SUM($B349:AC349),AC471*AC349))</f>
        <v>0</v>
      </c>
      <c r="AD498" s="68">
        <f>IF(AD$481&gt;'Key project Info'!$B$6,0,IF('Key project Info'!$G69&gt;'Key project Info'!$C48,'Key project Info'!$C48*AD349+('Key project Info'!$G69-'Key project Info'!$C48)/'Key project Info'!$B$6*SUM($B349:AD349),AD471*AD349))</f>
        <v>0</v>
      </c>
      <c r="AE498" s="68">
        <f>IF(AE$481&gt;'Key project Info'!$B$6,0,IF('Key project Info'!$G69&gt;'Key project Info'!$C48,'Key project Info'!$C48*AE349+('Key project Info'!$G69-'Key project Info'!$C48)/'Key project Info'!$B$6*SUM($B349:AE349),AE471*AE349))</f>
        <v>0</v>
      </c>
      <c r="AF498" s="68"/>
      <c r="AG498" s="68"/>
      <c r="AH498" s="68"/>
    </row>
    <row r="499" spans="1:34" x14ac:dyDescent="0.25">
      <c r="A499" s="68" t="str">
        <f>'Key project Info'!$B49</f>
        <v>Land use q</v>
      </c>
      <c r="B499" s="68">
        <f>IF(B$481&gt;'Key project Info'!$B$6,0,IF('Key project Info'!$G70&gt;'Key project Info'!$C49,'Key project Info'!$C49*B370+('Key project Info'!$G70-'Key project Info'!$C49)/'Key project Info'!$B$6*SUM($B370:B370),B472*B370))</f>
        <v>0</v>
      </c>
      <c r="C499" s="68">
        <f>IF(C$481&gt;'Key project Info'!$B$6,0,IF('Key project Info'!$G70&gt;'Key project Info'!$C49,'Key project Info'!$C49*C370+('Key project Info'!$G70-'Key project Info'!$C49)/'Key project Info'!$B$6*SUM($B370:C370),C472*C370))</f>
        <v>0</v>
      </c>
      <c r="D499" s="68">
        <f>IF(D$481&gt;'Key project Info'!$B$6,0,IF('Key project Info'!$G70&gt;'Key project Info'!$C49,'Key project Info'!$C49*D370+('Key project Info'!$G70-'Key project Info'!$C49)/'Key project Info'!$B$6*SUM($B370:D370),D472*D370))</f>
        <v>0</v>
      </c>
      <c r="E499" s="68">
        <f>IF(E$481&gt;'Key project Info'!$B$6,0,IF('Key project Info'!$G70&gt;'Key project Info'!$C49,'Key project Info'!$C49*E370+('Key project Info'!$G70-'Key project Info'!$C49)/'Key project Info'!$B$6*SUM($B370:E370),E472*E370))</f>
        <v>0</v>
      </c>
      <c r="F499" s="68">
        <f>IF(F$481&gt;'Key project Info'!$B$6,0,IF('Key project Info'!$G70&gt;'Key project Info'!$C49,'Key project Info'!$C49*F370+('Key project Info'!$G70-'Key project Info'!$C49)/'Key project Info'!$B$6*SUM($B370:F370),F472*F370))</f>
        <v>0</v>
      </c>
      <c r="G499" s="68">
        <f>IF(G$481&gt;'Key project Info'!$B$6,0,IF('Key project Info'!$G70&gt;'Key project Info'!$C49,'Key project Info'!$C49*G370+('Key project Info'!$G70-'Key project Info'!$C49)/'Key project Info'!$B$6*SUM($B370:G370),G472*G370))</f>
        <v>0</v>
      </c>
      <c r="H499" s="68">
        <f>IF(H$481&gt;'Key project Info'!$B$6,0,IF('Key project Info'!$G70&gt;'Key project Info'!$C49,'Key project Info'!$C49*H370+('Key project Info'!$G70-'Key project Info'!$C49)/'Key project Info'!$B$6*SUM($B370:H370),H472*H370))</f>
        <v>0</v>
      </c>
      <c r="I499" s="68">
        <f>IF(I$481&gt;'Key project Info'!$B$6,0,IF('Key project Info'!$G70&gt;'Key project Info'!$C49,'Key project Info'!$C49*I370+('Key project Info'!$G70-'Key project Info'!$C49)/'Key project Info'!$B$6*SUM($B370:I370),I472*I370))</f>
        <v>0</v>
      </c>
      <c r="J499" s="68">
        <f>IF(J$481&gt;'Key project Info'!$B$6,0,IF('Key project Info'!$G70&gt;'Key project Info'!$C49,'Key project Info'!$C49*J370+('Key project Info'!$G70-'Key project Info'!$C49)/'Key project Info'!$B$6*SUM($B370:J370),J472*J370))</f>
        <v>0</v>
      </c>
      <c r="K499" s="68">
        <f>IF(K$481&gt;'Key project Info'!$B$6,0,IF('Key project Info'!$G70&gt;'Key project Info'!$C49,'Key project Info'!$C49*K370+('Key project Info'!$G70-'Key project Info'!$C49)/'Key project Info'!$B$6*SUM($B370:K370),K472*K370))</f>
        <v>0</v>
      </c>
      <c r="L499" s="68">
        <f>IF(L$481&gt;'Key project Info'!$B$6,0,IF('Key project Info'!$G70&gt;'Key project Info'!$C49,'Key project Info'!$C49*L370+('Key project Info'!$G70-'Key project Info'!$C49)/'Key project Info'!$B$6*SUM($B370:L370),L472*L370))</f>
        <v>0</v>
      </c>
      <c r="M499" s="68">
        <f>IF(M$481&gt;'Key project Info'!$B$6,0,IF('Key project Info'!$G70&gt;'Key project Info'!$C49,'Key project Info'!$C49*M370+('Key project Info'!$G70-'Key project Info'!$C49)/'Key project Info'!$B$6*SUM($B370:M370),M472*M370))</f>
        <v>0</v>
      </c>
      <c r="N499" s="68">
        <f>IF(N$481&gt;'Key project Info'!$B$6,0,IF('Key project Info'!$G70&gt;'Key project Info'!$C49,'Key project Info'!$C49*N370+('Key project Info'!$G70-'Key project Info'!$C49)/'Key project Info'!$B$6*SUM($B370:N370),N472*N370))</f>
        <v>0</v>
      </c>
      <c r="O499" s="68">
        <f>IF(O$481&gt;'Key project Info'!$B$6,0,IF('Key project Info'!$G70&gt;'Key project Info'!$C49,'Key project Info'!$C49*O370+('Key project Info'!$G70-'Key project Info'!$C49)/'Key project Info'!$B$6*SUM($B370:O370),O472*O370))</f>
        <v>0</v>
      </c>
      <c r="P499" s="68">
        <f>IF(P$481&gt;'Key project Info'!$B$6,0,IF('Key project Info'!$G70&gt;'Key project Info'!$C49,'Key project Info'!$C49*P370+('Key project Info'!$G70-'Key project Info'!$C49)/'Key project Info'!$B$6*SUM($B370:P370),P472*P370))</f>
        <v>0</v>
      </c>
      <c r="Q499" s="68">
        <f>IF(Q$481&gt;'Key project Info'!$B$6,0,IF('Key project Info'!$G70&gt;'Key project Info'!$C49,'Key project Info'!$C49*Q370+('Key project Info'!$G70-'Key project Info'!$C49)/'Key project Info'!$B$6*SUM($B370:Q370),Q472*Q370))</f>
        <v>0</v>
      </c>
      <c r="R499" s="68">
        <f>IF(R$481&gt;'Key project Info'!$B$6,0,IF('Key project Info'!$G70&gt;'Key project Info'!$C49,'Key project Info'!$C49*R370+('Key project Info'!$G70-'Key project Info'!$C49)/'Key project Info'!$B$6*SUM($B370:R370),R472*R370))</f>
        <v>0</v>
      </c>
      <c r="S499" s="68">
        <f>IF(S$481&gt;'Key project Info'!$B$6,0,IF('Key project Info'!$G70&gt;'Key project Info'!$C49,'Key project Info'!$C49*S370+('Key project Info'!$G70-'Key project Info'!$C49)/'Key project Info'!$B$6*SUM($B370:S370),S472*S370))</f>
        <v>0</v>
      </c>
      <c r="T499" s="68">
        <f>IF(T$481&gt;'Key project Info'!$B$6,0,IF('Key project Info'!$G70&gt;'Key project Info'!$C49,'Key project Info'!$C49*T370+('Key project Info'!$G70-'Key project Info'!$C49)/'Key project Info'!$B$6*SUM($B370:T370),T472*T370))</f>
        <v>0</v>
      </c>
      <c r="U499" s="68">
        <f>IF(U$481&gt;'Key project Info'!$B$6,0,IF('Key project Info'!$G70&gt;'Key project Info'!$C49,'Key project Info'!$C49*U370+('Key project Info'!$G70-'Key project Info'!$C49)/'Key project Info'!$B$6*SUM($B370:U370),U472*U370))</f>
        <v>0</v>
      </c>
      <c r="V499" s="68">
        <f>IF(V$481&gt;'Key project Info'!$B$6,0,IF('Key project Info'!$G70&gt;'Key project Info'!$C49,'Key project Info'!$C49*V370+('Key project Info'!$G70-'Key project Info'!$C49)/'Key project Info'!$B$6*SUM($B370:V370),V472*V370))</f>
        <v>0</v>
      </c>
      <c r="W499" s="68">
        <f>IF(W$481&gt;'Key project Info'!$B$6,0,IF('Key project Info'!$G70&gt;'Key project Info'!$C49,'Key project Info'!$C49*W370+('Key project Info'!$G70-'Key project Info'!$C49)/'Key project Info'!$B$6*SUM($B370:W370),W472*W370))</f>
        <v>0</v>
      </c>
      <c r="X499" s="68">
        <f>IF(X$481&gt;'Key project Info'!$B$6,0,IF('Key project Info'!$G70&gt;'Key project Info'!$C49,'Key project Info'!$C49*X370+('Key project Info'!$G70-'Key project Info'!$C49)/'Key project Info'!$B$6*SUM($B370:X370),X472*X370))</f>
        <v>0</v>
      </c>
      <c r="Y499" s="68">
        <f>IF(Y$481&gt;'Key project Info'!$B$6,0,IF('Key project Info'!$G70&gt;'Key project Info'!$C49,'Key project Info'!$C49*Y370+('Key project Info'!$G70-'Key project Info'!$C49)/'Key project Info'!$B$6*SUM($B370:Y370),Y472*Y370))</f>
        <v>0</v>
      </c>
      <c r="Z499" s="68">
        <f>IF(Z$481&gt;'Key project Info'!$B$6,0,IF('Key project Info'!$G70&gt;'Key project Info'!$C49,'Key project Info'!$C49*Z370+('Key project Info'!$G70-'Key project Info'!$C49)/'Key project Info'!$B$6*SUM($B370:Z370),Z472*Z370))</f>
        <v>0</v>
      </c>
      <c r="AA499" s="68">
        <f>IF(AA$481&gt;'Key project Info'!$B$6,0,IF('Key project Info'!$G70&gt;'Key project Info'!$C49,'Key project Info'!$C49*AA370+('Key project Info'!$G70-'Key project Info'!$C49)/'Key project Info'!$B$6*SUM($B370:AA370),AA472*AA370))</f>
        <v>0</v>
      </c>
      <c r="AB499" s="68">
        <f>IF(AB$481&gt;'Key project Info'!$B$6,0,IF('Key project Info'!$G70&gt;'Key project Info'!$C49,'Key project Info'!$C49*AB370+('Key project Info'!$G70-'Key project Info'!$C49)/'Key project Info'!$B$6*SUM($B370:AB370),AB472*AB370))</f>
        <v>0</v>
      </c>
      <c r="AC499" s="68">
        <f>IF(AC$481&gt;'Key project Info'!$B$6,0,IF('Key project Info'!$G70&gt;'Key project Info'!$C49,'Key project Info'!$C49*AC370+('Key project Info'!$G70-'Key project Info'!$C49)/'Key project Info'!$B$6*SUM($B370:AC370),AC472*AC370))</f>
        <v>0</v>
      </c>
      <c r="AD499" s="68">
        <f>IF(AD$481&gt;'Key project Info'!$B$6,0,IF('Key project Info'!$G70&gt;'Key project Info'!$C49,'Key project Info'!$C49*AD370+('Key project Info'!$G70-'Key project Info'!$C49)/'Key project Info'!$B$6*SUM($B370:AD370),AD472*AD370))</f>
        <v>0</v>
      </c>
      <c r="AE499" s="68">
        <f>IF(AE$481&gt;'Key project Info'!$B$6,0,IF('Key project Info'!$G70&gt;'Key project Info'!$C49,'Key project Info'!$C49*AE370+('Key project Info'!$G70-'Key project Info'!$C49)/'Key project Info'!$B$6*SUM($B370:AE370),AE472*AE370))</f>
        <v>0</v>
      </c>
      <c r="AF499" s="68"/>
      <c r="AG499" s="68"/>
      <c r="AH499" s="68"/>
    </row>
    <row r="500" spans="1:34" x14ac:dyDescent="0.25">
      <c r="A500" s="68" t="str">
        <f>'Key project Info'!$B50</f>
        <v>Land use r</v>
      </c>
      <c r="B500" s="68">
        <f>IF(B$481&gt;'Key project Info'!$B$6,0,IF('Key project Info'!$G71&gt;'Key project Info'!$C50,'Key project Info'!$C50*B391+('Key project Info'!$G71-'Key project Info'!$C50)/'Key project Info'!$B$6*SUM($B391:B391),B473*B391))</f>
        <v>0</v>
      </c>
      <c r="C500" s="68">
        <f>IF(C$481&gt;'Key project Info'!$B$6,0,IF('Key project Info'!$G71&gt;'Key project Info'!$C50,'Key project Info'!$C50*C391+('Key project Info'!$G71-'Key project Info'!$C50)/'Key project Info'!$B$6*SUM($B391:C391),C473*C391))</f>
        <v>0</v>
      </c>
      <c r="D500" s="68">
        <f>IF(D$481&gt;'Key project Info'!$B$6,0,IF('Key project Info'!$G71&gt;'Key project Info'!$C50,'Key project Info'!$C50*D391+('Key project Info'!$G71-'Key project Info'!$C50)/'Key project Info'!$B$6*SUM($B391:D391),D473*D391))</f>
        <v>0</v>
      </c>
      <c r="E500" s="68">
        <f>IF(E$481&gt;'Key project Info'!$B$6,0,IF('Key project Info'!$G71&gt;'Key project Info'!$C50,'Key project Info'!$C50*E391+('Key project Info'!$G71-'Key project Info'!$C50)/'Key project Info'!$B$6*SUM($B391:E391),E473*E391))</f>
        <v>0</v>
      </c>
      <c r="F500" s="68">
        <f>IF(F$481&gt;'Key project Info'!$B$6,0,IF('Key project Info'!$G71&gt;'Key project Info'!$C50,'Key project Info'!$C50*F391+('Key project Info'!$G71-'Key project Info'!$C50)/'Key project Info'!$B$6*SUM($B391:F391),F473*F391))</f>
        <v>0</v>
      </c>
      <c r="G500" s="68">
        <f>IF(G$481&gt;'Key project Info'!$B$6,0,IF('Key project Info'!$G71&gt;'Key project Info'!$C50,'Key project Info'!$C50*G391+('Key project Info'!$G71-'Key project Info'!$C50)/'Key project Info'!$B$6*SUM($B391:G391),G473*G391))</f>
        <v>0</v>
      </c>
      <c r="H500" s="68">
        <f>IF(H$481&gt;'Key project Info'!$B$6,0,IF('Key project Info'!$G71&gt;'Key project Info'!$C50,'Key project Info'!$C50*H391+('Key project Info'!$G71-'Key project Info'!$C50)/'Key project Info'!$B$6*SUM($B391:H391),H473*H391))</f>
        <v>0</v>
      </c>
      <c r="I500" s="68">
        <f>IF(I$481&gt;'Key project Info'!$B$6,0,IF('Key project Info'!$G71&gt;'Key project Info'!$C50,'Key project Info'!$C50*I391+('Key project Info'!$G71-'Key project Info'!$C50)/'Key project Info'!$B$6*SUM($B391:I391),I473*I391))</f>
        <v>0</v>
      </c>
      <c r="J500" s="68">
        <f>IF(J$481&gt;'Key project Info'!$B$6,0,IF('Key project Info'!$G71&gt;'Key project Info'!$C50,'Key project Info'!$C50*J391+('Key project Info'!$G71-'Key project Info'!$C50)/'Key project Info'!$B$6*SUM($B391:J391),J473*J391))</f>
        <v>0</v>
      </c>
      <c r="K500" s="68">
        <f>IF(K$481&gt;'Key project Info'!$B$6,0,IF('Key project Info'!$G71&gt;'Key project Info'!$C50,'Key project Info'!$C50*K391+('Key project Info'!$G71-'Key project Info'!$C50)/'Key project Info'!$B$6*SUM($B391:K391),K473*K391))</f>
        <v>0</v>
      </c>
      <c r="L500" s="68">
        <f>IF(L$481&gt;'Key project Info'!$B$6,0,IF('Key project Info'!$G71&gt;'Key project Info'!$C50,'Key project Info'!$C50*L391+('Key project Info'!$G71-'Key project Info'!$C50)/'Key project Info'!$B$6*SUM($B391:L391),L473*L391))</f>
        <v>0</v>
      </c>
      <c r="M500" s="68">
        <f>IF(M$481&gt;'Key project Info'!$B$6,0,IF('Key project Info'!$G71&gt;'Key project Info'!$C50,'Key project Info'!$C50*M391+('Key project Info'!$G71-'Key project Info'!$C50)/'Key project Info'!$B$6*SUM($B391:M391),M473*M391))</f>
        <v>0</v>
      </c>
      <c r="N500" s="68">
        <f>IF(N$481&gt;'Key project Info'!$B$6,0,IF('Key project Info'!$G71&gt;'Key project Info'!$C50,'Key project Info'!$C50*N391+('Key project Info'!$G71-'Key project Info'!$C50)/'Key project Info'!$B$6*SUM($B391:N391),N473*N391))</f>
        <v>0</v>
      </c>
      <c r="O500" s="68">
        <f>IF(O$481&gt;'Key project Info'!$B$6,0,IF('Key project Info'!$G71&gt;'Key project Info'!$C50,'Key project Info'!$C50*O391+('Key project Info'!$G71-'Key project Info'!$C50)/'Key project Info'!$B$6*SUM($B391:O391),O473*O391))</f>
        <v>0</v>
      </c>
      <c r="P500" s="68">
        <f>IF(P$481&gt;'Key project Info'!$B$6,0,IF('Key project Info'!$G71&gt;'Key project Info'!$C50,'Key project Info'!$C50*P391+('Key project Info'!$G71-'Key project Info'!$C50)/'Key project Info'!$B$6*SUM($B391:P391),P473*P391))</f>
        <v>0</v>
      </c>
      <c r="Q500" s="68">
        <f>IF(Q$481&gt;'Key project Info'!$B$6,0,IF('Key project Info'!$G71&gt;'Key project Info'!$C50,'Key project Info'!$C50*Q391+('Key project Info'!$G71-'Key project Info'!$C50)/'Key project Info'!$B$6*SUM($B391:Q391),Q473*Q391))</f>
        <v>0</v>
      </c>
      <c r="R500" s="68">
        <f>IF(R$481&gt;'Key project Info'!$B$6,0,IF('Key project Info'!$G71&gt;'Key project Info'!$C50,'Key project Info'!$C50*R391+('Key project Info'!$G71-'Key project Info'!$C50)/'Key project Info'!$B$6*SUM($B391:R391),R473*R391))</f>
        <v>0</v>
      </c>
      <c r="S500" s="68">
        <f>IF(S$481&gt;'Key project Info'!$B$6,0,IF('Key project Info'!$G71&gt;'Key project Info'!$C50,'Key project Info'!$C50*S391+('Key project Info'!$G71-'Key project Info'!$C50)/'Key project Info'!$B$6*SUM($B391:S391),S473*S391))</f>
        <v>0</v>
      </c>
      <c r="T500" s="68">
        <f>IF(T$481&gt;'Key project Info'!$B$6,0,IF('Key project Info'!$G71&gt;'Key project Info'!$C50,'Key project Info'!$C50*T391+('Key project Info'!$G71-'Key project Info'!$C50)/'Key project Info'!$B$6*SUM($B391:T391),T473*T391))</f>
        <v>0</v>
      </c>
      <c r="U500" s="68">
        <f>IF(U$481&gt;'Key project Info'!$B$6,0,IF('Key project Info'!$G71&gt;'Key project Info'!$C50,'Key project Info'!$C50*U391+('Key project Info'!$G71-'Key project Info'!$C50)/'Key project Info'!$B$6*SUM($B391:U391),U473*U391))</f>
        <v>0</v>
      </c>
      <c r="V500" s="68">
        <f>IF(V$481&gt;'Key project Info'!$B$6,0,IF('Key project Info'!$G71&gt;'Key project Info'!$C50,'Key project Info'!$C50*V391+('Key project Info'!$G71-'Key project Info'!$C50)/'Key project Info'!$B$6*SUM($B391:V391),V473*V391))</f>
        <v>0</v>
      </c>
      <c r="W500" s="68">
        <f>IF(W$481&gt;'Key project Info'!$B$6,0,IF('Key project Info'!$G71&gt;'Key project Info'!$C50,'Key project Info'!$C50*W391+('Key project Info'!$G71-'Key project Info'!$C50)/'Key project Info'!$B$6*SUM($B391:W391),W473*W391))</f>
        <v>0</v>
      </c>
      <c r="X500" s="68">
        <f>IF(X$481&gt;'Key project Info'!$B$6,0,IF('Key project Info'!$G71&gt;'Key project Info'!$C50,'Key project Info'!$C50*X391+('Key project Info'!$G71-'Key project Info'!$C50)/'Key project Info'!$B$6*SUM($B391:X391),X473*X391))</f>
        <v>0</v>
      </c>
      <c r="Y500" s="68">
        <f>IF(Y$481&gt;'Key project Info'!$B$6,0,IF('Key project Info'!$G71&gt;'Key project Info'!$C50,'Key project Info'!$C50*Y391+('Key project Info'!$G71-'Key project Info'!$C50)/'Key project Info'!$B$6*SUM($B391:Y391),Y473*Y391))</f>
        <v>0</v>
      </c>
      <c r="Z500" s="68">
        <f>IF(Z$481&gt;'Key project Info'!$B$6,0,IF('Key project Info'!$G71&gt;'Key project Info'!$C50,'Key project Info'!$C50*Z391+('Key project Info'!$G71-'Key project Info'!$C50)/'Key project Info'!$B$6*SUM($B391:Z391),Z473*Z391))</f>
        <v>0</v>
      </c>
      <c r="AA500" s="68">
        <f>IF(AA$481&gt;'Key project Info'!$B$6,0,IF('Key project Info'!$G71&gt;'Key project Info'!$C50,'Key project Info'!$C50*AA391+('Key project Info'!$G71-'Key project Info'!$C50)/'Key project Info'!$B$6*SUM($B391:AA391),AA473*AA391))</f>
        <v>0</v>
      </c>
      <c r="AB500" s="68">
        <f>IF(AB$481&gt;'Key project Info'!$B$6,0,IF('Key project Info'!$G71&gt;'Key project Info'!$C50,'Key project Info'!$C50*AB391+('Key project Info'!$G71-'Key project Info'!$C50)/'Key project Info'!$B$6*SUM($B391:AB391),AB473*AB391))</f>
        <v>0</v>
      </c>
      <c r="AC500" s="68">
        <f>IF(AC$481&gt;'Key project Info'!$B$6,0,IF('Key project Info'!$G71&gt;'Key project Info'!$C50,'Key project Info'!$C50*AC391+('Key project Info'!$G71-'Key project Info'!$C50)/'Key project Info'!$B$6*SUM($B391:AC391),AC473*AC391))</f>
        <v>0</v>
      </c>
      <c r="AD500" s="68">
        <f>IF(AD$481&gt;'Key project Info'!$B$6,0,IF('Key project Info'!$G71&gt;'Key project Info'!$C50,'Key project Info'!$C50*AD391+('Key project Info'!$G71-'Key project Info'!$C50)/'Key project Info'!$B$6*SUM($B391:AD391),AD473*AD391))</f>
        <v>0</v>
      </c>
      <c r="AE500" s="68">
        <f>IF(AE$481&gt;'Key project Info'!$B$6,0,IF('Key project Info'!$G71&gt;'Key project Info'!$C50,'Key project Info'!$C50*AE391+('Key project Info'!$G71-'Key project Info'!$C50)/'Key project Info'!$B$6*SUM($B391:AE391),AE473*AE391))</f>
        <v>0</v>
      </c>
      <c r="AF500" s="68"/>
      <c r="AG500" s="68"/>
      <c r="AH500" s="68"/>
    </row>
    <row r="501" spans="1:34" x14ac:dyDescent="0.25">
      <c r="A501" s="68" t="str">
        <f>'Key project Info'!$B51</f>
        <v>Land use s</v>
      </c>
      <c r="B501" s="68">
        <f>IF(B$481&gt;'Key project Info'!$B$6,0,IF('Key project Info'!$G72&gt;'Key project Info'!$C51,'Key project Info'!$C51*B412+('Key project Info'!$G72-'Key project Info'!$C51)/'Key project Info'!$B$6*SUM($B412:B412),B474*B412))</f>
        <v>0</v>
      </c>
      <c r="C501" s="68">
        <f>IF(C$481&gt;'Key project Info'!$B$6,0,IF('Key project Info'!$G72&gt;'Key project Info'!$C51,'Key project Info'!$C51*C412+('Key project Info'!$G72-'Key project Info'!$C51)/'Key project Info'!$B$6*SUM($B412:C412),C474*C412))</f>
        <v>0</v>
      </c>
      <c r="D501" s="68">
        <f>IF(D$481&gt;'Key project Info'!$B$6,0,IF('Key project Info'!$G72&gt;'Key project Info'!$C51,'Key project Info'!$C51*D412+('Key project Info'!$G72-'Key project Info'!$C51)/'Key project Info'!$B$6*SUM($B412:D412),D474*D412))</f>
        <v>0</v>
      </c>
      <c r="E501" s="68">
        <f>IF(E$481&gt;'Key project Info'!$B$6,0,IF('Key project Info'!$G72&gt;'Key project Info'!$C51,'Key project Info'!$C51*E412+('Key project Info'!$G72-'Key project Info'!$C51)/'Key project Info'!$B$6*SUM($B412:E412),E474*E412))</f>
        <v>0</v>
      </c>
      <c r="F501" s="68">
        <f>IF(F$481&gt;'Key project Info'!$B$6,0,IF('Key project Info'!$G72&gt;'Key project Info'!$C51,'Key project Info'!$C51*F412+('Key project Info'!$G72-'Key project Info'!$C51)/'Key project Info'!$B$6*SUM($B412:F412),F474*F412))</f>
        <v>0</v>
      </c>
      <c r="G501" s="68">
        <f>IF(G$481&gt;'Key project Info'!$B$6,0,IF('Key project Info'!$G72&gt;'Key project Info'!$C51,'Key project Info'!$C51*G412+('Key project Info'!$G72-'Key project Info'!$C51)/'Key project Info'!$B$6*SUM($B412:G412),G474*G412))</f>
        <v>0</v>
      </c>
      <c r="H501" s="68">
        <f>IF(H$481&gt;'Key project Info'!$B$6,0,IF('Key project Info'!$G72&gt;'Key project Info'!$C51,'Key project Info'!$C51*H412+('Key project Info'!$G72-'Key project Info'!$C51)/'Key project Info'!$B$6*SUM($B412:H412),H474*H412))</f>
        <v>0</v>
      </c>
      <c r="I501" s="68">
        <f>IF(I$481&gt;'Key project Info'!$B$6,0,IF('Key project Info'!$G72&gt;'Key project Info'!$C51,'Key project Info'!$C51*I412+('Key project Info'!$G72-'Key project Info'!$C51)/'Key project Info'!$B$6*SUM($B412:I412),I474*I412))</f>
        <v>0</v>
      </c>
      <c r="J501" s="68">
        <f>IF(J$481&gt;'Key project Info'!$B$6,0,IF('Key project Info'!$G72&gt;'Key project Info'!$C51,'Key project Info'!$C51*J412+('Key project Info'!$G72-'Key project Info'!$C51)/'Key project Info'!$B$6*SUM($B412:J412),J474*J412))</f>
        <v>0</v>
      </c>
      <c r="K501" s="68">
        <f>IF(K$481&gt;'Key project Info'!$B$6,0,IF('Key project Info'!$G72&gt;'Key project Info'!$C51,'Key project Info'!$C51*K412+('Key project Info'!$G72-'Key project Info'!$C51)/'Key project Info'!$B$6*SUM($B412:K412),K474*K412))</f>
        <v>0</v>
      </c>
      <c r="L501" s="68">
        <f>IF(L$481&gt;'Key project Info'!$B$6,0,IF('Key project Info'!$G72&gt;'Key project Info'!$C51,'Key project Info'!$C51*L412+('Key project Info'!$G72-'Key project Info'!$C51)/'Key project Info'!$B$6*SUM($B412:L412),L474*L412))</f>
        <v>0</v>
      </c>
      <c r="M501" s="68">
        <f>IF(M$481&gt;'Key project Info'!$B$6,0,IF('Key project Info'!$G72&gt;'Key project Info'!$C51,'Key project Info'!$C51*M412+('Key project Info'!$G72-'Key project Info'!$C51)/'Key project Info'!$B$6*SUM($B412:M412),M474*M412))</f>
        <v>0</v>
      </c>
      <c r="N501" s="68">
        <f>IF(N$481&gt;'Key project Info'!$B$6,0,IF('Key project Info'!$G72&gt;'Key project Info'!$C51,'Key project Info'!$C51*N412+('Key project Info'!$G72-'Key project Info'!$C51)/'Key project Info'!$B$6*SUM($B412:N412),N474*N412))</f>
        <v>0</v>
      </c>
      <c r="O501" s="68">
        <f>IF(O$481&gt;'Key project Info'!$B$6,0,IF('Key project Info'!$G72&gt;'Key project Info'!$C51,'Key project Info'!$C51*O412+('Key project Info'!$G72-'Key project Info'!$C51)/'Key project Info'!$B$6*SUM($B412:O412),O474*O412))</f>
        <v>0</v>
      </c>
      <c r="P501" s="68">
        <f>IF(P$481&gt;'Key project Info'!$B$6,0,IF('Key project Info'!$G72&gt;'Key project Info'!$C51,'Key project Info'!$C51*P412+('Key project Info'!$G72-'Key project Info'!$C51)/'Key project Info'!$B$6*SUM($B412:P412),P474*P412))</f>
        <v>0</v>
      </c>
      <c r="Q501" s="68">
        <f>IF(Q$481&gt;'Key project Info'!$B$6,0,IF('Key project Info'!$G72&gt;'Key project Info'!$C51,'Key project Info'!$C51*Q412+('Key project Info'!$G72-'Key project Info'!$C51)/'Key project Info'!$B$6*SUM($B412:Q412),Q474*Q412))</f>
        <v>0</v>
      </c>
      <c r="R501" s="68">
        <f>IF(R$481&gt;'Key project Info'!$B$6,0,IF('Key project Info'!$G72&gt;'Key project Info'!$C51,'Key project Info'!$C51*R412+('Key project Info'!$G72-'Key project Info'!$C51)/'Key project Info'!$B$6*SUM($B412:R412),R474*R412))</f>
        <v>0</v>
      </c>
      <c r="S501" s="68">
        <f>IF(S$481&gt;'Key project Info'!$B$6,0,IF('Key project Info'!$G72&gt;'Key project Info'!$C51,'Key project Info'!$C51*S412+('Key project Info'!$G72-'Key project Info'!$C51)/'Key project Info'!$B$6*SUM($B412:S412),S474*S412))</f>
        <v>0</v>
      </c>
      <c r="T501" s="68">
        <f>IF(T$481&gt;'Key project Info'!$B$6,0,IF('Key project Info'!$G72&gt;'Key project Info'!$C51,'Key project Info'!$C51*T412+('Key project Info'!$G72-'Key project Info'!$C51)/'Key project Info'!$B$6*SUM($B412:T412),T474*T412))</f>
        <v>0</v>
      </c>
      <c r="U501" s="68">
        <f>IF(U$481&gt;'Key project Info'!$B$6,0,IF('Key project Info'!$G72&gt;'Key project Info'!$C51,'Key project Info'!$C51*U412+('Key project Info'!$G72-'Key project Info'!$C51)/'Key project Info'!$B$6*SUM($B412:U412),U474*U412))</f>
        <v>0</v>
      </c>
      <c r="V501" s="68">
        <f>IF(V$481&gt;'Key project Info'!$B$6,0,IF('Key project Info'!$G72&gt;'Key project Info'!$C51,'Key project Info'!$C51*V412+('Key project Info'!$G72-'Key project Info'!$C51)/'Key project Info'!$B$6*SUM($B412:V412),V474*V412))</f>
        <v>0</v>
      </c>
      <c r="W501" s="68">
        <f>IF(W$481&gt;'Key project Info'!$B$6,0,IF('Key project Info'!$G72&gt;'Key project Info'!$C51,'Key project Info'!$C51*W412+('Key project Info'!$G72-'Key project Info'!$C51)/'Key project Info'!$B$6*SUM($B412:W412),W474*W412))</f>
        <v>0</v>
      </c>
      <c r="X501" s="68">
        <f>IF(X$481&gt;'Key project Info'!$B$6,0,IF('Key project Info'!$G72&gt;'Key project Info'!$C51,'Key project Info'!$C51*X412+('Key project Info'!$G72-'Key project Info'!$C51)/'Key project Info'!$B$6*SUM($B412:X412),X474*X412))</f>
        <v>0</v>
      </c>
      <c r="Y501" s="68">
        <f>IF(Y$481&gt;'Key project Info'!$B$6,0,IF('Key project Info'!$G72&gt;'Key project Info'!$C51,'Key project Info'!$C51*Y412+('Key project Info'!$G72-'Key project Info'!$C51)/'Key project Info'!$B$6*SUM($B412:Y412),Y474*Y412))</f>
        <v>0</v>
      </c>
      <c r="Z501" s="68">
        <f>IF(Z$481&gt;'Key project Info'!$B$6,0,IF('Key project Info'!$G72&gt;'Key project Info'!$C51,'Key project Info'!$C51*Z412+('Key project Info'!$G72-'Key project Info'!$C51)/'Key project Info'!$B$6*SUM($B412:Z412),Z474*Z412))</f>
        <v>0</v>
      </c>
      <c r="AA501" s="68">
        <f>IF(AA$481&gt;'Key project Info'!$B$6,0,IF('Key project Info'!$G72&gt;'Key project Info'!$C51,'Key project Info'!$C51*AA412+('Key project Info'!$G72-'Key project Info'!$C51)/'Key project Info'!$B$6*SUM($B412:AA412),AA474*AA412))</f>
        <v>0</v>
      </c>
      <c r="AB501" s="68">
        <f>IF(AB$481&gt;'Key project Info'!$B$6,0,IF('Key project Info'!$G72&gt;'Key project Info'!$C51,'Key project Info'!$C51*AB412+('Key project Info'!$G72-'Key project Info'!$C51)/'Key project Info'!$B$6*SUM($B412:AB412),AB474*AB412))</f>
        <v>0</v>
      </c>
      <c r="AC501" s="68">
        <f>IF(AC$481&gt;'Key project Info'!$B$6,0,IF('Key project Info'!$G72&gt;'Key project Info'!$C51,'Key project Info'!$C51*AC412+('Key project Info'!$G72-'Key project Info'!$C51)/'Key project Info'!$B$6*SUM($B412:AC412),AC474*AC412))</f>
        <v>0</v>
      </c>
      <c r="AD501" s="68">
        <f>IF(AD$481&gt;'Key project Info'!$B$6,0,IF('Key project Info'!$G72&gt;'Key project Info'!$C51,'Key project Info'!$C51*AD412+('Key project Info'!$G72-'Key project Info'!$C51)/'Key project Info'!$B$6*SUM($B412:AD412),AD474*AD412))</f>
        <v>0</v>
      </c>
      <c r="AE501" s="68">
        <f>IF(AE$481&gt;'Key project Info'!$B$6,0,IF('Key project Info'!$G72&gt;'Key project Info'!$C51,'Key project Info'!$C51*AE412+('Key project Info'!$G72-'Key project Info'!$C51)/'Key project Info'!$B$6*SUM($B412:AE412),AE474*AE412))</f>
        <v>0</v>
      </c>
      <c r="AF501" s="68"/>
      <c r="AG501" s="68"/>
      <c r="AH501" s="68"/>
    </row>
    <row r="502" spans="1:34" x14ac:dyDescent="0.25">
      <c r="A502" s="68" t="str">
        <f>'Key project Info'!$B52</f>
        <v>Land use XXXXXXX</v>
      </c>
      <c r="B502" s="68">
        <f>IF(B$481&gt;'Key project Info'!$B$6,0,IF('Key project Info'!$G73&gt;'Key project Info'!$C52,'Key project Info'!$C52*B433+('Key project Info'!$G73-'Key project Info'!$C52)/'Key project Info'!$B$6*SUM($B433:B433),B475*B433))</f>
        <v>0</v>
      </c>
      <c r="C502" s="68">
        <f>IF(C$481&gt;'Key project Info'!$B$6,0,IF('Key project Info'!$G73&gt;'Key project Info'!$C52,'Key project Info'!$C52*C433+('Key project Info'!$G73-'Key project Info'!$C52)/'Key project Info'!$B$6*SUM($B433:C433),C475*C433))</f>
        <v>0</v>
      </c>
      <c r="D502" s="68">
        <f>IF(D$481&gt;'Key project Info'!$B$6,0,IF('Key project Info'!$G73&gt;'Key project Info'!$C52,'Key project Info'!$C52*D433+('Key project Info'!$G73-'Key project Info'!$C52)/'Key project Info'!$B$6*SUM($B433:D433),D475*D433))</f>
        <v>0</v>
      </c>
      <c r="E502" s="68">
        <f>IF(E$481&gt;'Key project Info'!$B$6,0,IF('Key project Info'!$G73&gt;'Key project Info'!$C52,'Key project Info'!$C52*E433+('Key project Info'!$G73-'Key project Info'!$C52)/'Key project Info'!$B$6*SUM($B433:E433),E475*E433))</f>
        <v>0</v>
      </c>
      <c r="F502" s="68">
        <f>IF(F$481&gt;'Key project Info'!$B$6,0,IF('Key project Info'!$G73&gt;'Key project Info'!$C52,'Key project Info'!$C52*F433+('Key project Info'!$G73-'Key project Info'!$C52)/'Key project Info'!$B$6*SUM($B433:F433),F475*F433))</f>
        <v>0</v>
      </c>
      <c r="G502" s="68">
        <f>IF(G$481&gt;'Key project Info'!$B$6,0,IF('Key project Info'!$G73&gt;'Key project Info'!$C52,'Key project Info'!$C52*G433+('Key project Info'!$G73-'Key project Info'!$C52)/'Key project Info'!$B$6*SUM($B433:G433),G475*G433))</f>
        <v>0</v>
      </c>
      <c r="H502" s="68">
        <f>IF(H$481&gt;'Key project Info'!$B$6,0,IF('Key project Info'!$G73&gt;'Key project Info'!$C52,'Key project Info'!$C52*H433+('Key project Info'!$G73-'Key project Info'!$C52)/'Key project Info'!$B$6*SUM($B433:H433),H475*H433))</f>
        <v>0</v>
      </c>
      <c r="I502" s="68">
        <f>IF(I$481&gt;'Key project Info'!$B$6,0,IF('Key project Info'!$G73&gt;'Key project Info'!$C52,'Key project Info'!$C52*I433+('Key project Info'!$G73-'Key project Info'!$C52)/'Key project Info'!$B$6*SUM($B433:I433),I475*I433))</f>
        <v>0</v>
      </c>
      <c r="J502" s="68">
        <f>IF(J$481&gt;'Key project Info'!$B$6,0,IF('Key project Info'!$G73&gt;'Key project Info'!$C52,'Key project Info'!$C52*J433+('Key project Info'!$G73-'Key project Info'!$C52)/'Key project Info'!$B$6*SUM($B433:J433),J475*J433))</f>
        <v>0</v>
      </c>
      <c r="K502" s="68">
        <f>IF(K$481&gt;'Key project Info'!$B$6,0,IF('Key project Info'!$G73&gt;'Key project Info'!$C52,'Key project Info'!$C52*K433+('Key project Info'!$G73-'Key project Info'!$C52)/'Key project Info'!$B$6*SUM($B433:K433),K475*K433))</f>
        <v>0</v>
      </c>
      <c r="L502" s="68">
        <f>IF(L$481&gt;'Key project Info'!$B$6,0,IF('Key project Info'!$G73&gt;'Key project Info'!$C52,'Key project Info'!$C52*L433+('Key project Info'!$G73-'Key project Info'!$C52)/'Key project Info'!$B$6*SUM($B433:L433),L475*L433))</f>
        <v>0</v>
      </c>
      <c r="M502" s="68">
        <f>IF(M$481&gt;'Key project Info'!$B$6,0,IF('Key project Info'!$G73&gt;'Key project Info'!$C52,'Key project Info'!$C52*M433+('Key project Info'!$G73-'Key project Info'!$C52)/'Key project Info'!$B$6*SUM($B433:M433),M475*M433))</f>
        <v>0</v>
      </c>
      <c r="N502" s="68">
        <f>IF(N$481&gt;'Key project Info'!$B$6,0,IF('Key project Info'!$G73&gt;'Key project Info'!$C52,'Key project Info'!$C52*N433+('Key project Info'!$G73-'Key project Info'!$C52)/'Key project Info'!$B$6*SUM($B433:N433),N475*N433))</f>
        <v>0</v>
      </c>
      <c r="O502" s="68">
        <f>IF(O$481&gt;'Key project Info'!$B$6,0,IF('Key project Info'!$G73&gt;'Key project Info'!$C52,'Key project Info'!$C52*O433+('Key project Info'!$G73-'Key project Info'!$C52)/'Key project Info'!$B$6*SUM($B433:O433),O475*O433))</f>
        <v>0</v>
      </c>
      <c r="P502" s="68">
        <f>IF(P$481&gt;'Key project Info'!$B$6,0,IF('Key project Info'!$G73&gt;'Key project Info'!$C52,'Key project Info'!$C52*P433+('Key project Info'!$G73-'Key project Info'!$C52)/'Key project Info'!$B$6*SUM($B433:P433),P475*P433))</f>
        <v>0</v>
      </c>
      <c r="Q502" s="68">
        <f>IF(Q$481&gt;'Key project Info'!$B$6,0,IF('Key project Info'!$G73&gt;'Key project Info'!$C52,'Key project Info'!$C52*Q433+('Key project Info'!$G73-'Key project Info'!$C52)/'Key project Info'!$B$6*SUM($B433:Q433),Q475*Q433))</f>
        <v>0</v>
      </c>
      <c r="R502" s="68">
        <f>IF(R$481&gt;'Key project Info'!$B$6,0,IF('Key project Info'!$G73&gt;'Key project Info'!$C52,'Key project Info'!$C52*R433+('Key project Info'!$G73-'Key project Info'!$C52)/'Key project Info'!$B$6*SUM($B433:R433),R475*R433))</f>
        <v>0</v>
      </c>
      <c r="S502" s="68">
        <f>IF(S$481&gt;'Key project Info'!$B$6,0,IF('Key project Info'!$G73&gt;'Key project Info'!$C52,'Key project Info'!$C52*S433+('Key project Info'!$G73-'Key project Info'!$C52)/'Key project Info'!$B$6*SUM($B433:S433),S475*S433))</f>
        <v>0</v>
      </c>
      <c r="T502" s="68">
        <f>IF(T$481&gt;'Key project Info'!$B$6,0,IF('Key project Info'!$G73&gt;'Key project Info'!$C52,'Key project Info'!$C52*T433+('Key project Info'!$G73-'Key project Info'!$C52)/'Key project Info'!$B$6*SUM($B433:T433),T475*T433))</f>
        <v>0</v>
      </c>
      <c r="U502" s="68">
        <f>IF(U$481&gt;'Key project Info'!$B$6,0,IF('Key project Info'!$G73&gt;'Key project Info'!$C52,'Key project Info'!$C52*U433+('Key project Info'!$G73-'Key project Info'!$C52)/'Key project Info'!$B$6*SUM($B433:U433),U475*U433))</f>
        <v>0</v>
      </c>
      <c r="V502" s="68">
        <f>IF(V$481&gt;'Key project Info'!$B$6,0,IF('Key project Info'!$G73&gt;'Key project Info'!$C52,'Key project Info'!$C52*V433+('Key project Info'!$G73-'Key project Info'!$C52)/'Key project Info'!$B$6*SUM($B433:V433),V475*V433))</f>
        <v>0</v>
      </c>
      <c r="W502" s="68">
        <f>IF(W$481&gt;'Key project Info'!$B$6,0,IF('Key project Info'!$G73&gt;'Key project Info'!$C52,'Key project Info'!$C52*W433+('Key project Info'!$G73-'Key project Info'!$C52)/'Key project Info'!$B$6*SUM($B433:W433),W475*W433))</f>
        <v>0</v>
      </c>
      <c r="X502" s="68">
        <f>IF(X$481&gt;'Key project Info'!$B$6,0,IF('Key project Info'!$G73&gt;'Key project Info'!$C52,'Key project Info'!$C52*X433+('Key project Info'!$G73-'Key project Info'!$C52)/'Key project Info'!$B$6*SUM($B433:X433),X475*X433))</f>
        <v>0</v>
      </c>
      <c r="Y502" s="68">
        <f>IF(Y$481&gt;'Key project Info'!$B$6,0,IF('Key project Info'!$G73&gt;'Key project Info'!$C52,'Key project Info'!$C52*Y433+('Key project Info'!$G73-'Key project Info'!$C52)/'Key project Info'!$B$6*SUM($B433:Y433),Y475*Y433))</f>
        <v>0</v>
      </c>
      <c r="Z502" s="68">
        <f>IF(Z$481&gt;'Key project Info'!$B$6,0,IF('Key project Info'!$G73&gt;'Key project Info'!$C52,'Key project Info'!$C52*Z433+('Key project Info'!$G73-'Key project Info'!$C52)/'Key project Info'!$B$6*SUM($B433:Z433),Z475*Z433))</f>
        <v>0</v>
      </c>
      <c r="AA502" s="68">
        <f>IF(AA$481&gt;'Key project Info'!$B$6,0,IF('Key project Info'!$G73&gt;'Key project Info'!$C52,'Key project Info'!$C52*AA433+('Key project Info'!$G73-'Key project Info'!$C52)/'Key project Info'!$B$6*SUM($B433:AA433),AA475*AA433))</f>
        <v>0</v>
      </c>
      <c r="AB502" s="68">
        <f>IF(AB$481&gt;'Key project Info'!$B$6,0,IF('Key project Info'!$G73&gt;'Key project Info'!$C52,'Key project Info'!$C52*AB433+('Key project Info'!$G73-'Key project Info'!$C52)/'Key project Info'!$B$6*SUM($B433:AB433),AB475*AB433))</f>
        <v>0</v>
      </c>
      <c r="AC502" s="68">
        <f>IF(AC$481&gt;'Key project Info'!$B$6,0,IF('Key project Info'!$G73&gt;'Key project Info'!$C52,'Key project Info'!$C52*AC433+('Key project Info'!$G73-'Key project Info'!$C52)/'Key project Info'!$B$6*SUM($B433:AC433),AC475*AC433))</f>
        <v>0</v>
      </c>
      <c r="AD502" s="68">
        <f>IF(AD$481&gt;'Key project Info'!$B$6,0,IF('Key project Info'!$G73&gt;'Key project Info'!$C52,'Key project Info'!$C52*AD433+('Key project Info'!$G73-'Key project Info'!$C52)/'Key project Info'!$B$6*SUM($B433:AD433),AD475*AD433))</f>
        <v>0</v>
      </c>
      <c r="AE502" s="68">
        <f>IF(AE$481&gt;'Key project Info'!$B$6,0,IF('Key project Info'!$G73&gt;'Key project Info'!$C52,'Key project Info'!$C52*AE433+('Key project Info'!$G73-'Key project Info'!$C52)/'Key project Info'!$B$6*SUM($B433:AE433),AE475*AE433))</f>
        <v>0</v>
      </c>
      <c r="AF502" s="68"/>
      <c r="AG502" s="68"/>
      <c r="AH502" s="68"/>
    </row>
    <row r="503" spans="1:34" x14ac:dyDescent="0.25">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row>
    <row r="504" spans="1:34" s="301" customFormat="1" ht="15.6" x14ac:dyDescent="0.3">
      <c r="A504" s="299" t="s">
        <v>130</v>
      </c>
      <c r="B504" s="236">
        <f>SUM(B483:B502)</f>
        <v>-19325000</v>
      </c>
      <c r="C504" s="236">
        <f t="shared" ref="C504:AE504" si="0">SUM(C483:C502)</f>
        <v>440000</v>
      </c>
      <c r="D504" s="236">
        <f t="shared" si="0"/>
        <v>1185000</v>
      </c>
      <c r="E504" s="236">
        <f t="shared" si="0"/>
        <v>1930000</v>
      </c>
      <c r="F504" s="236">
        <f t="shared" si="0"/>
        <v>2400000</v>
      </c>
      <c r="G504" s="236">
        <f t="shared" si="0"/>
        <v>3170000</v>
      </c>
      <c r="H504" s="236">
        <f t="shared" si="0"/>
        <v>3940000</v>
      </c>
      <c r="I504" s="236">
        <f t="shared" si="0"/>
        <v>4710000</v>
      </c>
      <c r="J504" s="236">
        <f t="shared" si="0"/>
        <v>5480000</v>
      </c>
      <c r="K504" s="236">
        <f t="shared" si="0"/>
        <v>6250000</v>
      </c>
      <c r="L504" s="236">
        <f t="shared" si="0"/>
        <v>7020000</v>
      </c>
      <c r="M504" s="236">
        <f t="shared" si="0"/>
        <v>7790000</v>
      </c>
      <c r="N504" s="236">
        <f t="shared" si="0"/>
        <v>8560000</v>
      </c>
      <c r="O504" s="236">
        <f t="shared" si="0"/>
        <v>9330000</v>
      </c>
      <c r="P504" s="236">
        <f t="shared" si="0"/>
        <v>10100000</v>
      </c>
      <c r="Q504" s="236">
        <f t="shared" si="0"/>
        <v>10870000</v>
      </c>
      <c r="R504" s="236">
        <f t="shared" si="0"/>
        <v>11640000</v>
      </c>
      <c r="S504" s="236">
        <f t="shared" si="0"/>
        <v>12410000</v>
      </c>
      <c r="T504" s="236">
        <f t="shared" si="0"/>
        <v>13180000</v>
      </c>
      <c r="U504" s="236">
        <f t="shared" si="0"/>
        <v>13950000</v>
      </c>
      <c r="V504" s="236">
        <f t="shared" si="0"/>
        <v>0</v>
      </c>
      <c r="W504" s="236">
        <f t="shared" si="0"/>
        <v>0</v>
      </c>
      <c r="X504" s="236">
        <f t="shared" si="0"/>
        <v>0</v>
      </c>
      <c r="Y504" s="236">
        <f t="shared" si="0"/>
        <v>0</v>
      </c>
      <c r="Z504" s="236">
        <f t="shared" si="0"/>
        <v>0</v>
      </c>
      <c r="AA504" s="236">
        <f t="shared" si="0"/>
        <v>0</v>
      </c>
      <c r="AB504" s="236">
        <f t="shared" si="0"/>
        <v>0</v>
      </c>
      <c r="AC504" s="236">
        <f t="shared" si="0"/>
        <v>0</v>
      </c>
      <c r="AD504" s="236">
        <f t="shared" si="0"/>
        <v>0</v>
      </c>
      <c r="AE504" s="236">
        <f t="shared" si="0"/>
        <v>0</v>
      </c>
      <c r="AF504" s="300"/>
      <c r="AG504" s="300"/>
      <c r="AH504" s="300"/>
    </row>
    <row r="505" spans="1:34" x14ac:dyDescent="0.25">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row>
    <row r="506" spans="1:34" x14ac:dyDescent="0.25">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row>
    <row r="507" spans="1:34" x14ac:dyDescent="0.25">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row>
    <row r="508" spans="1:34" x14ac:dyDescent="0.25">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row>
    <row r="509" spans="1:34" ht="22.8" x14ac:dyDescent="0.3">
      <c r="A509" s="297" t="s">
        <v>128</v>
      </c>
      <c r="B509" s="298"/>
      <c r="C509" s="298"/>
      <c r="D509" s="298"/>
      <c r="E509" s="298"/>
      <c r="F509" s="298"/>
      <c r="G509" s="298"/>
      <c r="H509" s="298"/>
      <c r="I509" s="298"/>
      <c r="J509" s="298"/>
      <c r="K509" s="298"/>
      <c r="L509" s="298"/>
      <c r="M509" s="298"/>
      <c r="N509" s="298"/>
      <c r="O509" s="298"/>
      <c r="P509" s="298"/>
      <c r="Q509" s="298"/>
      <c r="R509" s="298"/>
      <c r="S509" s="298"/>
      <c r="T509" s="298"/>
      <c r="U509" s="298"/>
      <c r="V509" s="298"/>
      <c r="W509" s="298"/>
      <c r="X509" s="298"/>
      <c r="Y509" s="298"/>
      <c r="Z509" s="298"/>
      <c r="AA509" s="298"/>
      <c r="AB509" s="298"/>
      <c r="AC509" s="298"/>
      <c r="AD509" s="298"/>
      <c r="AE509" s="298"/>
      <c r="AF509" s="68"/>
      <c r="AG509" s="68"/>
      <c r="AH509" s="68"/>
    </row>
    <row r="510" spans="1:34" x14ac:dyDescent="0.25">
      <c r="A510" s="287" t="s">
        <v>1</v>
      </c>
      <c r="B510" s="288">
        <v>1</v>
      </c>
      <c r="C510" s="288">
        <v>2</v>
      </c>
      <c r="D510" s="288">
        <v>3</v>
      </c>
      <c r="E510" s="288">
        <v>4</v>
      </c>
      <c r="F510" s="288">
        <v>5</v>
      </c>
      <c r="G510" s="288">
        <v>6</v>
      </c>
      <c r="H510" s="288">
        <v>7</v>
      </c>
      <c r="I510" s="288">
        <v>8</v>
      </c>
      <c r="J510" s="288">
        <v>9</v>
      </c>
      <c r="K510" s="288">
        <v>10</v>
      </c>
      <c r="L510" s="288">
        <v>11</v>
      </c>
      <c r="M510" s="288">
        <v>12</v>
      </c>
      <c r="N510" s="288">
        <v>13</v>
      </c>
      <c r="O510" s="288">
        <v>14</v>
      </c>
      <c r="P510" s="288">
        <v>15</v>
      </c>
      <c r="Q510" s="288">
        <v>16</v>
      </c>
      <c r="R510" s="288">
        <v>17</v>
      </c>
      <c r="S510" s="288">
        <v>18</v>
      </c>
      <c r="T510" s="288">
        <v>19</v>
      </c>
      <c r="U510" s="288">
        <v>20</v>
      </c>
      <c r="V510" s="288">
        <v>21</v>
      </c>
      <c r="W510" s="288">
        <v>22</v>
      </c>
      <c r="X510" s="288">
        <v>23</v>
      </c>
      <c r="Y510" s="288">
        <v>24</v>
      </c>
      <c r="Z510" s="288">
        <v>25</v>
      </c>
      <c r="AA510" s="288">
        <v>26</v>
      </c>
      <c r="AB510" s="288">
        <v>27</v>
      </c>
      <c r="AC510" s="288">
        <v>28</v>
      </c>
      <c r="AD510" s="288">
        <v>29</v>
      </c>
      <c r="AE510" s="288">
        <v>30</v>
      </c>
      <c r="AF510" s="68"/>
      <c r="AG510" s="68"/>
      <c r="AH510" s="68"/>
    </row>
    <row r="511" spans="1:34" ht="17.399999999999999" x14ac:dyDescent="0.3">
      <c r="A511" s="129" t="s">
        <v>64</v>
      </c>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row>
    <row r="512" spans="1:34" x14ac:dyDescent="0.25">
      <c r="A512" s="68" t="str">
        <f>'Key project Info'!$B33</f>
        <v>Primary natural forest (non-exploited)</v>
      </c>
      <c r="B512" s="68">
        <f>IF(B$510&gt;'Key project Info'!$B$6,0,B483/(1+$B42)^B$510)</f>
        <v>-9076363.6363636367</v>
      </c>
      <c r="C512" s="68">
        <f>IF(C$510&gt;'Key project Info'!$B$6,0,C483/(1+$B42)^C$510)</f>
        <v>1644747.1074380167</v>
      </c>
      <c r="D512" s="68">
        <f>IF(D$510&gt;'Key project Info'!$B$6,0,D483/(1+$B42)^D$510)</f>
        <v>1487423.4710743802</v>
      </c>
      <c r="E512" s="68">
        <f>IF(E$510&gt;'Key project Info'!$B$6,0,E483/(1+$B42)^E$510)</f>
        <v>1342368.95075473</v>
      </c>
      <c r="F512" s="68">
        <f>IF(F$510&gt;'Key project Info'!$B$6,0,F483/(1+$B42)^F$510)</f>
        <v>1208713.1677791509</v>
      </c>
      <c r="G512" s="68">
        <f>IF(G$510&gt;'Key project Info'!$B$6,0,G483/(1+$B42)^G$510)</f>
        <v>1085644.1906961829</v>
      </c>
      <c r="H512" s="68">
        <f>IF(H$510&gt;'Key project Info'!$B$6,0,H483/(1+$B42)^H$510)</f>
        <v>972404.74879581539</v>
      </c>
      <c r="I512" s="68">
        <f>IF(I$510&gt;'Key project Info'!$B$6,0,I483/(1+$B42)^I$510)</f>
        <v>868288.68478333415</v>
      </c>
      <c r="J512" s="68">
        <f>IF(J$510&gt;'Key project Info'!$B$6,0,J483/(1+$B42)^J$510)</f>
        <v>772637.63180720212</v>
      </c>
      <c r="K512" s="68">
        <f>IF(K$510&gt;'Key project Info'!$B$6,0,K483/(1+$B42)^K$510)</f>
        <v>684837.90092002007</v>
      </c>
      <c r="L512" s="68">
        <f>IF(L$510&gt;'Key project Info'!$B$6,0,L483/(1+$B42)^L$510)</f>
        <v>604317.56590275711</v>
      </c>
      <c r="M512" s="68">
        <f>IF(M$510&gt;'Key project Info'!$B$6,0,M483/(1+$B42)^M$510)</f>
        <v>530543.73318216077</v>
      </c>
      <c r="N512" s="68">
        <f>IF(N$510&gt;'Key project Info'!$B$6,0,N483/(1+$B42)^N$510)</f>
        <v>463019.98532261309</v>
      </c>
      <c r="O512" s="68">
        <f>IF(O$510&gt;'Key project Info'!$B$6,0,O483/(1+$B42)^O$510)</f>
        <v>401283.98727959802</v>
      </c>
      <c r="P512" s="68">
        <f>IF(P$510&gt;'Key project Info'!$B$6,0,P483/(1+$B42)^P$510)</f>
        <v>344905.245265109</v>
      </c>
      <c r="Q512" s="68">
        <f>IF(Q$510&gt;'Key project Info'!$B$6,0,Q483/(1+$B42)^Q$510)</f>
        <v>293483.00869831099</v>
      </c>
      <c r="R512" s="68">
        <f>IF(R$510&gt;'Key project Info'!$B$6,0,R483/(1+$B42)^R$510)</f>
        <v>246644.30629999467</v>
      </c>
      <c r="S512" s="68">
        <f>IF(S$510&gt;'Key project Info'!$B$6,0,S483/(1+$B42)^S$510)</f>
        <v>204042.10793908651</v>
      </c>
      <c r="T512" s="68">
        <f>IF(T$510&gt;'Key project Info'!$B$6,0,T483/(1+$B42)^T$510)</f>
        <v>165353.60435583116</v>
      </c>
      <c r="U512" s="68">
        <f>IF(U$510&gt;'Key project Info'!$B$6,0,U483/(1+$B42)^U$510)</f>
        <v>130278.59737126091</v>
      </c>
      <c r="V512" s="68">
        <f>IF(V$510&gt;'Key project Info'!$B$6,0,V483/(1+$B42)^V$510)</f>
        <v>0</v>
      </c>
      <c r="W512" s="68">
        <f>IF(W$510&gt;'Key project Info'!$B$6,0,W483/(1+$B42)^W$510)</f>
        <v>0</v>
      </c>
      <c r="X512" s="68">
        <f>IF(X$510&gt;'Key project Info'!$B$6,0,X483/(1+$B42)^X$510)</f>
        <v>0</v>
      </c>
      <c r="Y512" s="68">
        <f>IF(Y$510&gt;'Key project Info'!$B$6,0,Y483/(1+$B42)^Y$510)</f>
        <v>0</v>
      </c>
      <c r="Z512" s="68">
        <f>IF(Z$510&gt;'Key project Info'!$B$6,0,Z483/(1+$B42)^Z$510)</f>
        <v>0</v>
      </c>
      <c r="AA512" s="68">
        <f>IF(AA$510&gt;'Key project Info'!$B$6,0,AA483/(1+$B42)^AA$510)</f>
        <v>0</v>
      </c>
      <c r="AB512" s="68">
        <f>IF(AB$510&gt;'Key project Info'!$B$6,0,AB483/(1+$B42)^AB$510)</f>
        <v>0</v>
      </c>
      <c r="AC512" s="68">
        <f>IF(AC$510&gt;'Key project Info'!$B$6,0,AC483/(1+$B42)^AC$510)</f>
        <v>0</v>
      </c>
      <c r="AD512" s="68">
        <f>IF(AD$510&gt;'Key project Info'!$B$6,0,AD483/(1+$B42)^AD$510)</f>
        <v>0</v>
      </c>
      <c r="AE512" s="68">
        <f>IF(AE$510&gt;'Key project Info'!$B$6,0,AE483/(1+$B42)^AE$510)</f>
        <v>0</v>
      </c>
      <c r="AF512" s="68"/>
      <c r="AG512" s="68"/>
      <c r="AH512" s="68"/>
    </row>
    <row r="513" spans="1:34" x14ac:dyDescent="0.25">
      <c r="A513" s="68" t="str">
        <f>'Key project Info'!$B34</f>
        <v>Secondary natural forest (exploited)</v>
      </c>
      <c r="B513" s="68">
        <f>IF(B$510&gt;'Key project Info'!$B$6,0,B484/(1+$B63)^B$510)</f>
        <v>189090.90909090909</v>
      </c>
      <c r="C513" s="68">
        <f>IF(C$510&gt;'Key project Info'!$B$6,0,C484/(1+$B63)^C$510)</f>
        <v>178776.85950413224</v>
      </c>
      <c r="D513" s="68">
        <f>IF(D$510&gt;'Key project Info'!$B$6,0,D484/(1+$B63)^D$510)</f>
        <v>169025.39444027047</v>
      </c>
      <c r="E513" s="68">
        <f>IF(E$510&gt;'Key project Info'!$B$6,0,E484/(1+$B63)^E$510)</f>
        <v>159805.82747080119</v>
      </c>
      <c r="F513" s="68">
        <f>IF(F$510&gt;'Key project Info'!$B$6,0,F484/(1+$B63)^F$510)</f>
        <v>151089.14597239386</v>
      </c>
      <c r="G513" s="68">
        <f>IF(G$510&gt;'Key project Info'!$B$6,0,G484/(1+$B63)^G$510)</f>
        <v>142847.9198284451</v>
      </c>
      <c r="H513" s="68">
        <f>IF(H$510&gt;'Key project Info'!$B$6,0,H484/(1+$B63)^H$510)</f>
        <v>135056.21511052991</v>
      </c>
      <c r="I513" s="68">
        <f>IF(I$510&gt;'Key project Info'!$B$6,0,I484/(1+$B63)^I$510)</f>
        <v>127689.51246813737</v>
      </c>
      <c r="J513" s="68">
        <f>IF(J$510&gt;'Key project Info'!$B$6,0,J484/(1+$B63)^J$510)</f>
        <v>120724.62996987534</v>
      </c>
      <c r="K513" s="68">
        <f>IF(K$510&gt;'Key project Info'!$B$6,0,K484/(1+$B63)^K$510)</f>
        <v>114139.65015333667</v>
      </c>
      <c r="L513" s="68">
        <f>IF(L$510&gt;'Key project Info'!$B$6,0,L484/(1+$B63)^L$510)</f>
        <v>107913.85105406377</v>
      </c>
      <c r="M513" s="68">
        <f>IF(M$510&gt;'Key project Info'!$B$6,0,M484/(1+$B63)^M$510)</f>
        <v>102027.64099656939</v>
      </c>
      <c r="N513" s="68">
        <f>IF(N$510&gt;'Key project Info'!$B$6,0,N484/(1+$B63)^N$510)</f>
        <v>96462.496942211059</v>
      </c>
      <c r="O513" s="68">
        <f>IF(O$510&gt;'Key project Info'!$B$6,0,O484/(1+$B63)^O$510)</f>
        <v>91200.906199908641</v>
      </c>
      <c r="P513" s="68">
        <f>IF(P$510&gt;'Key project Info'!$B$6,0,P484/(1+$B63)^P$510)</f>
        <v>86226.31131627725</v>
      </c>
      <c r="Q513" s="68">
        <f>IF(Q$510&gt;'Key project Info'!$B$6,0,Q484/(1+$B63)^Q$510)</f>
        <v>81523.057971753049</v>
      </c>
      <c r="R513" s="68">
        <f>IF(R$510&gt;'Key project Info'!$B$6,0,R484/(1+$B63)^R$510)</f>
        <v>77076.345718748329</v>
      </c>
      <c r="S513" s="68">
        <f>IF(S$510&gt;'Key project Info'!$B$6,0,S484/(1+$B63)^S$510)</f>
        <v>72872.181406816613</v>
      </c>
      <c r="T513" s="68">
        <f>IF(T$510&gt;'Key project Info'!$B$6,0,T484/(1+$B63)^T$510)</f>
        <v>68897.335148262981</v>
      </c>
      <c r="U513" s="68">
        <f>IF(U$510&gt;'Key project Info'!$B$6,0,U484/(1+$B63)^U$510)</f>
        <v>65139.298685630456</v>
      </c>
      <c r="V513" s="68">
        <f>IF(V$510&gt;'Key project Info'!$B$6,0,V484/(1+$B63)^V$510)</f>
        <v>0</v>
      </c>
      <c r="W513" s="68">
        <f>IF(W$510&gt;'Key project Info'!$B$6,0,W484/(1+$B63)^W$510)</f>
        <v>0</v>
      </c>
      <c r="X513" s="68">
        <f>IF(X$510&gt;'Key project Info'!$B$6,0,X484/(1+$B63)^X$510)</f>
        <v>0</v>
      </c>
      <c r="Y513" s="68">
        <f>IF(Y$510&gt;'Key project Info'!$B$6,0,Y484/(1+$B63)^Y$510)</f>
        <v>0</v>
      </c>
      <c r="Z513" s="68">
        <f>IF(Z$510&gt;'Key project Info'!$B$6,0,Z484/(1+$B63)^Z$510)</f>
        <v>0</v>
      </c>
      <c r="AA513" s="68">
        <f>IF(AA$510&gt;'Key project Info'!$B$6,0,AA484/(1+$B63)^AA$510)</f>
        <v>0</v>
      </c>
      <c r="AB513" s="68">
        <f>IF(AB$510&gt;'Key project Info'!$B$6,0,AB484/(1+$B63)^AB$510)</f>
        <v>0</v>
      </c>
      <c r="AC513" s="68">
        <f>IF(AC$510&gt;'Key project Info'!$B$6,0,AC484/(1+$B63)^AC$510)</f>
        <v>0</v>
      </c>
      <c r="AD513" s="68">
        <f>IF(AD$510&gt;'Key project Info'!$B$6,0,AD484/(1+$B63)^AD$510)</f>
        <v>0</v>
      </c>
      <c r="AE513" s="68">
        <f>IF(AE$510&gt;'Key project Info'!$B$6,0,AE484/(1+$B63)^AE$510)</f>
        <v>0</v>
      </c>
      <c r="AF513" s="68"/>
      <c r="AG513" s="68"/>
      <c r="AH513" s="68"/>
    </row>
    <row r="514" spans="1:34" x14ac:dyDescent="0.25">
      <c r="A514" s="68" t="str">
        <f>'Key project Info'!$B35</f>
        <v>Agriculture after charcoal</v>
      </c>
      <c r="B514" s="68">
        <f>IF(B$510&gt;'Key project Info'!$B$6,0,B485/(1+$B84)^B$510)</f>
        <v>-118181.81818181818</v>
      </c>
      <c r="C514" s="68">
        <f>IF(C$510&gt;'Key project Info'!$B$6,0,C485/(1+$B84)^C$510)</f>
        <v>-67041.322314049583</v>
      </c>
      <c r="D514" s="68">
        <f>IF(D$510&gt;'Key project Info'!$B$6,0,D485/(1+$B84)^D$510)</f>
        <v>-21128.174305033808</v>
      </c>
      <c r="E514" s="68">
        <f>IF(E$510&gt;'Key project Info'!$B$6,0,E485/(1+$B84)^E$510)</f>
        <v>19975.728433850149</v>
      </c>
      <c r="F514" s="68">
        <f>IF(F$510&gt;'Key project Info'!$B$6,0,F485/(1+$B84)^F$510)</f>
        <v>-151089.14597239386</v>
      </c>
      <c r="G514" s="68">
        <f>IF(G$510&gt;'Key project Info'!$B$6,0,G485/(1+$B84)^G$510)</f>
        <v>-89279.949892778197</v>
      </c>
      <c r="H514" s="68">
        <f>IF(H$510&gt;'Key project Info'!$B$6,0,H485/(1+$B84)^H$510)</f>
        <v>-33764.053777632478</v>
      </c>
      <c r="I514" s="68">
        <f>IF(I$510&gt;'Key project Info'!$B$6,0,I485/(1+$B84)^I$510)</f>
        <v>15961.189058517171</v>
      </c>
      <c r="J514" s="68">
        <f>IF(J$510&gt;'Key project Info'!$B$6,0,J485/(1+$B84)^J$510)</f>
        <v>60362.314984937671</v>
      </c>
      <c r="K514" s="68">
        <f>IF(K$510&gt;'Key project Info'!$B$6,0,K485/(1+$B84)^K$510)</f>
        <v>99872.193884169596</v>
      </c>
      <c r="L514" s="68">
        <f>IF(L$510&gt;'Key project Info'!$B$6,0,L485/(1+$B84)^L$510)</f>
        <v>134892.31381757971</v>
      </c>
      <c r="M514" s="68">
        <f>IF(M$510&gt;'Key project Info'!$B$6,0,M485/(1+$B84)^M$510)</f>
        <v>165794.91661942526</v>
      </c>
      <c r="N514" s="68">
        <f>IF(N$510&gt;'Key project Info'!$B$6,0,N485/(1+$B84)^N$510)</f>
        <v>192924.99388442212</v>
      </c>
      <c r="O514" s="68">
        <f>IF(O$510&gt;'Key project Info'!$B$6,0,O485/(1+$B84)^O$510)</f>
        <v>216602.15222478303</v>
      </c>
      <c r="P514" s="68">
        <f>IF(P$510&gt;'Key project Info'!$B$6,0,P485/(1+$B84)^P$510)</f>
        <v>237122.35611976244</v>
      </c>
      <c r="Q514" s="68">
        <f>IF(Q$510&gt;'Key project Info'!$B$6,0,Q485/(1+$B84)^Q$510)</f>
        <v>254759.55616172828</v>
      </c>
      <c r="R514" s="68">
        <f>IF(R$510&gt;'Key project Info'!$B$6,0,R485/(1+$B84)^R$510)</f>
        <v>269767.21001561917</v>
      </c>
      <c r="S514" s="68">
        <f>IF(S$510&gt;'Key project Info'!$B$6,0,S485/(1+$B84)^S$510)</f>
        <v>282379.70295141439</v>
      </c>
      <c r="T514" s="68">
        <f>IF(T$510&gt;'Key project Info'!$B$6,0,T485/(1+$B84)^T$510)</f>
        <v>292813.67438011768</v>
      </c>
      <c r="U514" s="68">
        <f>IF(U$510&gt;'Key project Info'!$B$6,0,U485/(1+$B84)^U$510)</f>
        <v>301269.25642104086</v>
      </c>
      <c r="V514" s="68">
        <f>IF(V$510&gt;'Key project Info'!$B$6,0,V485/(1+$B84)^V$510)</f>
        <v>0</v>
      </c>
      <c r="W514" s="68">
        <f>IF(W$510&gt;'Key project Info'!$B$6,0,W485/(1+$B84)^W$510)</f>
        <v>0</v>
      </c>
      <c r="X514" s="68">
        <f>IF(X$510&gt;'Key project Info'!$B$6,0,X485/(1+$B84)^X$510)</f>
        <v>0</v>
      </c>
      <c r="Y514" s="68">
        <f>IF(Y$510&gt;'Key project Info'!$B$6,0,Y485/(1+$B84)^Y$510)</f>
        <v>0</v>
      </c>
      <c r="Z514" s="68">
        <f>IF(Z$510&gt;'Key project Info'!$B$6,0,Z485/(1+$B84)^Z$510)</f>
        <v>0</v>
      </c>
      <c r="AA514" s="68">
        <f>IF(AA$510&gt;'Key project Info'!$B$6,0,AA485/(1+$B84)^AA$510)</f>
        <v>0</v>
      </c>
      <c r="AB514" s="68">
        <f>IF(AB$510&gt;'Key project Info'!$B$6,0,AB485/(1+$B84)^AB$510)</f>
        <v>0</v>
      </c>
      <c r="AC514" s="68">
        <f>IF(AC$510&gt;'Key project Info'!$B$6,0,AC485/(1+$B84)^AC$510)</f>
        <v>0</v>
      </c>
      <c r="AD514" s="68">
        <f>IF(AD$510&gt;'Key project Info'!$B$6,0,AD485/(1+$B84)^AD$510)</f>
        <v>0</v>
      </c>
      <c r="AE514" s="68">
        <f>IF(AE$510&gt;'Key project Info'!$B$6,0,AE485/(1+$B84)^AE$510)</f>
        <v>0</v>
      </c>
      <c r="AF514" s="68"/>
      <c r="AG514" s="68"/>
      <c r="AH514" s="68"/>
    </row>
    <row r="515" spans="1:34" x14ac:dyDescent="0.25">
      <c r="A515" s="68" t="str">
        <f>'Key project Info'!$B36</f>
        <v xml:space="preserve">Agriculture </v>
      </c>
      <c r="B515" s="68">
        <f>IF(B$510&gt;'Key project Info'!$B$6,0,B486/(1+$B105)^B$510)</f>
        <v>-5956363.6363636367</v>
      </c>
      <c r="C515" s="68">
        <f>IF(C$510&gt;'Key project Info'!$B$6,0,C486/(1+$B105)^C$510)</f>
        <v>1139702.4793388429</v>
      </c>
      <c r="D515" s="68">
        <f>IF(D$510&gt;'Key project Info'!$B$6,0,D486/(1+$B105)^D$510)</f>
        <v>1140921.4124718257</v>
      </c>
      <c r="E515" s="68">
        <f>IF(E$510&gt;'Key project Info'!$B$6,0,E486/(1+$B105)^E$510)</f>
        <v>1138616.5207294584</v>
      </c>
      <c r="F515" s="68">
        <f>IF(F$510&gt;'Key project Info'!$B$6,0,F486/(1+$B105)^F$510)</f>
        <v>1133168.5947929539</v>
      </c>
      <c r="G515" s="68">
        <f>IF(G$510&gt;'Key project Info'!$B$6,0,G486/(1+$B105)^G$510)</f>
        <v>1124927.3686490052</v>
      </c>
      <c r="H515" s="68">
        <f>IF(H$510&gt;'Key project Info'!$B$6,0,H486/(1+$B105)^H$510)</f>
        <v>1114213.7746618718</v>
      </c>
      <c r="I515" s="68">
        <f>IF(I$510&gt;'Key project Info'!$B$6,0,I486/(1+$B105)^I$510)</f>
        <v>1101322.0450376847</v>
      </c>
      <c r="J515" s="68">
        <f>IF(J$510&gt;'Key project Info'!$B$6,0,J486/(1+$B105)^J$510)</f>
        <v>1086521.669728878</v>
      </c>
      <c r="K515" s="68">
        <f>IF(K$510&gt;'Key project Info'!$B$6,0,K486/(1+$B105)^K$510)</f>
        <v>1070059.2201875313</v>
      </c>
      <c r="L515" s="68">
        <f>IF(L$510&gt;'Key project Info'!$B$6,0,L486/(1+$B105)^L$510)</f>
        <v>1052160.0477771219</v>
      </c>
      <c r="M515" s="68">
        <f>IF(M$510&gt;'Key project Info'!$B$6,0,M486/(1+$B105)^M$510)</f>
        <v>1033029.8650902651</v>
      </c>
      <c r="N515" s="68">
        <f>IF(N$510&gt;'Key project Info'!$B$6,0,N486/(1+$B105)^N$510)</f>
        <v>1012856.2178932162</v>
      </c>
      <c r="O515" s="68">
        <f>IF(O$510&gt;'Key project Info'!$B$6,0,O486/(1+$B105)^O$510)</f>
        <v>991809.8549240065</v>
      </c>
      <c r="P515" s="68">
        <f>IF(P$510&gt;'Key project Info'!$B$6,0,P486/(1+$B105)^P$510)</f>
        <v>970046.00230811909</v>
      </c>
      <c r="Q515" s="68">
        <f>IF(Q$510&gt;'Key project Info'!$B$6,0,Q486/(1+$B105)^Q$510)</f>
        <v>947705.5489216292</v>
      </c>
      <c r="R515" s="68">
        <f>IF(R$510&gt;'Key project Info'!$B$6,0,R486/(1+$B105)^R$510)</f>
        <v>924916.14862498001</v>
      </c>
      <c r="S515" s="68">
        <f>IF(S$510&gt;'Key project Info'!$B$6,0,S486/(1+$B105)^S$510)</f>
        <v>901793.24490935553</v>
      </c>
      <c r="T515" s="68">
        <f>IF(T$510&gt;'Key project Info'!$B$6,0,T486/(1+$B105)^T$510)</f>
        <v>878441.02314035303</v>
      </c>
      <c r="U515" s="68">
        <f>IF(U$510&gt;'Key project Info'!$B$6,0,U486/(1+$B105)^U$510)</f>
        <v>854953.29524889973</v>
      </c>
      <c r="V515" s="68">
        <f>IF(V$510&gt;'Key project Info'!$B$6,0,V486/(1+$B105)^V$510)</f>
        <v>0</v>
      </c>
      <c r="W515" s="68">
        <f>IF(W$510&gt;'Key project Info'!$B$6,0,W486/(1+$B105)^W$510)</f>
        <v>0</v>
      </c>
      <c r="X515" s="68">
        <f>IF(X$510&gt;'Key project Info'!$B$6,0,X486/(1+$B105)^X$510)</f>
        <v>0</v>
      </c>
      <c r="Y515" s="68">
        <f>IF(Y$510&gt;'Key project Info'!$B$6,0,Y486/(1+$B105)^Y$510)</f>
        <v>0</v>
      </c>
      <c r="Z515" s="68">
        <f>IF(Z$510&gt;'Key project Info'!$B$6,0,Z486/(1+$B105)^Z$510)</f>
        <v>0</v>
      </c>
      <c r="AA515" s="68">
        <f>IF(AA$510&gt;'Key project Info'!$B$6,0,AA486/(1+$B105)^AA$510)</f>
        <v>0</v>
      </c>
      <c r="AB515" s="68">
        <f>IF(AB$510&gt;'Key project Info'!$B$6,0,AB486/(1+$B105)^AB$510)</f>
        <v>0</v>
      </c>
      <c r="AC515" s="68">
        <f>IF(AC$510&gt;'Key project Info'!$B$6,0,AC486/(1+$B105)^AC$510)</f>
        <v>0</v>
      </c>
      <c r="AD515" s="68">
        <f>IF(AD$510&gt;'Key project Info'!$B$6,0,AD486/(1+$B105)^AD$510)</f>
        <v>0</v>
      </c>
      <c r="AE515" s="68">
        <f>IF(AE$510&gt;'Key project Info'!$B$6,0,AE486/(1+$B105)^AE$510)</f>
        <v>0</v>
      </c>
      <c r="AF515" s="68"/>
      <c r="AG515" s="68"/>
      <c r="AH515" s="68"/>
    </row>
    <row r="516" spans="1:34" x14ac:dyDescent="0.25">
      <c r="A516" s="68" t="str">
        <f>'Key project Info'!$B37</f>
        <v>Sustainable logging of primary forests</v>
      </c>
      <c r="B516" s="68">
        <f>IF(B$510&gt;'Key project Info'!$B$6,0,B487/(1+$B126)^B$510)</f>
        <v>-3309090.9090909092</v>
      </c>
      <c r="C516" s="68">
        <f>IF(C$510&gt;'Key project Info'!$B$6,0,C487/(1+$B126)^C$510)</f>
        <v>-2502876.0330578513</v>
      </c>
      <c r="D516" s="68">
        <f>IF(D$510&gt;'Key project Info'!$B$6,0,D487/(1+$B126)^D$510)</f>
        <v>-1774766.64162284</v>
      </c>
      <c r="E516" s="68">
        <f>IF(E$510&gt;'Key project Info'!$B$6,0,E487/(1+$B126)^E$510)</f>
        <v>-1118640.7922956082</v>
      </c>
      <c r="F516" s="68">
        <f>IF(F$510&gt;'Key project Info'!$B$6,0,F487/(1+$B126)^F$510)</f>
        <v>-528812.01090337848</v>
      </c>
      <c r="G516" s="68">
        <f>IF(G$510&gt;'Key project Info'!$B$6,0,G487/(1+$B126)^G$510)</f>
        <v>0</v>
      </c>
      <c r="H516" s="68">
        <f>IF(H$510&gt;'Key project Info'!$B$6,0,H487/(1+$B126)^H$510)</f>
        <v>472696.75288685469</v>
      </c>
      <c r="I516" s="68">
        <f>IF(I$510&gt;'Key project Info'!$B$6,0,I487/(1+$B126)^I$510)</f>
        <v>893826.58727696154</v>
      </c>
      <c r="J516" s="68">
        <f>IF(J$510&gt;'Key project Info'!$B$6,0,J487/(1+$B126)^J$510)</f>
        <v>1267608.6146836909</v>
      </c>
      <c r="K516" s="68">
        <f>IF(K$510&gt;'Key project Info'!$B$6,0,K487/(1+$B126)^K$510)</f>
        <v>1597955.1021467135</v>
      </c>
      <c r="L516" s="68">
        <f>IF(L$510&gt;'Key project Info'!$B$6,0,L487/(1+$B126)^L$510)</f>
        <v>1888492.393446116</v>
      </c>
      <c r="M516" s="68">
        <f>IF(M$510&gt;'Key project Info'!$B$6,0,M487/(1+$B126)^M$510)</f>
        <v>2142580.4609279572</v>
      </c>
      <c r="N516" s="68">
        <f>IF(N$510&gt;'Key project Info'!$B$6,0,N487/(1+$B126)^N$510)</f>
        <v>2363331.1750841709</v>
      </c>
      <c r="O516" s="68">
        <f>IF(O$510&gt;'Key project Info'!$B$6,0,O487/(1+$B126)^O$510)</f>
        <v>2553625.3735974417</v>
      </c>
      <c r="P516" s="68">
        <f>IF(P$510&gt;'Key project Info'!$B$6,0,P487/(1+$B126)^P$510)</f>
        <v>2716128.8064627335</v>
      </c>
      <c r="Q516" s="68">
        <f>IF(Q$510&gt;'Key project Info'!$B$6,0,Q487/(1+$B126)^Q$510)</f>
        <v>2853307.0290113566</v>
      </c>
      <c r="R516" s="68">
        <f>IF(R$510&gt;'Key project Info'!$B$6,0,R487/(1+$B126)^R$510)</f>
        <v>2967439.3101718109</v>
      </c>
      <c r="S516" s="68">
        <f>IF(S$510&gt;'Key project Info'!$B$6,0,S487/(1+$B126)^S$510)</f>
        <v>3060631.6190862977</v>
      </c>
      <c r="T516" s="68">
        <f>IF(T$510&gt;'Key project Info'!$B$6,0,T487/(1+$B126)^T$510)</f>
        <v>3134828.7492459654</v>
      </c>
      <c r="U516" s="68">
        <f>IF(U$510&gt;'Key project Info'!$B$6,0,U487/(1+$B126)^U$510)</f>
        <v>3191825.6355958926</v>
      </c>
      <c r="V516" s="68">
        <f>IF(V$510&gt;'Key project Info'!$B$6,0,V487/(1+$B126)^V$510)</f>
        <v>0</v>
      </c>
      <c r="W516" s="68">
        <f>IF(W$510&gt;'Key project Info'!$B$6,0,W487/(1+$B126)^W$510)</f>
        <v>0</v>
      </c>
      <c r="X516" s="68">
        <f>IF(X$510&gt;'Key project Info'!$B$6,0,X487/(1+$B126)^X$510)</f>
        <v>0</v>
      </c>
      <c r="Y516" s="68">
        <f>IF(Y$510&gt;'Key project Info'!$B$6,0,Y487/(1+$B126)^Y$510)</f>
        <v>0</v>
      </c>
      <c r="Z516" s="68">
        <f>IF(Z$510&gt;'Key project Info'!$B$6,0,Z487/(1+$B126)^Z$510)</f>
        <v>0</v>
      </c>
      <c r="AA516" s="68">
        <f>IF(AA$510&gt;'Key project Info'!$B$6,0,AA487/(1+$B126)^AA$510)</f>
        <v>0</v>
      </c>
      <c r="AB516" s="68">
        <f>IF(AB$510&gt;'Key project Info'!$B$6,0,AB487/(1+$B126)^AB$510)</f>
        <v>0</v>
      </c>
      <c r="AC516" s="68">
        <f>IF(AC$510&gt;'Key project Info'!$B$6,0,AC487/(1+$B126)^AC$510)</f>
        <v>0</v>
      </c>
      <c r="AD516" s="68">
        <f>IF(AD$510&gt;'Key project Info'!$B$6,0,AD487/(1+$B126)^AD$510)</f>
        <v>0</v>
      </c>
      <c r="AE516" s="68">
        <f>IF(AE$510&gt;'Key project Info'!$B$6,0,AE487/(1+$B126)^AE$510)</f>
        <v>0</v>
      </c>
      <c r="AF516" s="68"/>
      <c r="AG516" s="68"/>
      <c r="AH516" s="68"/>
    </row>
    <row r="517" spans="1:34" x14ac:dyDescent="0.25">
      <c r="A517" s="68" t="str">
        <f>'Key project Info'!$B38</f>
        <v>Land use e</v>
      </c>
      <c r="B517" s="68">
        <f>IF(B$510&gt;'Key project Info'!$B$6,0,B488/(1+$B147)^B$510)</f>
        <v>0</v>
      </c>
      <c r="C517" s="68">
        <f>IF(C$510&gt;'Key project Info'!$B$6,0,C488/(1+$B147)^C$510)</f>
        <v>0</v>
      </c>
      <c r="D517" s="68">
        <f>IF(D$510&gt;'Key project Info'!$B$6,0,D488/(1+$B147)^D$510)</f>
        <v>0</v>
      </c>
      <c r="E517" s="68">
        <f>IF(E$510&gt;'Key project Info'!$B$6,0,E488/(1+$B147)^E$510)</f>
        <v>0</v>
      </c>
      <c r="F517" s="68">
        <f>IF(F$510&gt;'Key project Info'!$B$6,0,F488/(1+$B147)^F$510)</f>
        <v>0</v>
      </c>
      <c r="G517" s="68">
        <f>IF(G$510&gt;'Key project Info'!$B$6,0,G488/(1+$B147)^G$510)</f>
        <v>0</v>
      </c>
      <c r="H517" s="68">
        <f>IF(H$510&gt;'Key project Info'!$B$6,0,H488/(1+$B147)^H$510)</f>
        <v>0</v>
      </c>
      <c r="I517" s="68">
        <f>IF(I$510&gt;'Key project Info'!$B$6,0,I488/(1+$B147)^I$510)</f>
        <v>0</v>
      </c>
      <c r="J517" s="68">
        <f>IF(J$510&gt;'Key project Info'!$B$6,0,J488/(1+$B147)^J$510)</f>
        <v>0</v>
      </c>
      <c r="K517" s="68">
        <f>IF(K$510&gt;'Key project Info'!$B$6,0,K488/(1+$B147)^K$510)</f>
        <v>0</v>
      </c>
      <c r="L517" s="68">
        <f>IF(L$510&gt;'Key project Info'!$B$6,0,L488/(1+$B147)^L$510)</f>
        <v>0</v>
      </c>
      <c r="M517" s="68">
        <f>IF(M$510&gt;'Key project Info'!$B$6,0,M488/(1+$B147)^M$510)</f>
        <v>0</v>
      </c>
      <c r="N517" s="68">
        <f>IF(N$510&gt;'Key project Info'!$B$6,0,N488/(1+$B147)^N$510)</f>
        <v>0</v>
      </c>
      <c r="O517" s="68">
        <f>IF(O$510&gt;'Key project Info'!$B$6,0,O488/(1+$B147)^O$510)</f>
        <v>0</v>
      </c>
      <c r="P517" s="68">
        <f>IF(P$510&gt;'Key project Info'!$B$6,0,P488/(1+$B147)^P$510)</f>
        <v>0</v>
      </c>
      <c r="Q517" s="68">
        <f>IF(Q$510&gt;'Key project Info'!$B$6,0,Q488/(1+$B147)^Q$510)</f>
        <v>0</v>
      </c>
      <c r="R517" s="68">
        <f>IF(R$510&gt;'Key project Info'!$B$6,0,R488/(1+$B147)^R$510)</f>
        <v>0</v>
      </c>
      <c r="S517" s="68">
        <f>IF(S$510&gt;'Key project Info'!$B$6,0,S488/(1+$B147)^S$510)</f>
        <v>0</v>
      </c>
      <c r="T517" s="68">
        <f>IF(T$510&gt;'Key project Info'!$B$6,0,T488/(1+$B147)^T$510)</f>
        <v>0</v>
      </c>
      <c r="U517" s="68">
        <f>IF(U$510&gt;'Key project Info'!$B$6,0,U488/(1+$B147)^U$510)</f>
        <v>0</v>
      </c>
      <c r="V517" s="68">
        <f>IF(V$510&gt;'Key project Info'!$B$6,0,V488/(1+$B147)^V$510)</f>
        <v>0</v>
      </c>
      <c r="W517" s="68">
        <f>IF(W$510&gt;'Key project Info'!$B$6,0,W488/(1+$B147)^W$510)</f>
        <v>0</v>
      </c>
      <c r="X517" s="68">
        <f>IF(X$510&gt;'Key project Info'!$B$6,0,X488/(1+$B147)^X$510)</f>
        <v>0</v>
      </c>
      <c r="Y517" s="68">
        <f>IF(Y$510&gt;'Key project Info'!$B$6,0,Y488/(1+$B147)^Y$510)</f>
        <v>0</v>
      </c>
      <c r="Z517" s="68">
        <f>IF(Z$510&gt;'Key project Info'!$B$6,0,Z488/(1+$B147)^Z$510)</f>
        <v>0</v>
      </c>
      <c r="AA517" s="68">
        <f>IF(AA$510&gt;'Key project Info'!$B$6,0,AA488/(1+$B147)^AA$510)</f>
        <v>0</v>
      </c>
      <c r="AB517" s="68">
        <f>IF(AB$510&gt;'Key project Info'!$B$6,0,AB488/(1+$B147)^AB$510)</f>
        <v>0</v>
      </c>
      <c r="AC517" s="68">
        <f>IF(AC$510&gt;'Key project Info'!$B$6,0,AC488/(1+$B147)^AC$510)</f>
        <v>0</v>
      </c>
      <c r="AD517" s="68">
        <f>IF(AD$510&gt;'Key project Info'!$B$6,0,AD488/(1+$B147)^AD$510)</f>
        <v>0</v>
      </c>
      <c r="AE517" s="68">
        <f>IF(AE$510&gt;'Key project Info'!$B$6,0,AE488/(1+$B147)^AE$510)</f>
        <v>0</v>
      </c>
      <c r="AF517" s="68"/>
      <c r="AG517" s="68"/>
      <c r="AH517" s="68"/>
    </row>
    <row r="518" spans="1:34" x14ac:dyDescent="0.25">
      <c r="A518" s="68" t="str">
        <f>'Key project Info'!$B39</f>
        <v>Land use g</v>
      </c>
      <c r="B518" s="68">
        <f>IF(B$510&gt;'Key project Info'!$B$6,0,B489/(1+$B168)^B$510)</f>
        <v>0</v>
      </c>
      <c r="C518" s="68">
        <f>IF(C$510&gt;'Key project Info'!$B$6,0,C489/(1+$B168)^C$510)</f>
        <v>0</v>
      </c>
      <c r="D518" s="68">
        <f>IF(D$510&gt;'Key project Info'!$B$6,0,D489/(1+$B168)^D$510)</f>
        <v>0</v>
      </c>
      <c r="E518" s="68">
        <f>IF(E$510&gt;'Key project Info'!$B$6,0,E489/(1+$B168)^E$510)</f>
        <v>0</v>
      </c>
      <c r="F518" s="68">
        <f>IF(F$510&gt;'Key project Info'!$B$6,0,F489/(1+$B168)^F$510)</f>
        <v>0</v>
      </c>
      <c r="G518" s="68">
        <f>IF(G$510&gt;'Key project Info'!$B$6,0,G489/(1+$B168)^G$510)</f>
        <v>0</v>
      </c>
      <c r="H518" s="68">
        <f>IF(H$510&gt;'Key project Info'!$B$6,0,H489/(1+$B168)^H$510)</f>
        <v>0</v>
      </c>
      <c r="I518" s="68">
        <f>IF(I$510&gt;'Key project Info'!$B$6,0,I489/(1+$B168)^I$510)</f>
        <v>0</v>
      </c>
      <c r="J518" s="68">
        <f>IF(J$510&gt;'Key project Info'!$B$6,0,J489/(1+$B168)^J$510)</f>
        <v>0</v>
      </c>
      <c r="K518" s="68">
        <f>IF(K$510&gt;'Key project Info'!$B$6,0,K489/(1+$B168)^K$510)</f>
        <v>0</v>
      </c>
      <c r="L518" s="68">
        <f>IF(L$510&gt;'Key project Info'!$B$6,0,L489/(1+$B168)^L$510)</f>
        <v>0</v>
      </c>
      <c r="M518" s="68">
        <f>IF(M$510&gt;'Key project Info'!$B$6,0,M489/(1+$B168)^M$510)</f>
        <v>0</v>
      </c>
      <c r="N518" s="68">
        <f>IF(N$510&gt;'Key project Info'!$B$6,0,N489/(1+$B168)^N$510)</f>
        <v>0</v>
      </c>
      <c r="O518" s="68">
        <f>IF(O$510&gt;'Key project Info'!$B$6,0,O489/(1+$B168)^O$510)</f>
        <v>0</v>
      </c>
      <c r="P518" s="68">
        <f>IF(P$510&gt;'Key project Info'!$B$6,0,P489/(1+$B168)^P$510)</f>
        <v>0</v>
      </c>
      <c r="Q518" s="68">
        <f>IF(Q$510&gt;'Key project Info'!$B$6,0,Q489/(1+$B168)^Q$510)</f>
        <v>0</v>
      </c>
      <c r="R518" s="68">
        <f>IF(R$510&gt;'Key project Info'!$B$6,0,R489/(1+$B168)^R$510)</f>
        <v>0</v>
      </c>
      <c r="S518" s="68">
        <f>IF(S$510&gt;'Key project Info'!$B$6,0,S489/(1+$B168)^S$510)</f>
        <v>0</v>
      </c>
      <c r="T518" s="68">
        <f>IF(T$510&gt;'Key project Info'!$B$6,0,T489/(1+$B168)^T$510)</f>
        <v>0</v>
      </c>
      <c r="U518" s="68">
        <f>IF(U$510&gt;'Key project Info'!$B$6,0,U489/(1+$B168)^U$510)</f>
        <v>0</v>
      </c>
      <c r="V518" s="68">
        <f>IF(V$510&gt;'Key project Info'!$B$6,0,V489/(1+$B168)^V$510)</f>
        <v>0</v>
      </c>
      <c r="W518" s="68">
        <f>IF(W$510&gt;'Key project Info'!$B$6,0,W489/(1+$B168)^W$510)</f>
        <v>0</v>
      </c>
      <c r="X518" s="68">
        <f>IF(X$510&gt;'Key project Info'!$B$6,0,X489/(1+$B168)^X$510)</f>
        <v>0</v>
      </c>
      <c r="Y518" s="68">
        <f>IF(Y$510&gt;'Key project Info'!$B$6,0,Y489/(1+$B168)^Y$510)</f>
        <v>0</v>
      </c>
      <c r="Z518" s="68">
        <f>IF(Z$510&gt;'Key project Info'!$B$6,0,Z489/(1+$B168)^Z$510)</f>
        <v>0</v>
      </c>
      <c r="AA518" s="68">
        <f>IF(AA$510&gt;'Key project Info'!$B$6,0,AA489/(1+$B168)^AA$510)</f>
        <v>0</v>
      </c>
      <c r="AB518" s="68">
        <f>IF(AB$510&gt;'Key project Info'!$B$6,0,AB489/(1+$B168)^AB$510)</f>
        <v>0</v>
      </c>
      <c r="AC518" s="68">
        <f>IF(AC$510&gt;'Key project Info'!$B$6,0,AC489/(1+$B168)^AC$510)</f>
        <v>0</v>
      </c>
      <c r="AD518" s="68">
        <f>IF(AD$510&gt;'Key project Info'!$B$6,0,AD489/(1+$B168)^AD$510)</f>
        <v>0</v>
      </c>
      <c r="AE518" s="68">
        <f>IF(AE$510&gt;'Key project Info'!$B$6,0,AE489/(1+$B168)^AE$510)</f>
        <v>0</v>
      </c>
      <c r="AF518" s="68"/>
      <c r="AG518" s="68"/>
      <c r="AH518" s="68"/>
    </row>
    <row r="519" spans="1:34" x14ac:dyDescent="0.25">
      <c r="A519" s="68" t="str">
        <f>'Key project Info'!$B40</f>
        <v>Land use h</v>
      </c>
      <c r="B519" s="68">
        <f>IF(B$510&gt;'Key project Info'!$B$6,0,B490/(1+$B189)^B$510)</f>
        <v>0</v>
      </c>
      <c r="C519" s="68">
        <f>IF(C$510&gt;'Key project Info'!$B$6,0,C490/(1+$B189)^C$510)</f>
        <v>0</v>
      </c>
      <c r="D519" s="68">
        <f>IF(D$510&gt;'Key project Info'!$B$6,0,D490/(1+$B189)^D$510)</f>
        <v>0</v>
      </c>
      <c r="E519" s="68">
        <f>IF(E$510&gt;'Key project Info'!$B$6,0,E490/(1+$B189)^E$510)</f>
        <v>0</v>
      </c>
      <c r="F519" s="68">
        <f>IF(F$510&gt;'Key project Info'!$B$6,0,F490/(1+$B189)^F$510)</f>
        <v>0</v>
      </c>
      <c r="G519" s="68">
        <f>IF(G$510&gt;'Key project Info'!$B$6,0,G490/(1+$B189)^G$510)</f>
        <v>0</v>
      </c>
      <c r="H519" s="68">
        <f>IF(H$510&gt;'Key project Info'!$B$6,0,H490/(1+$B189)^H$510)</f>
        <v>0</v>
      </c>
      <c r="I519" s="68">
        <f>IF(I$510&gt;'Key project Info'!$B$6,0,I490/(1+$B189)^I$510)</f>
        <v>0</v>
      </c>
      <c r="J519" s="68">
        <f>IF(J$510&gt;'Key project Info'!$B$6,0,J490/(1+$B189)^J$510)</f>
        <v>0</v>
      </c>
      <c r="K519" s="68">
        <f>IF(K$510&gt;'Key project Info'!$B$6,0,K490/(1+$B189)^K$510)</f>
        <v>0</v>
      </c>
      <c r="L519" s="68">
        <f>IF(L$510&gt;'Key project Info'!$B$6,0,L490/(1+$B189)^L$510)</f>
        <v>0</v>
      </c>
      <c r="M519" s="68">
        <f>IF(M$510&gt;'Key project Info'!$B$6,0,M490/(1+$B189)^M$510)</f>
        <v>0</v>
      </c>
      <c r="N519" s="68">
        <f>IF(N$510&gt;'Key project Info'!$B$6,0,N490/(1+$B189)^N$510)</f>
        <v>0</v>
      </c>
      <c r="O519" s="68">
        <f>IF(O$510&gt;'Key project Info'!$B$6,0,O490/(1+$B189)^O$510)</f>
        <v>0</v>
      </c>
      <c r="P519" s="68">
        <f>IF(P$510&gt;'Key project Info'!$B$6,0,P490/(1+$B189)^P$510)</f>
        <v>0</v>
      </c>
      <c r="Q519" s="68">
        <f>IF(Q$510&gt;'Key project Info'!$B$6,0,Q490/(1+$B189)^Q$510)</f>
        <v>0</v>
      </c>
      <c r="R519" s="68">
        <f>IF(R$510&gt;'Key project Info'!$B$6,0,R490/(1+$B189)^R$510)</f>
        <v>0</v>
      </c>
      <c r="S519" s="68">
        <f>IF(S$510&gt;'Key project Info'!$B$6,0,S490/(1+$B189)^S$510)</f>
        <v>0</v>
      </c>
      <c r="T519" s="68">
        <f>IF(T$510&gt;'Key project Info'!$B$6,0,T490/(1+$B189)^T$510)</f>
        <v>0</v>
      </c>
      <c r="U519" s="68">
        <f>IF(U$510&gt;'Key project Info'!$B$6,0,U490/(1+$B189)^U$510)</f>
        <v>0</v>
      </c>
      <c r="V519" s="68">
        <f>IF(V$510&gt;'Key project Info'!$B$6,0,V490/(1+$B189)^V$510)</f>
        <v>0</v>
      </c>
      <c r="W519" s="68">
        <f>IF(W$510&gt;'Key project Info'!$B$6,0,W490/(1+$B189)^W$510)</f>
        <v>0</v>
      </c>
      <c r="X519" s="68">
        <f>IF(X$510&gt;'Key project Info'!$B$6,0,X490/(1+$B189)^X$510)</f>
        <v>0</v>
      </c>
      <c r="Y519" s="68">
        <f>IF(Y$510&gt;'Key project Info'!$B$6,0,Y490/(1+$B189)^Y$510)</f>
        <v>0</v>
      </c>
      <c r="Z519" s="68">
        <f>IF(Z$510&gt;'Key project Info'!$B$6,0,Z490/(1+$B189)^Z$510)</f>
        <v>0</v>
      </c>
      <c r="AA519" s="68">
        <f>IF(AA$510&gt;'Key project Info'!$B$6,0,AA490/(1+$B189)^AA$510)</f>
        <v>0</v>
      </c>
      <c r="AB519" s="68">
        <f>IF(AB$510&gt;'Key project Info'!$B$6,0,AB490/(1+$B189)^AB$510)</f>
        <v>0</v>
      </c>
      <c r="AC519" s="68">
        <f>IF(AC$510&gt;'Key project Info'!$B$6,0,AC490/(1+$B189)^AC$510)</f>
        <v>0</v>
      </c>
      <c r="AD519" s="68">
        <f>IF(AD$510&gt;'Key project Info'!$B$6,0,AD490/(1+$B189)^AD$510)</f>
        <v>0</v>
      </c>
      <c r="AE519" s="68">
        <f>IF(AE$510&gt;'Key project Info'!$B$6,0,AE490/(1+$B189)^AE$510)</f>
        <v>0</v>
      </c>
      <c r="AF519" s="68"/>
      <c r="AG519" s="68"/>
      <c r="AH519" s="68"/>
    </row>
    <row r="520" spans="1:34" x14ac:dyDescent="0.25">
      <c r="A520" s="68" t="str">
        <f>'Key project Info'!$B41</f>
        <v>Land use i</v>
      </c>
      <c r="B520" s="68">
        <f>IF(B$510&gt;'Key project Info'!$B$6,0,B491/(1+$B210)^B$510)</f>
        <v>0</v>
      </c>
      <c r="C520" s="68">
        <f>IF(C$510&gt;'Key project Info'!$B$6,0,C491/(1+$B210)^C$510)</f>
        <v>0</v>
      </c>
      <c r="D520" s="68">
        <f>IF(D$510&gt;'Key project Info'!$B$6,0,D491/(1+$B210)^D$510)</f>
        <v>0</v>
      </c>
      <c r="E520" s="68">
        <f>IF(E$510&gt;'Key project Info'!$B$6,0,E491/(1+$B210)^E$510)</f>
        <v>0</v>
      </c>
      <c r="F520" s="68">
        <f>IF(F$510&gt;'Key project Info'!$B$6,0,F491/(1+$B210)^F$510)</f>
        <v>0</v>
      </c>
      <c r="G520" s="68">
        <f>IF(G$510&gt;'Key project Info'!$B$6,0,G491/(1+$B210)^G$510)</f>
        <v>0</v>
      </c>
      <c r="H520" s="68">
        <f>IF(H$510&gt;'Key project Info'!$B$6,0,H491/(1+$B210)^H$510)</f>
        <v>0</v>
      </c>
      <c r="I520" s="68">
        <f>IF(I$510&gt;'Key project Info'!$B$6,0,I491/(1+$B210)^I$510)</f>
        <v>0</v>
      </c>
      <c r="J520" s="68">
        <f>IF(J$510&gt;'Key project Info'!$B$6,0,J491/(1+$B210)^J$510)</f>
        <v>0</v>
      </c>
      <c r="K520" s="68">
        <f>IF(K$510&gt;'Key project Info'!$B$6,0,K491/(1+$B210)^K$510)</f>
        <v>0</v>
      </c>
      <c r="L520" s="68">
        <f>IF(L$510&gt;'Key project Info'!$B$6,0,L491/(1+$B210)^L$510)</f>
        <v>0</v>
      </c>
      <c r="M520" s="68">
        <f>IF(M$510&gt;'Key project Info'!$B$6,0,M491/(1+$B210)^M$510)</f>
        <v>0</v>
      </c>
      <c r="N520" s="68">
        <f>IF(N$510&gt;'Key project Info'!$B$6,0,N491/(1+$B210)^N$510)</f>
        <v>0</v>
      </c>
      <c r="O520" s="68">
        <f>IF(O$510&gt;'Key project Info'!$B$6,0,O491/(1+$B210)^O$510)</f>
        <v>0</v>
      </c>
      <c r="P520" s="68">
        <f>IF(P$510&gt;'Key project Info'!$B$6,0,P491/(1+$B210)^P$510)</f>
        <v>0</v>
      </c>
      <c r="Q520" s="68">
        <f>IF(Q$510&gt;'Key project Info'!$B$6,0,Q491/(1+$B210)^Q$510)</f>
        <v>0</v>
      </c>
      <c r="R520" s="68">
        <f>IF(R$510&gt;'Key project Info'!$B$6,0,R491/(1+$B210)^R$510)</f>
        <v>0</v>
      </c>
      <c r="S520" s="68">
        <f>IF(S$510&gt;'Key project Info'!$B$6,0,S491/(1+$B210)^S$510)</f>
        <v>0</v>
      </c>
      <c r="T520" s="68">
        <f>IF(T$510&gt;'Key project Info'!$B$6,0,T491/(1+$B210)^T$510)</f>
        <v>0</v>
      </c>
      <c r="U520" s="68">
        <f>IF(U$510&gt;'Key project Info'!$B$6,0,U491/(1+$B210)^U$510)</f>
        <v>0</v>
      </c>
      <c r="V520" s="68">
        <f>IF(V$510&gt;'Key project Info'!$B$6,0,V491/(1+$B210)^V$510)</f>
        <v>0</v>
      </c>
      <c r="W520" s="68">
        <f>IF(W$510&gt;'Key project Info'!$B$6,0,W491/(1+$B210)^W$510)</f>
        <v>0</v>
      </c>
      <c r="X520" s="68">
        <f>IF(X$510&gt;'Key project Info'!$B$6,0,X491/(1+$B210)^X$510)</f>
        <v>0</v>
      </c>
      <c r="Y520" s="68">
        <f>IF(Y$510&gt;'Key project Info'!$B$6,0,Y491/(1+$B210)^Y$510)</f>
        <v>0</v>
      </c>
      <c r="Z520" s="68">
        <f>IF(Z$510&gt;'Key project Info'!$B$6,0,Z491/(1+$B210)^Z$510)</f>
        <v>0</v>
      </c>
      <c r="AA520" s="68">
        <f>IF(AA$510&gt;'Key project Info'!$B$6,0,AA491/(1+$B210)^AA$510)</f>
        <v>0</v>
      </c>
      <c r="AB520" s="68">
        <f>IF(AB$510&gt;'Key project Info'!$B$6,0,AB491/(1+$B210)^AB$510)</f>
        <v>0</v>
      </c>
      <c r="AC520" s="68">
        <f>IF(AC$510&gt;'Key project Info'!$B$6,0,AC491/(1+$B210)^AC$510)</f>
        <v>0</v>
      </c>
      <c r="AD520" s="68">
        <f>IF(AD$510&gt;'Key project Info'!$B$6,0,AD491/(1+$B210)^AD$510)</f>
        <v>0</v>
      </c>
      <c r="AE520" s="68">
        <f>IF(AE$510&gt;'Key project Info'!$B$6,0,AE491/(1+$B210)^AE$510)</f>
        <v>0</v>
      </c>
      <c r="AF520" s="68"/>
      <c r="AG520" s="68"/>
      <c r="AH520" s="68"/>
    </row>
    <row r="521" spans="1:34" x14ac:dyDescent="0.25">
      <c r="A521" s="68" t="str">
        <f>'Key project Info'!$B42</f>
        <v>Land use j</v>
      </c>
      <c r="B521" s="68">
        <f>IF(B$510&gt;'Key project Info'!$B$6,0,B492/(1+$B231)^B$510)</f>
        <v>0</v>
      </c>
      <c r="C521" s="68">
        <f>IF(C$510&gt;'Key project Info'!$B$6,0,C492/(1+$B231)^C$510)</f>
        <v>0</v>
      </c>
      <c r="D521" s="68">
        <f>IF(D$510&gt;'Key project Info'!$B$6,0,D492/(1+$B231)^D$510)</f>
        <v>0</v>
      </c>
      <c r="E521" s="68">
        <f>IF(E$510&gt;'Key project Info'!$B$6,0,E492/(1+$B231)^E$510)</f>
        <v>0</v>
      </c>
      <c r="F521" s="68">
        <f>IF(F$510&gt;'Key project Info'!$B$6,0,F492/(1+$B231)^F$510)</f>
        <v>0</v>
      </c>
      <c r="G521" s="68">
        <f>IF(G$510&gt;'Key project Info'!$B$6,0,G492/(1+$B231)^G$510)</f>
        <v>0</v>
      </c>
      <c r="H521" s="68">
        <f>IF(H$510&gt;'Key project Info'!$B$6,0,H492/(1+$B231)^H$510)</f>
        <v>0</v>
      </c>
      <c r="I521" s="68">
        <f>IF(I$510&gt;'Key project Info'!$B$6,0,I492/(1+$B231)^I$510)</f>
        <v>0</v>
      </c>
      <c r="J521" s="68">
        <f>IF(J$510&gt;'Key project Info'!$B$6,0,J492/(1+$B231)^J$510)</f>
        <v>0</v>
      </c>
      <c r="K521" s="68">
        <f>IF(K$510&gt;'Key project Info'!$B$6,0,K492/(1+$B231)^K$510)</f>
        <v>0</v>
      </c>
      <c r="L521" s="68">
        <f>IF(L$510&gt;'Key project Info'!$B$6,0,L492/(1+$B231)^L$510)</f>
        <v>0</v>
      </c>
      <c r="M521" s="68">
        <f>IF(M$510&gt;'Key project Info'!$B$6,0,M492/(1+$B231)^M$510)</f>
        <v>0</v>
      </c>
      <c r="N521" s="68">
        <f>IF(N$510&gt;'Key project Info'!$B$6,0,N492/(1+$B231)^N$510)</f>
        <v>0</v>
      </c>
      <c r="O521" s="68">
        <f>IF(O$510&gt;'Key project Info'!$B$6,0,O492/(1+$B231)^O$510)</f>
        <v>0</v>
      </c>
      <c r="P521" s="68">
        <f>IF(P$510&gt;'Key project Info'!$B$6,0,P492/(1+$B231)^P$510)</f>
        <v>0</v>
      </c>
      <c r="Q521" s="68">
        <f>IF(Q$510&gt;'Key project Info'!$B$6,0,Q492/(1+$B231)^Q$510)</f>
        <v>0</v>
      </c>
      <c r="R521" s="68">
        <f>IF(R$510&gt;'Key project Info'!$B$6,0,R492/(1+$B231)^R$510)</f>
        <v>0</v>
      </c>
      <c r="S521" s="68">
        <f>IF(S$510&gt;'Key project Info'!$B$6,0,S492/(1+$B231)^S$510)</f>
        <v>0</v>
      </c>
      <c r="T521" s="68">
        <f>IF(T$510&gt;'Key project Info'!$B$6,0,T492/(1+$B231)^T$510)</f>
        <v>0</v>
      </c>
      <c r="U521" s="68">
        <f>IF(U$510&gt;'Key project Info'!$B$6,0,U492/(1+$B231)^U$510)</f>
        <v>0</v>
      </c>
      <c r="V521" s="68">
        <f>IF(V$510&gt;'Key project Info'!$B$6,0,V492/(1+$B231)^V$510)</f>
        <v>0</v>
      </c>
      <c r="W521" s="68">
        <f>IF(W$510&gt;'Key project Info'!$B$6,0,W492/(1+$B231)^W$510)</f>
        <v>0</v>
      </c>
      <c r="X521" s="68">
        <f>IF(X$510&gt;'Key project Info'!$B$6,0,X492/(1+$B231)^X$510)</f>
        <v>0</v>
      </c>
      <c r="Y521" s="68">
        <f>IF(Y$510&gt;'Key project Info'!$B$6,0,Y492/(1+$B231)^Y$510)</f>
        <v>0</v>
      </c>
      <c r="Z521" s="68">
        <f>IF(Z$510&gt;'Key project Info'!$B$6,0,Z492/(1+$B231)^Z$510)</f>
        <v>0</v>
      </c>
      <c r="AA521" s="68">
        <f>IF(AA$510&gt;'Key project Info'!$B$6,0,AA492/(1+$B231)^AA$510)</f>
        <v>0</v>
      </c>
      <c r="AB521" s="68">
        <f>IF(AB$510&gt;'Key project Info'!$B$6,0,AB492/(1+$B231)^AB$510)</f>
        <v>0</v>
      </c>
      <c r="AC521" s="68">
        <f>IF(AC$510&gt;'Key project Info'!$B$6,0,AC492/(1+$B231)^AC$510)</f>
        <v>0</v>
      </c>
      <c r="AD521" s="68">
        <f>IF(AD$510&gt;'Key project Info'!$B$6,0,AD492/(1+$B231)^AD$510)</f>
        <v>0</v>
      </c>
      <c r="AE521" s="68">
        <f>IF(AE$510&gt;'Key project Info'!$B$6,0,AE492/(1+$B231)^AE$510)</f>
        <v>0</v>
      </c>
      <c r="AF521" s="68"/>
      <c r="AG521" s="68"/>
      <c r="AH521" s="68"/>
    </row>
    <row r="522" spans="1:34" x14ac:dyDescent="0.25">
      <c r="A522" s="68" t="str">
        <f>'Key project Info'!$B43</f>
        <v>Land use k</v>
      </c>
      <c r="B522" s="68">
        <f>IF(B$510&gt;'Key project Info'!$B$6,0,B493/(1+$B252)^B$510)</f>
        <v>0</v>
      </c>
      <c r="C522" s="68">
        <f>IF(C$510&gt;'Key project Info'!$B$6,0,C493/(1+$B252)^C$510)</f>
        <v>0</v>
      </c>
      <c r="D522" s="68">
        <f>IF(D$510&gt;'Key project Info'!$B$6,0,D493/(1+$B252)^D$510)</f>
        <v>0</v>
      </c>
      <c r="E522" s="68">
        <f>IF(E$510&gt;'Key project Info'!$B$6,0,E493/(1+$B252)^E$510)</f>
        <v>0</v>
      </c>
      <c r="F522" s="68">
        <f>IF(F$510&gt;'Key project Info'!$B$6,0,F493/(1+$B252)^F$510)</f>
        <v>0</v>
      </c>
      <c r="G522" s="68">
        <f>IF(G$510&gt;'Key project Info'!$B$6,0,G493/(1+$B252)^G$510)</f>
        <v>0</v>
      </c>
      <c r="H522" s="68">
        <f>IF(H$510&gt;'Key project Info'!$B$6,0,H493/(1+$B252)^H$510)</f>
        <v>0</v>
      </c>
      <c r="I522" s="68">
        <f>IF(I$510&gt;'Key project Info'!$B$6,0,I493/(1+$B252)^I$510)</f>
        <v>0</v>
      </c>
      <c r="J522" s="68">
        <f>IF(J$510&gt;'Key project Info'!$B$6,0,J493/(1+$B252)^J$510)</f>
        <v>0</v>
      </c>
      <c r="K522" s="68">
        <f>IF(K$510&gt;'Key project Info'!$B$6,0,K493/(1+$B252)^K$510)</f>
        <v>0</v>
      </c>
      <c r="L522" s="68">
        <f>IF(L$510&gt;'Key project Info'!$B$6,0,L493/(1+$B252)^L$510)</f>
        <v>0</v>
      </c>
      <c r="M522" s="68">
        <f>IF(M$510&gt;'Key project Info'!$B$6,0,M493/(1+$B252)^M$510)</f>
        <v>0</v>
      </c>
      <c r="N522" s="68">
        <f>IF(N$510&gt;'Key project Info'!$B$6,0,N493/(1+$B252)^N$510)</f>
        <v>0</v>
      </c>
      <c r="O522" s="68">
        <f>IF(O$510&gt;'Key project Info'!$B$6,0,O493/(1+$B252)^O$510)</f>
        <v>0</v>
      </c>
      <c r="P522" s="68">
        <f>IF(P$510&gt;'Key project Info'!$B$6,0,P493/(1+$B252)^P$510)</f>
        <v>0</v>
      </c>
      <c r="Q522" s="68">
        <f>IF(Q$510&gt;'Key project Info'!$B$6,0,Q493/(1+$B252)^Q$510)</f>
        <v>0</v>
      </c>
      <c r="R522" s="68">
        <f>IF(R$510&gt;'Key project Info'!$B$6,0,R493/(1+$B252)^R$510)</f>
        <v>0</v>
      </c>
      <c r="S522" s="68">
        <f>IF(S$510&gt;'Key project Info'!$B$6,0,S493/(1+$B252)^S$510)</f>
        <v>0</v>
      </c>
      <c r="T522" s="68">
        <f>IF(T$510&gt;'Key project Info'!$B$6,0,T493/(1+$B252)^T$510)</f>
        <v>0</v>
      </c>
      <c r="U522" s="68">
        <f>IF(U$510&gt;'Key project Info'!$B$6,0,U493/(1+$B252)^U$510)</f>
        <v>0</v>
      </c>
      <c r="V522" s="68">
        <f>IF(V$510&gt;'Key project Info'!$B$6,0,V493/(1+$B252)^V$510)</f>
        <v>0</v>
      </c>
      <c r="W522" s="68">
        <f>IF(W$510&gt;'Key project Info'!$B$6,0,W493/(1+$B252)^W$510)</f>
        <v>0</v>
      </c>
      <c r="X522" s="68">
        <f>IF(X$510&gt;'Key project Info'!$B$6,0,X493/(1+$B252)^X$510)</f>
        <v>0</v>
      </c>
      <c r="Y522" s="68">
        <f>IF(Y$510&gt;'Key project Info'!$B$6,0,Y493/(1+$B252)^Y$510)</f>
        <v>0</v>
      </c>
      <c r="Z522" s="68">
        <f>IF(Z$510&gt;'Key project Info'!$B$6,0,Z493/(1+$B252)^Z$510)</f>
        <v>0</v>
      </c>
      <c r="AA522" s="68">
        <f>IF(AA$510&gt;'Key project Info'!$B$6,0,AA493/(1+$B252)^AA$510)</f>
        <v>0</v>
      </c>
      <c r="AB522" s="68">
        <f>IF(AB$510&gt;'Key project Info'!$B$6,0,AB493/(1+$B252)^AB$510)</f>
        <v>0</v>
      </c>
      <c r="AC522" s="68">
        <f>IF(AC$510&gt;'Key project Info'!$B$6,0,AC493/(1+$B252)^AC$510)</f>
        <v>0</v>
      </c>
      <c r="AD522" s="68">
        <f>IF(AD$510&gt;'Key project Info'!$B$6,0,AD493/(1+$B252)^AD$510)</f>
        <v>0</v>
      </c>
      <c r="AE522" s="68">
        <f>IF(AE$510&gt;'Key project Info'!$B$6,0,AE493/(1+$B252)^AE$510)</f>
        <v>0</v>
      </c>
      <c r="AF522" s="68"/>
      <c r="AG522" s="68"/>
      <c r="AH522" s="68"/>
    </row>
    <row r="523" spans="1:34" x14ac:dyDescent="0.25">
      <c r="A523" s="68" t="str">
        <f>'Key project Info'!$B44</f>
        <v>Land use l</v>
      </c>
      <c r="B523" s="68">
        <f>IF(B$510&gt;'Key project Info'!$B$6,0,B494/(1+$B273)^B$510)</f>
        <v>0</v>
      </c>
      <c r="C523" s="68">
        <f>IF(C$510&gt;'Key project Info'!$B$6,0,C494/(1+$B273)^C$510)</f>
        <v>0</v>
      </c>
      <c r="D523" s="68">
        <f>IF(D$510&gt;'Key project Info'!$B$6,0,D494/(1+$B273)^D$510)</f>
        <v>0</v>
      </c>
      <c r="E523" s="68">
        <f>IF(E$510&gt;'Key project Info'!$B$6,0,E494/(1+$B273)^E$510)</f>
        <v>0</v>
      </c>
      <c r="F523" s="68">
        <f>IF(F$510&gt;'Key project Info'!$B$6,0,F494/(1+$B273)^F$510)</f>
        <v>0</v>
      </c>
      <c r="G523" s="68">
        <f>IF(G$510&gt;'Key project Info'!$B$6,0,G494/(1+$B273)^G$510)</f>
        <v>0</v>
      </c>
      <c r="H523" s="68">
        <f>IF(H$510&gt;'Key project Info'!$B$6,0,H494/(1+$B273)^H$510)</f>
        <v>0</v>
      </c>
      <c r="I523" s="68">
        <f>IF(I$510&gt;'Key project Info'!$B$6,0,I494/(1+$B273)^I$510)</f>
        <v>0</v>
      </c>
      <c r="J523" s="68">
        <f>IF(J$510&gt;'Key project Info'!$B$6,0,J494/(1+$B273)^J$510)</f>
        <v>0</v>
      </c>
      <c r="K523" s="68">
        <f>IF(K$510&gt;'Key project Info'!$B$6,0,K494/(1+$B273)^K$510)</f>
        <v>0</v>
      </c>
      <c r="L523" s="68">
        <f>IF(L$510&gt;'Key project Info'!$B$6,0,L494/(1+$B273)^L$510)</f>
        <v>0</v>
      </c>
      <c r="M523" s="68">
        <f>IF(M$510&gt;'Key project Info'!$B$6,0,M494/(1+$B273)^M$510)</f>
        <v>0</v>
      </c>
      <c r="N523" s="68">
        <f>IF(N$510&gt;'Key project Info'!$B$6,0,N494/(1+$B273)^N$510)</f>
        <v>0</v>
      </c>
      <c r="O523" s="68">
        <f>IF(O$510&gt;'Key project Info'!$B$6,0,O494/(1+$B273)^O$510)</f>
        <v>0</v>
      </c>
      <c r="P523" s="68">
        <f>IF(P$510&gt;'Key project Info'!$B$6,0,P494/(1+$B273)^P$510)</f>
        <v>0</v>
      </c>
      <c r="Q523" s="68">
        <f>IF(Q$510&gt;'Key project Info'!$B$6,0,Q494/(1+$B273)^Q$510)</f>
        <v>0</v>
      </c>
      <c r="R523" s="68">
        <f>IF(R$510&gt;'Key project Info'!$B$6,0,R494/(1+$B273)^R$510)</f>
        <v>0</v>
      </c>
      <c r="S523" s="68">
        <f>IF(S$510&gt;'Key project Info'!$B$6,0,S494/(1+$B273)^S$510)</f>
        <v>0</v>
      </c>
      <c r="T523" s="68">
        <f>IF(T$510&gt;'Key project Info'!$B$6,0,T494/(1+$B273)^T$510)</f>
        <v>0</v>
      </c>
      <c r="U523" s="68">
        <f>IF(U$510&gt;'Key project Info'!$B$6,0,U494/(1+$B273)^U$510)</f>
        <v>0</v>
      </c>
      <c r="V523" s="68">
        <f>IF(V$510&gt;'Key project Info'!$B$6,0,V494/(1+$B273)^V$510)</f>
        <v>0</v>
      </c>
      <c r="W523" s="68">
        <f>IF(W$510&gt;'Key project Info'!$B$6,0,W494/(1+$B273)^W$510)</f>
        <v>0</v>
      </c>
      <c r="X523" s="68">
        <f>IF(X$510&gt;'Key project Info'!$B$6,0,X494/(1+$B273)^X$510)</f>
        <v>0</v>
      </c>
      <c r="Y523" s="68">
        <f>IF(Y$510&gt;'Key project Info'!$B$6,0,Y494/(1+$B273)^Y$510)</f>
        <v>0</v>
      </c>
      <c r="Z523" s="68">
        <f>IF(Z$510&gt;'Key project Info'!$B$6,0,Z494/(1+$B273)^Z$510)</f>
        <v>0</v>
      </c>
      <c r="AA523" s="68">
        <f>IF(AA$510&gt;'Key project Info'!$B$6,0,AA494/(1+$B273)^AA$510)</f>
        <v>0</v>
      </c>
      <c r="AB523" s="68">
        <f>IF(AB$510&gt;'Key project Info'!$B$6,0,AB494/(1+$B273)^AB$510)</f>
        <v>0</v>
      </c>
      <c r="AC523" s="68">
        <f>IF(AC$510&gt;'Key project Info'!$B$6,0,AC494/(1+$B273)^AC$510)</f>
        <v>0</v>
      </c>
      <c r="AD523" s="68">
        <f>IF(AD$510&gt;'Key project Info'!$B$6,0,AD494/(1+$B273)^AD$510)</f>
        <v>0</v>
      </c>
      <c r="AE523" s="68">
        <f>IF(AE$510&gt;'Key project Info'!$B$6,0,AE494/(1+$B273)^AE$510)</f>
        <v>0</v>
      </c>
      <c r="AF523" s="68"/>
      <c r="AG523" s="68"/>
      <c r="AH523" s="68"/>
    </row>
    <row r="524" spans="1:34" x14ac:dyDescent="0.25">
      <c r="A524" s="68" t="str">
        <f>'Key project Info'!$B45</f>
        <v>Land use m</v>
      </c>
      <c r="B524" s="68">
        <f>IF(B$510&gt;'Key project Info'!$B$6,0,B495/(1+$B294)^B$510)</f>
        <v>0</v>
      </c>
      <c r="C524" s="68">
        <f>IF(C$510&gt;'Key project Info'!$B$6,0,C495/(1+$B294)^C$510)</f>
        <v>0</v>
      </c>
      <c r="D524" s="68">
        <f>IF(D$510&gt;'Key project Info'!$B$6,0,D495/(1+$B294)^D$510)</f>
        <v>0</v>
      </c>
      <c r="E524" s="68">
        <f>IF(E$510&gt;'Key project Info'!$B$6,0,E495/(1+$B294)^E$510)</f>
        <v>0</v>
      </c>
      <c r="F524" s="68">
        <f>IF(F$510&gt;'Key project Info'!$B$6,0,F495/(1+$B294)^F$510)</f>
        <v>0</v>
      </c>
      <c r="G524" s="68">
        <f>IF(G$510&gt;'Key project Info'!$B$6,0,G495/(1+$B294)^G$510)</f>
        <v>0</v>
      </c>
      <c r="H524" s="68">
        <f>IF(H$510&gt;'Key project Info'!$B$6,0,H495/(1+$B294)^H$510)</f>
        <v>0</v>
      </c>
      <c r="I524" s="68">
        <f>IF(I$510&gt;'Key project Info'!$B$6,0,I495/(1+$B294)^I$510)</f>
        <v>0</v>
      </c>
      <c r="J524" s="68">
        <f>IF(J$510&gt;'Key project Info'!$B$6,0,J495/(1+$B294)^J$510)</f>
        <v>0</v>
      </c>
      <c r="K524" s="68">
        <f>IF(K$510&gt;'Key project Info'!$B$6,0,K495/(1+$B294)^K$510)</f>
        <v>0</v>
      </c>
      <c r="L524" s="68">
        <f>IF(L$510&gt;'Key project Info'!$B$6,0,L495/(1+$B294)^L$510)</f>
        <v>0</v>
      </c>
      <c r="M524" s="68">
        <f>IF(M$510&gt;'Key project Info'!$B$6,0,M495/(1+$B294)^M$510)</f>
        <v>0</v>
      </c>
      <c r="N524" s="68">
        <f>IF(N$510&gt;'Key project Info'!$B$6,0,N495/(1+$B294)^N$510)</f>
        <v>0</v>
      </c>
      <c r="O524" s="68">
        <f>IF(O$510&gt;'Key project Info'!$B$6,0,O495/(1+$B294)^O$510)</f>
        <v>0</v>
      </c>
      <c r="P524" s="68">
        <f>IF(P$510&gt;'Key project Info'!$B$6,0,P495/(1+$B294)^P$510)</f>
        <v>0</v>
      </c>
      <c r="Q524" s="68">
        <f>IF(Q$510&gt;'Key project Info'!$B$6,0,Q495/(1+$B294)^Q$510)</f>
        <v>0</v>
      </c>
      <c r="R524" s="68">
        <f>IF(R$510&gt;'Key project Info'!$B$6,0,R495/(1+$B294)^R$510)</f>
        <v>0</v>
      </c>
      <c r="S524" s="68">
        <f>IF(S$510&gt;'Key project Info'!$B$6,0,S495/(1+$B294)^S$510)</f>
        <v>0</v>
      </c>
      <c r="T524" s="68">
        <f>IF(T$510&gt;'Key project Info'!$B$6,0,T495/(1+$B294)^T$510)</f>
        <v>0</v>
      </c>
      <c r="U524" s="68">
        <f>IF(U$510&gt;'Key project Info'!$B$6,0,U495/(1+$B294)^U$510)</f>
        <v>0</v>
      </c>
      <c r="V524" s="68">
        <f>IF(V$510&gt;'Key project Info'!$B$6,0,V495/(1+$B294)^V$510)</f>
        <v>0</v>
      </c>
      <c r="W524" s="68">
        <f>IF(W$510&gt;'Key project Info'!$B$6,0,W495/(1+$B294)^W$510)</f>
        <v>0</v>
      </c>
      <c r="X524" s="68">
        <f>IF(X$510&gt;'Key project Info'!$B$6,0,X495/(1+$B294)^X$510)</f>
        <v>0</v>
      </c>
      <c r="Y524" s="68">
        <f>IF(Y$510&gt;'Key project Info'!$B$6,0,Y495/(1+$B294)^Y$510)</f>
        <v>0</v>
      </c>
      <c r="Z524" s="68">
        <f>IF(Z$510&gt;'Key project Info'!$B$6,0,Z495/(1+$B294)^Z$510)</f>
        <v>0</v>
      </c>
      <c r="AA524" s="68">
        <f>IF(AA$510&gt;'Key project Info'!$B$6,0,AA495/(1+$B294)^AA$510)</f>
        <v>0</v>
      </c>
      <c r="AB524" s="68">
        <f>IF(AB$510&gt;'Key project Info'!$B$6,0,AB495/(1+$B294)^AB$510)</f>
        <v>0</v>
      </c>
      <c r="AC524" s="68">
        <f>IF(AC$510&gt;'Key project Info'!$B$6,0,AC495/(1+$B294)^AC$510)</f>
        <v>0</v>
      </c>
      <c r="AD524" s="68">
        <f>IF(AD$510&gt;'Key project Info'!$B$6,0,AD495/(1+$B294)^AD$510)</f>
        <v>0</v>
      </c>
      <c r="AE524" s="68">
        <f>IF(AE$510&gt;'Key project Info'!$B$6,0,AE495/(1+$B294)^AE$510)</f>
        <v>0</v>
      </c>
      <c r="AF524" s="68"/>
      <c r="AG524" s="68"/>
      <c r="AH524" s="68"/>
    </row>
    <row r="525" spans="1:34" x14ac:dyDescent="0.25">
      <c r="A525" s="68" t="str">
        <f>'Key project Info'!$B46</f>
        <v>Land use n</v>
      </c>
      <c r="B525" s="68">
        <f>IF(B$510&gt;'Key project Info'!$B$6,0,B496/(1+$B315)^B$510)</f>
        <v>0</v>
      </c>
      <c r="C525" s="68">
        <f>IF(C$510&gt;'Key project Info'!$B$6,0,C496/(1+$B315)^C$510)</f>
        <v>0</v>
      </c>
      <c r="D525" s="68">
        <f>IF(D$510&gt;'Key project Info'!$B$6,0,D496/(1+$B315)^D$510)</f>
        <v>0</v>
      </c>
      <c r="E525" s="68">
        <f>IF(E$510&gt;'Key project Info'!$B$6,0,E496/(1+$B315)^E$510)</f>
        <v>0</v>
      </c>
      <c r="F525" s="68">
        <f>IF(F$510&gt;'Key project Info'!$B$6,0,F496/(1+$B315)^F$510)</f>
        <v>0</v>
      </c>
      <c r="G525" s="68">
        <f>IF(G$510&gt;'Key project Info'!$B$6,0,G496/(1+$B315)^G$510)</f>
        <v>0</v>
      </c>
      <c r="H525" s="68">
        <f>IF(H$510&gt;'Key project Info'!$B$6,0,H496/(1+$B315)^H$510)</f>
        <v>0</v>
      </c>
      <c r="I525" s="68">
        <f>IF(I$510&gt;'Key project Info'!$B$6,0,I496/(1+$B315)^I$510)</f>
        <v>0</v>
      </c>
      <c r="J525" s="68">
        <f>IF(J$510&gt;'Key project Info'!$B$6,0,J496/(1+$B315)^J$510)</f>
        <v>0</v>
      </c>
      <c r="K525" s="68">
        <f>IF(K$510&gt;'Key project Info'!$B$6,0,K496/(1+$B315)^K$510)</f>
        <v>0</v>
      </c>
      <c r="L525" s="68">
        <f>IF(L$510&gt;'Key project Info'!$B$6,0,L496/(1+$B315)^L$510)</f>
        <v>0</v>
      </c>
      <c r="M525" s="68">
        <f>IF(M$510&gt;'Key project Info'!$B$6,0,M496/(1+$B315)^M$510)</f>
        <v>0</v>
      </c>
      <c r="N525" s="68">
        <f>IF(N$510&gt;'Key project Info'!$B$6,0,N496/(1+$B315)^N$510)</f>
        <v>0</v>
      </c>
      <c r="O525" s="68">
        <f>IF(O$510&gt;'Key project Info'!$B$6,0,O496/(1+$B315)^O$510)</f>
        <v>0</v>
      </c>
      <c r="P525" s="68">
        <f>IF(P$510&gt;'Key project Info'!$B$6,0,P496/(1+$B315)^P$510)</f>
        <v>0</v>
      </c>
      <c r="Q525" s="68">
        <f>IF(Q$510&gt;'Key project Info'!$B$6,0,Q496/(1+$B315)^Q$510)</f>
        <v>0</v>
      </c>
      <c r="R525" s="68">
        <f>IF(R$510&gt;'Key project Info'!$B$6,0,R496/(1+$B315)^R$510)</f>
        <v>0</v>
      </c>
      <c r="S525" s="68">
        <f>IF(S$510&gt;'Key project Info'!$B$6,0,S496/(1+$B315)^S$510)</f>
        <v>0</v>
      </c>
      <c r="T525" s="68">
        <f>IF(T$510&gt;'Key project Info'!$B$6,0,T496/(1+$B315)^T$510)</f>
        <v>0</v>
      </c>
      <c r="U525" s="68">
        <f>IF(U$510&gt;'Key project Info'!$B$6,0,U496/(1+$B315)^U$510)</f>
        <v>0</v>
      </c>
      <c r="V525" s="68">
        <f>IF(V$510&gt;'Key project Info'!$B$6,0,V496/(1+$B315)^V$510)</f>
        <v>0</v>
      </c>
      <c r="W525" s="68">
        <f>IF(W$510&gt;'Key project Info'!$B$6,0,W496/(1+$B315)^W$510)</f>
        <v>0</v>
      </c>
      <c r="X525" s="68">
        <f>IF(X$510&gt;'Key project Info'!$B$6,0,X496/(1+$B315)^X$510)</f>
        <v>0</v>
      </c>
      <c r="Y525" s="68">
        <f>IF(Y$510&gt;'Key project Info'!$B$6,0,Y496/(1+$B315)^Y$510)</f>
        <v>0</v>
      </c>
      <c r="Z525" s="68">
        <f>IF(Z$510&gt;'Key project Info'!$B$6,0,Z496/(1+$B315)^Z$510)</f>
        <v>0</v>
      </c>
      <c r="AA525" s="68">
        <f>IF(AA$510&gt;'Key project Info'!$B$6,0,AA496/(1+$B315)^AA$510)</f>
        <v>0</v>
      </c>
      <c r="AB525" s="68">
        <f>IF(AB$510&gt;'Key project Info'!$B$6,0,AB496/(1+$B315)^AB$510)</f>
        <v>0</v>
      </c>
      <c r="AC525" s="68">
        <f>IF(AC$510&gt;'Key project Info'!$B$6,0,AC496/(1+$B315)^AC$510)</f>
        <v>0</v>
      </c>
      <c r="AD525" s="68">
        <f>IF(AD$510&gt;'Key project Info'!$B$6,0,AD496/(1+$B315)^AD$510)</f>
        <v>0</v>
      </c>
      <c r="AE525" s="68">
        <f>IF(AE$510&gt;'Key project Info'!$B$6,0,AE496/(1+$B315)^AE$510)</f>
        <v>0</v>
      </c>
      <c r="AF525" s="68"/>
      <c r="AG525" s="68"/>
      <c r="AH525" s="68"/>
    </row>
    <row r="526" spans="1:34" x14ac:dyDescent="0.25">
      <c r="A526" s="68" t="str">
        <f>'Key project Info'!$B47</f>
        <v>Land use o</v>
      </c>
      <c r="B526" s="68">
        <f>IF(B$510&gt;'Key project Info'!$B$6,0,B497/(1+$B336)^B$510)</f>
        <v>0</v>
      </c>
      <c r="C526" s="68">
        <f>IF(C$510&gt;'Key project Info'!$B$6,0,C497/(1+$B336)^C$510)</f>
        <v>0</v>
      </c>
      <c r="D526" s="68">
        <f>IF(D$510&gt;'Key project Info'!$B$6,0,D497/(1+$B336)^D$510)</f>
        <v>0</v>
      </c>
      <c r="E526" s="68">
        <f>IF(E$510&gt;'Key project Info'!$B$6,0,E497/(1+$B336)^E$510)</f>
        <v>0</v>
      </c>
      <c r="F526" s="68">
        <f>IF(F$510&gt;'Key project Info'!$B$6,0,F497/(1+$B336)^F$510)</f>
        <v>0</v>
      </c>
      <c r="G526" s="68">
        <f>IF(G$510&gt;'Key project Info'!$B$6,0,G497/(1+$B336)^G$510)</f>
        <v>0</v>
      </c>
      <c r="H526" s="68">
        <f>IF(H$510&gt;'Key project Info'!$B$6,0,H497/(1+$B336)^H$510)</f>
        <v>0</v>
      </c>
      <c r="I526" s="68">
        <f>IF(I$510&gt;'Key project Info'!$B$6,0,I497/(1+$B336)^I$510)</f>
        <v>0</v>
      </c>
      <c r="J526" s="68">
        <f>IF(J$510&gt;'Key project Info'!$B$6,0,J497/(1+$B336)^J$510)</f>
        <v>0</v>
      </c>
      <c r="K526" s="68">
        <f>IF(K$510&gt;'Key project Info'!$B$6,0,K497/(1+$B336)^K$510)</f>
        <v>0</v>
      </c>
      <c r="L526" s="68">
        <f>IF(L$510&gt;'Key project Info'!$B$6,0,L497/(1+$B336)^L$510)</f>
        <v>0</v>
      </c>
      <c r="M526" s="68">
        <f>IF(M$510&gt;'Key project Info'!$B$6,0,M497/(1+$B336)^M$510)</f>
        <v>0</v>
      </c>
      <c r="N526" s="68">
        <f>IF(N$510&gt;'Key project Info'!$B$6,0,N497/(1+$B336)^N$510)</f>
        <v>0</v>
      </c>
      <c r="O526" s="68">
        <f>IF(O$510&gt;'Key project Info'!$B$6,0,O497/(1+$B336)^O$510)</f>
        <v>0</v>
      </c>
      <c r="P526" s="68">
        <f>IF(P$510&gt;'Key project Info'!$B$6,0,P497/(1+$B336)^P$510)</f>
        <v>0</v>
      </c>
      <c r="Q526" s="68">
        <f>IF(Q$510&gt;'Key project Info'!$B$6,0,Q497/(1+$B336)^Q$510)</f>
        <v>0</v>
      </c>
      <c r="R526" s="68">
        <f>IF(R$510&gt;'Key project Info'!$B$6,0,R497/(1+$B336)^R$510)</f>
        <v>0</v>
      </c>
      <c r="S526" s="68">
        <f>IF(S$510&gt;'Key project Info'!$B$6,0,S497/(1+$B336)^S$510)</f>
        <v>0</v>
      </c>
      <c r="T526" s="68">
        <f>IF(T$510&gt;'Key project Info'!$B$6,0,T497/(1+$B336)^T$510)</f>
        <v>0</v>
      </c>
      <c r="U526" s="68">
        <f>IF(U$510&gt;'Key project Info'!$B$6,0,U497/(1+$B336)^U$510)</f>
        <v>0</v>
      </c>
      <c r="V526" s="68">
        <f>IF(V$510&gt;'Key project Info'!$B$6,0,V497/(1+$B336)^V$510)</f>
        <v>0</v>
      </c>
      <c r="W526" s="68">
        <f>IF(W$510&gt;'Key project Info'!$B$6,0,W497/(1+$B336)^W$510)</f>
        <v>0</v>
      </c>
      <c r="X526" s="68">
        <f>IF(X$510&gt;'Key project Info'!$B$6,0,X497/(1+$B336)^X$510)</f>
        <v>0</v>
      </c>
      <c r="Y526" s="68">
        <f>IF(Y$510&gt;'Key project Info'!$B$6,0,Y497/(1+$B336)^Y$510)</f>
        <v>0</v>
      </c>
      <c r="Z526" s="68">
        <f>IF(Z$510&gt;'Key project Info'!$B$6,0,Z497/(1+$B336)^Z$510)</f>
        <v>0</v>
      </c>
      <c r="AA526" s="68">
        <f>IF(AA$510&gt;'Key project Info'!$B$6,0,AA497/(1+$B336)^AA$510)</f>
        <v>0</v>
      </c>
      <c r="AB526" s="68">
        <f>IF(AB$510&gt;'Key project Info'!$B$6,0,AB497/(1+$B336)^AB$510)</f>
        <v>0</v>
      </c>
      <c r="AC526" s="68">
        <f>IF(AC$510&gt;'Key project Info'!$B$6,0,AC497/(1+$B336)^AC$510)</f>
        <v>0</v>
      </c>
      <c r="AD526" s="68">
        <f>IF(AD$510&gt;'Key project Info'!$B$6,0,AD497/(1+$B336)^AD$510)</f>
        <v>0</v>
      </c>
      <c r="AE526" s="68">
        <f>IF(AE$510&gt;'Key project Info'!$B$6,0,AE497/(1+$B336)^AE$510)</f>
        <v>0</v>
      </c>
      <c r="AF526" s="68"/>
      <c r="AG526" s="68"/>
      <c r="AH526" s="68"/>
    </row>
    <row r="527" spans="1:34" x14ac:dyDescent="0.25">
      <c r="A527" s="68" t="str">
        <f>'Key project Info'!$B48</f>
        <v>Land use p</v>
      </c>
      <c r="B527" s="68">
        <f>IF(B$510&gt;'Key project Info'!$B$6,0,B498/(1+$B357)^B$510)</f>
        <v>0</v>
      </c>
      <c r="C527" s="68">
        <f>IF(C$510&gt;'Key project Info'!$B$6,0,C498/(1+$B357)^C$510)</f>
        <v>0</v>
      </c>
      <c r="D527" s="68">
        <f>IF(D$510&gt;'Key project Info'!$B$6,0,D498/(1+$B357)^D$510)</f>
        <v>0</v>
      </c>
      <c r="E527" s="68">
        <f>IF(E$510&gt;'Key project Info'!$B$6,0,E498/(1+$B357)^E$510)</f>
        <v>0</v>
      </c>
      <c r="F527" s="68">
        <f>IF(F$510&gt;'Key project Info'!$B$6,0,F498/(1+$B357)^F$510)</f>
        <v>0</v>
      </c>
      <c r="G527" s="68">
        <f>IF(G$510&gt;'Key project Info'!$B$6,0,G498/(1+$B357)^G$510)</f>
        <v>0</v>
      </c>
      <c r="H527" s="68">
        <f>IF(H$510&gt;'Key project Info'!$B$6,0,H498/(1+$B357)^H$510)</f>
        <v>0</v>
      </c>
      <c r="I527" s="68">
        <f>IF(I$510&gt;'Key project Info'!$B$6,0,I498/(1+$B357)^I$510)</f>
        <v>0</v>
      </c>
      <c r="J527" s="68">
        <f>IF(J$510&gt;'Key project Info'!$B$6,0,J498/(1+$B357)^J$510)</f>
        <v>0</v>
      </c>
      <c r="K527" s="68">
        <f>IF(K$510&gt;'Key project Info'!$B$6,0,K498/(1+$B357)^K$510)</f>
        <v>0</v>
      </c>
      <c r="L527" s="68">
        <f>IF(L$510&gt;'Key project Info'!$B$6,0,L498/(1+$B357)^L$510)</f>
        <v>0</v>
      </c>
      <c r="M527" s="68">
        <f>IF(M$510&gt;'Key project Info'!$B$6,0,M498/(1+$B357)^M$510)</f>
        <v>0</v>
      </c>
      <c r="N527" s="68">
        <f>IF(N$510&gt;'Key project Info'!$B$6,0,N498/(1+$B357)^N$510)</f>
        <v>0</v>
      </c>
      <c r="O527" s="68">
        <f>IF(O$510&gt;'Key project Info'!$B$6,0,O498/(1+$B357)^O$510)</f>
        <v>0</v>
      </c>
      <c r="P527" s="68">
        <f>IF(P$510&gt;'Key project Info'!$B$6,0,P498/(1+$B357)^P$510)</f>
        <v>0</v>
      </c>
      <c r="Q527" s="68">
        <f>IF(Q$510&gt;'Key project Info'!$B$6,0,Q498/(1+$B357)^Q$510)</f>
        <v>0</v>
      </c>
      <c r="R527" s="68">
        <f>IF(R$510&gt;'Key project Info'!$B$6,0,R498/(1+$B357)^R$510)</f>
        <v>0</v>
      </c>
      <c r="S527" s="68">
        <f>IF(S$510&gt;'Key project Info'!$B$6,0,S498/(1+$B357)^S$510)</f>
        <v>0</v>
      </c>
      <c r="T527" s="68">
        <f>IF(T$510&gt;'Key project Info'!$B$6,0,T498/(1+$B357)^T$510)</f>
        <v>0</v>
      </c>
      <c r="U527" s="68">
        <f>IF(U$510&gt;'Key project Info'!$B$6,0,U498/(1+$B357)^U$510)</f>
        <v>0</v>
      </c>
      <c r="V527" s="68">
        <f>IF(V$510&gt;'Key project Info'!$B$6,0,V498/(1+$B357)^V$510)</f>
        <v>0</v>
      </c>
      <c r="W527" s="68">
        <f>IF(W$510&gt;'Key project Info'!$B$6,0,W498/(1+$B357)^W$510)</f>
        <v>0</v>
      </c>
      <c r="X527" s="68">
        <f>IF(X$510&gt;'Key project Info'!$B$6,0,X498/(1+$B357)^X$510)</f>
        <v>0</v>
      </c>
      <c r="Y527" s="68">
        <f>IF(Y$510&gt;'Key project Info'!$B$6,0,Y498/(1+$B357)^Y$510)</f>
        <v>0</v>
      </c>
      <c r="Z527" s="68">
        <f>IF(Z$510&gt;'Key project Info'!$B$6,0,Z498/(1+$B357)^Z$510)</f>
        <v>0</v>
      </c>
      <c r="AA527" s="68">
        <f>IF(AA$510&gt;'Key project Info'!$B$6,0,AA498/(1+$B357)^AA$510)</f>
        <v>0</v>
      </c>
      <c r="AB527" s="68">
        <f>IF(AB$510&gt;'Key project Info'!$B$6,0,AB498/(1+$B357)^AB$510)</f>
        <v>0</v>
      </c>
      <c r="AC527" s="68">
        <f>IF(AC$510&gt;'Key project Info'!$B$6,0,AC498/(1+$B357)^AC$510)</f>
        <v>0</v>
      </c>
      <c r="AD527" s="68">
        <f>IF(AD$510&gt;'Key project Info'!$B$6,0,AD498/(1+$B357)^AD$510)</f>
        <v>0</v>
      </c>
      <c r="AE527" s="68">
        <f>IF(AE$510&gt;'Key project Info'!$B$6,0,AE498/(1+$B357)^AE$510)</f>
        <v>0</v>
      </c>
      <c r="AF527" s="68"/>
      <c r="AG527" s="68"/>
      <c r="AH527" s="68"/>
    </row>
    <row r="528" spans="1:34" x14ac:dyDescent="0.25">
      <c r="A528" s="68" t="str">
        <f>'Key project Info'!$B49</f>
        <v>Land use q</v>
      </c>
      <c r="B528" s="68">
        <f>IF(B$510&gt;'Key project Info'!$B$6,0,B499/(1+$B378)^B$510)</f>
        <v>0</v>
      </c>
      <c r="C528" s="68">
        <f>IF(C$510&gt;'Key project Info'!$B$6,0,C499/(1+$B378)^C$510)</f>
        <v>0</v>
      </c>
      <c r="D528" s="68">
        <f>IF(D$510&gt;'Key project Info'!$B$6,0,D499/(1+$B378)^D$510)</f>
        <v>0</v>
      </c>
      <c r="E528" s="68">
        <f>IF(E$510&gt;'Key project Info'!$B$6,0,E499/(1+$B378)^E$510)</f>
        <v>0</v>
      </c>
      <c r="F528" s="68">
        <f>IF(F$510&gt;'Key project Info'!$B$6,0,F499/(1+$B378)^F$510)</f>
        <v>0</v>
      </c>
      <c r="G528" s="68">
        <f>IF(G$510&gt;'Key project Info'!$B$6,0,G499/(1+$B378)^G$510)</f>
        <v>0</v>
      </c>
      <c r="H528" s="68">
        <f>IF(H$510&gt;'Key project Info'!$B$6,0,H499/(1+$B378)^H$510)</f>
        <v>0</v>
      </c>
      <c r="I528" s="68">
        <f>IF(I$510&gt;'Key project Info'!$B$6,0,I499/(1+$B378)^I$510)</f>
        <v>0</v>
      </c>
      <c r="J528" s="68">
        <f>IF(J$510&gt;'Key project Info'!$B$6,0,J499/(1+$B378)^J$510)</f>
        <v>0</v>
      </c>
      <c r="K528" s="68">
        <f>IF(K$510&gt;'Key project Info'!$B$6,0,K499/(1+$B378)^K$510)</f>
        <v>0</v>
      </c>
      <c r="L528" s="68">
        <f>IF(L$510&gt;'Key project Info'!$B$6,0,L499/(1+$B378)^L$510)</f>
        <v>0</v>
      </c>
      <c r="M528" s="68">
        <f>IF(M$510&gt;'Key project Info'!$B$6,0,M499/(1+$B378)^M$510)</f>
        <v>0</v>
      </c>
      <c r="N528" s="68">
        <f>IF(N$510&gt;'Key project Info'!$B$6,0,N499/(1+$B378)^N$510)</f>
        <v>0</v>
      </c>
      <c r="O528" s="68">
        <f>IF(O$510&gt;'Key project Info'!$B$6,0,O499/(1+$B378)^O$510)</f>
        <v>0</v>
      </c>
      <c r="P528" s="68">
        <f>IF(P$510&gt;'Key project Info'!$B$6,0,P499/(1+$B378)^P$510)</f>
        <v>0</v>
      </c>
      <c r="Q528" s="68">
        <f>IF(Q$510&gt;'Key project Info'!$B$6,0,Q499/(1+$B378)^Q$510)</f>
        <v>0</v>
      </c>
      <c r="R528" s="68">
        <f>IF(R$510&gt;'Key project Info'!$B$6,0,R499/(1+$B378)^R$510)</f>
        <v>0</v>
      </c>
      <c r="S528" s="68">
        <f>IF(S$510&gt;'Key project Info'!$B$6,0,S499/(1+$B378)^S$510)</f>
        <v>0</v>
      </c>
      <c r="T528" s="68">
        <f>IF(T$510&gt;'Key project Info'!$B$6,0,T499/(1+$B378)^T$510)</f>
        <v>0</v>
      </c>
      <c r="U528" s="68">
        <f>IF(U$510&gt;'Key project Info'!$B$6,0,U499/(1+$B378)^U$510)</f>
        <v>0</v>
      </c>
      <c r="V528" s="68">
        <f>IF(V$510&gt;'Key project Info'!$B$6,0,V499/(1+$B378)^V$510)</f>
        <v>0</v>
      </c>
      <c r="W528" s="68">
        <f>IF(W$510&gt;'Key project Info'!$B$6,0,W499/(1+$B378)^W$510)</f>
        <v>0</v>
      </c>
      <c r="X528" s="68">
        <f>IF(X$510&gt;'Key project Info'!$B$6,0,X499/(1+$B378)^X$510)</f>
        <v>0</v>
      </c>
      <c r="Y528" s="68">
        <f>IF(Y$510&gt;'Key project Info'!$B$6,0,Y499/(1+$B378)^Y$510)</f>
        <v>0</v>
      </c>
      <c r="Z528" s="68">
        <f>IF(Z$510&gt;'Key project Info'!$B$6,0,Z499/(1+$B378)^Z$510)</f>
        <v>0</v>
      </c>
      <c r="AA528" s="68">
        <f>IF(AA$510&gt;'Key project Info'!$B$6,0,AA499/(1+$B378)^AA$510)</f>
        <v>0</v>
      </c>
      <c r="AB528" s="68">
        <f>IF(AB$510&gt;'Key project Info'!$B$6,0,AB499/(1+$B378)^AB$510)</f>
        <v>0</v>
      </c>
      <c r="AC528" s="68">
        <f>IF(AC$510&gt;'Key project Info'!$B$6,0,AC499/(1+$B378)^AC$510)</f>
        <v>0</v>
      </c>
      <c r="AD528" s="68">
        <f>IF(AD$510&gt;'Key project Info'!$B$6,0,AD499/(1+$B378)^AD$510)</f>
        <v>0</v>
      </c>
      <c r="AE528" s="68">
        <f>IF(AE$510&gt;'Key project Info'!$B$6,0,AE499/(1+$B378)^AE$510)</f>
        <v>0</v>
      </c>
      <c r="AF528" s="68"/>
      <c r="AG528" s="68"/>
      <c r="AH528" s="68"/>
    </row>
    <row r="529" spans="1:34" x14ac:dyDescent="0.25">
      <c r="A529" s="68" t="str">
        <f>'Key project Info'!$B50</f>
        <v>Land use r</v>
      </c>
      <c r="B529" s="68">
        <f>IF(B$510&gt;'Key project Info'!$B$6,0,B500/(1+$B399)^B$510)</f>
        <v>0</v>
      </c>
      <c r="C529" s="68">
        <f>IF(C$510&gt;'Key project Info'!$B$6,0,C500/(1+$B399)^C$510)</f>
        <v>0</v>
      </c>
      <c r="D529" s="68">
        <f>IF(D$510&gt;'Key project Info'!$B$6,0,D500/(1+$B399)^D$510)</f>
        <v>0</v>
      </c>
      <c r="E529" s="68">
        <f>IF(E$510&gt;'Key project Info'!$B$6,0,E500/(1+$B399)^E$510)</f>
        <v>0</v>
      </c>
      <c r="F529" s="68">
        <f>IF(F$510&gt;'Key project Info'!$B$6,0,F500/(1+$B399)^F$510)</f>
        <v>0</v>
      </c>
      <c r="G529" s="68">
        <f>IF(G$510&gt;'Key project Info'!$B$6,0,G500/(1+$B399)^G$510)</f>
        <v>0</v>
      </c>
      <c r="H529" s="68">
        <f>IF(H$510&gt;'Key project Info'!$B$6,0,H500/(1+$B399)^H$510)</f>
        <v>0</v>
      </c>
      <c r="I529" s="68">
        <f>IF(I$510&gt;'Key project Info'!$B$6,0,I500/(1+$B399)^I$510)</f>
        <v>0</v>
      </c>
      <c r="J529" s="68">
        <f>IF(J$510&gt;'Key project Info'!$B$6,0,J500/(1+$B399)^J$510)</f>
        <v>0</v>
      </c>
      <c r="K529" s="68">
        <f>IF(K$510&gt;'Key project Info'!$B$6,0,K500/(1+$B399)^K$510)</f>
        <v>0</v>
      </c>
      <c r="L529" s="68">
        <f>IF(L$510&gt;'Key project Info'!$B$6,0,L500/(1+$B399)^L$510)</f>
        <v>0</v>
      </c>
      <c r="M529" s="68">
        <f>IF(M$510&gt;'Key project Info'!$B$6,0,M500/(1+$B399)^M$510)</f>
        <v>0</v>
      </c>
      <c r="N529" s="68">
        <f>IF(N$510&gt;'Key project Info'!$B$6,0,N500/(1+$B399)^N$510)</f>
        <v>0</v>
      </c>
      <c r="O529" s="68">
        <f>IF(O$510&gt;'Key project Info'!$B$6,0,O500/(1+$B399)^O$510)</f>
        <v>0</v>
      </c>
      <c r="P529" s="68">
        <f>IF(P$510&gt;'Key project Info'!$B$6,0,P500/(1+$B399)^P$510)</f>
        <v>0</v>
      </c>
      <c r="Q529" s="68">
        <f>IF(Q$510&gt;'Key project Info'!$B$6,0,Q500/(1+$B399)^Q$510)</f>
        <v>0</v>
      </c>
      <c r="R529" s="68">
        <f>IF(R$510&gt;'Key project Info'!$B$6,0,R500/(1+$B399)^R$510)</f>
        <v>0</v>
      </c>
      <c r="S529" s="68">
        <f>IF(S$510&gt;'Key project Info'!$B$6,0,S500/(1+$B399)^S$510)</f>
        <v>0</v>
      </c>
      <c r="T529" s="68">
        <f>IF(T$510&gt;'Key project Info'!$B$6,0,T500/(1+$B399)^T$510)</f>
        <v>0</v>
      </c>
      <c r="U529" s="68">
        <f>IF(U$510&gt;'Key project Info'!$B$6,0,U500/(1+$B399)^U$510)</f>
        <v>0</v>
      </c>
      <c r="V529" s="68">
        <f>IF(V$510&gt;'Key project Info'!$B$6,0,V500/(1+$B399)^V$510)</f>
        <v>0</v>
      </c>
      <c r="W529" s="68">
        <f>IF(W$510&gt;'Key project Info'!$B$6,0,W500/(1+$B399)^W$510)</f>
        <v>0</v>
      </c>
      <c r="X529" s="68">
        <f>IF(X$510&gt;'Key project Info'!$B$6,0,X500/(1+$B399)^X$510)</f>
        <v>0</v>
      </c>
      <c r="Y529" s="68">
        <f>IF(Y$510&gt;'Key project Info'!$B$6,0,Y500/(1+$B399)^Y$510)</f>
        <v>0</v>
      </c>
      <c r="Z529" s="68">
        <f>IF(Z$510&gt;'Key project Info'!$B$6,0,Z500/(1+$B399)^Z$510)</f>
        <v>0</v>
      </c>
      <c r="AA529" s="68">
        <f>IF(AA$510&gt;'Key project Info'!$B$6,0,AA500/(1+$B399)^AA$510)</f>
        <v>0</v>
      </c>
      <c r="AB529" s="68">
        <f>IF(AB$510&gt;'Key project Info'!$B$6,0,AB500/(1+$B399)^AB$510)</f>
        <v>0</v>
      </c>
      <c r="AC529" s="68">
        <f>IF(AC$510&gt;'Key project Info'!$B$6,0,AC500/(1+$B399)^AC$510)</f>
        <v>0</v>
      </c>
      <c r="AD529" s="68">
        <f>IF(AD$510&gt;'Key project Info'!$B$6,0,AD500/(1+$B399)^AD$510)</f>
        <v>0</v>
      </c>
      <c r="AE529" s="68">
        <f>IF(AE$510&gt;'Key project Info'!$B$6,0,AE500/(1+$B399)^AE$510)</f>
        <v>0</v>
      </c>
      <c r="AF529" s="68"/>
      <c r="AG529" s="68"/>
      <c r="AH529" s="68"/>
    </row>
    <row r="530" spans="1:34" x14ac:dyDescent="0.25">
      <c r="A530" s="68" t="str">
        <f>'Key project Info'!$B51</f>
        <v>Land use s</v>
      </c>
      <c r="B530" s="68">
        <f>IF(B$510&gt;'Key project Info'!$B$6,0,B501/(1+$B420)^B$510)</f>
        <v>0</v>
      </c>
      <c r="C530" s="68">
        <f>IF(C$510&gt;'Key project Info'!$B$6,0,C501/(1+$B420)^C$510)</f>
        <v>0</v>
      </c>
      <c r="D530" s="68">
        <f>IF(D$510&gt;'Key project Info'!$B$6,0,D501/(1+$B420)^D$510)</f>
        <v>0</v>
      </c>
      <c r="E530" s="68">
        <f>IF(E$510&gt;'Key project Info'!$B$6,0,E501/(1+$B420)^E$510)</f>
        <v>0</v>
      </c>
      <c r="F530" s="68">
        <f>IF(F$510&gt;'Key project Info'!$B$6,0,F501/(1+$B420)^F$510)</f>
        <v>0</v>
      </c>
      <c r="G530" s="68">
        <f>IF(G$510&gt;'Key project Info'!$B$6,0,G501/(1+$B420)^G$510)</f>
        <v>0</v>
      </c>
      <c r="H530" s="68">
        <f>IF(H$510&gt;'Key project Info'!$B$6,0,H501/(1+$B420)^H$510)</f>
        <v>0</v>
      </c>
      <c r="I530" s="68">
        <f>IF(I$510&gt;'Key project Info'!$B$6,0,I501/(1+$B420)^I$510)</f>
        <v>0</v>
      </c>
      <c r="J530" s="68">
        <f>IF(J$510&gt;'Key project Info'!$B$6,0,J501/(1+$B420)^J$510)</f>
        <v>0</v>
      </c>
      <c r="K530" s="68">
        <f>IF(K$510&gt;'Key project Info'!$B$6,0,K501/(1+$B420)^K$510)</f>
        <v>0</v>
      </c>
      <c r="L530" s="68">
        <f>IF(L$510&gt;'Key project Info'!$B$6,0,L501/(1+$B420)^L$510)</f>
        <v>0</v>
      </c>
      <c r="M530" s="68">
        <f>IF(M$510&gt;'Key project Info'!$B$6,0,M501/(1+$B420)^M$510)</f>
        <v>0</v>
      </c>
      <c r="N530" s="68">
        <f>IF(N$510&gt;'Key project Info'!$B$6,0,N501/(1+$B420)^N$510)</f>
        <v>0</v>
      </c>
      <c r="O530" s="68">
        <f>IF(O$510&gt;'Key project Info'!$B$6,0,O501/(1+$B420)^O$510)</f>
        <v>0</v>
      </c>
      <c r="P530" s="68">
        <f>IF(P$510&gt;'Key project Info'!$B$6,0,P501/(1+$B420)^P$510)</f>
        <v>0</v>
      </c>
      <c r="Q530" s="68">
        <f>IF(Q$510&gt;'Key project Info'!$B$6,0,Q501/(1+$B420)^Q$510)</f>
        <v>0</v>
      </c>
      <c r="R530" s="68">
        <f>IF(R$510&gt;'Key project Info'!$B$6,0,R501/(1+$B420)^R$510)</f>
        <v>0</v>
      </c>
      <c r="S530" s="68">
        <f>IF(S$510&gt;'Key project Info'!$B$6,0,S501/(1+$B420)^S$510)</f>
        <v>0</v>
      </c>
      <c r="T530" s="68">
        <f>IF(T$510&gt;'Key project Info'!$B$6,0,T501/(1+$B420)^T$510)</f>
        <v>0</v>
      </c>
      <c r="U530" s="68">
        <f>IF(U$510&gt;'Key project Info'!$B$6,0,U501/(1+$B420)^U$510)</f>
        <v>0</v>
      </c>
      <c r="V530" s="68">
        <f>IF(V$510&gt;'Key project Info'!$B$6,0,V501/(1+$B420)^V$510)</f>
        <v>0</v>
      </c>
      <c r="W530" s="68">
        <f>IF(W$510&gt;'Key project Info'!$B$6,0,W501/(1+$B420)^W$510)</f>
        <v>0</v>
      </c>
      <c r="X530" s="68">
        <f>IF(X$510&gt;'Key project Info'!$B$6,0,X501/(1+$B420)^X$510)</f>
        <v>0</v>
      </c>
      <c r="Y530" s="68">
        <f>IF(Y$510&gt;'Key project Info'!$B$6,0,Y501/(1+$B420)^Y$510)</f>
        <v>0</v>
      </c>
      <c r="Z530" s="68">
        <f>IF(Z$510&gt;'Key project Info'!$B$6,0,Z501/(1+$B420)^Z$510)</f>
        <v>0</v>
      </c>
      <c r="AA530" s="68">
        <f>IF(AA$510&gt;'Key project Info'!$B$6,0,AA501/(1+$B420)^AA$510)</f>
        <v>0</v>
      </c>
      <c r="AB530" s="68">
        <f>IF(AB$510&gt;'Key project Info'!$B$6,0,AB501/(1+$B420)^AB$510)</f>
        <v>0</v>
      </c>
      <c r="AC530" s="68">
        <f>IF(AC$510&gt;'Key project Info'!$B$6,0,AC501/(1+$B420)^AC$510)</f>
        <v>0</v>
      </c>
      <c r="AD530" s="68">
        <f>IF(AD$510&gt;'Key project Info'!$B$6,0,AD501/(1+$B420)^AD$510)</f>
        <v>0</v>
      </c>
      <c r="AE530" s="68">
        <f>IF(AE$510&gt;'Key project Info'!$B$6,0,AE501/(1+$B420)^AE$510)</f>
        <v>0</v>
      </c>
      <c r="AF530" s="68"/>
      <c r="AG530" s="68"/>
      <c r="AH530" s="68"/>
    </row>
    <row r="531" spans="1:34" x14ac:dyDescent="0.25">
      <c r="A531" s="68" t="str">
        <f>'Key project Info'!$B52</f>
        <v>Land use XXXXXXX</v>
      </c>
      <c r="B531" s="68">
        <f>IF(B$510&gt;'Key project Info'!$B$6,0,B502/(1+$B441)^B$510)</f>
        <v>0</v>
      </c>
      <c r="C531" s="68">
        <f>IF(C$510&gt;'Key project Info'!$B$6,0,C502/(1+$B441)^C$510)</f>
        <v>0</v>
      </c>
      <c r="D531" s="68">
        <f>IF(D$510&gt;'Key project Info'!$B$6,0,D502/(1+$B441)^D$510)</f>
        <v>0</v>
      </c>
      <c r="E531" s="68">
        <f>IF(E$510&gt;'Key project Info'!$B$6,0,E502/(1+$B441)^E$510)</f>
        <v>0</v>
      </c>
      <c r="F531" s="68">
        <f>IF(F$510&gt;'Key project Info'!$B$6,0,F502/(1+$B441)^F$510)</f>
        <v>0</v>
      </c>
      <c r="G531" s="68">
        <f>IF(G$510&gt;'Key project Info'!$B$6,0,G502/(1+$B441)^G$510)</f>
        <v>0</v>
      </c>
      <c r="H531" s="68">
        <f>IF(H$510&gt;'Key project Info'!$B$6,0,H502/(1+$B441)^H$510)</f>
        <v>0</v>
      </c>
      <c r="I531" s="68">
        <f>IF(I$510&gt;'Key project Info'!$B$6,0,I502/(1+$B441)^I$510)</f>
        <v>0</v>
      </c>
      <c r="J531" s="68">
        <f>IF(J$510&gt;'Key project Info'!$B$6,0,J502/(1+$B441)^J$510)</f>
        <v>0</v>
      </c>
      <c r="K531" s="68">
        <f>IF(K$510&gt;'Key project Info'!$B$6,0,K502/(1+$B441)^K$510)</f>
        <v>0</v>
      </c>
      <c r="L531" s="68">
        <f>IF(L$510&gt;'Key project Info'!$B$6,0,L502/(1+$B441)^L$510)</f>
        <v>0</v>
      </c>
      <c r="M531" s="68">
        <f>IF(M$510&gt;'Key project Info'!$B$6,0,M502/(1+$B441)^M$510)</f>
        <v>0</v>
      </c>
      <c r="N531" s="68">
        <f>IF(N$510&gt;'Key project Info'!$B$6,0,N502/(1+$B441)^N$510)</f>
        <v>0</v>
      </c>
      <c r="O531" s="68">
        <f>IF(O$510&gt;'Key project Info'!$B$6,0,O502/(1+$B441)^O$510)</f>
        <v>0</v>
      </c>
      <c r="P531" s="68">
        <f>IF(P$510&gt;'Key project Info'!$B$6,0,P502/(1+$B441)^P$510)</f>
        <v>0</v>
      </c>
      <c r="Q531" s="68">
        <f>IF(Q$510&gt;'Key project Info'!$B$6,0,Q502/(1+$B441)^Q$510)</f>
        <v>0</v>
      </c>
      <c r="R531" s="68">
        <f>IF(R$510&gt;'Key project Info'!$B$6,0,R502/(1+$B441)^R$510)</f>
        <v>0</v>
      </c>
      <c r="S531" s="68">
        <f>IF(S$510&gt;'Key project Info'!$B$6,0,S502/(1+$B441)^S$510)</f>
        <v>0</v>
      </c>
      <c r="T531" s="68">
        <f>IF(T$510&gt;'Key project Info'!$B$6,0,T502/(1+$B441)^T$510)</f>
        <v>0</v>
      </c>
      <c r="U531" s="68">
        <f>IF(U$510&gt;'Key project Info'!$B$6,0,U502/(1+$B441)^U$510)</f>
        <v>0</v>
      </c>
      <c r="V531" s="68">
        <f>IF(V$510&gt;'Key project Info'!$B$6,0,V502/(1+$B441)^V$510)</f>
        <v>0</v>
      </c>
      <c r="W531" s="68">
        <f>IF(W$510&gt;'Key project Info'!$B$6,0,W502/(1+$B441)^W$510)</f>
        <v>0</v>
      </c>
      <c r="X531" s="68">
        <f>IF(X$510&gt;'Key project Info'!$B$6,0,X502/(1+$B441)^X$510)</f>
        <v>0</v>
      </c>
      <c r="Y531" s="68">
        <f>IF(Y$510&gt;'Key project Info'!$B$6,0,Y502/(1+$B441)^Y$510)</f>
        <v>0</v>
      </c>
      <c r="Z531" s="68">
        <f>IF(Z$510&gt;'Key project Info'!$B$6,0,Z502/(1+$B441)^Z$510)</f>
        <v>0</v>
      </c>
      <c r="AA531" s="68">
        <f>IF(AA$510&gt;'Key project Info'!$B$6,0,AA502/(1+$B441)^AA$510)</f>
        <v>0</v>
      </c>
      <c r="AB531" s="68">
        <f>IF(AB$510&gt;'Key project Info'!$B$6,0,AB502/(1+$B441)^AB$510)</f>
        <v>0</v>
      </c>
      <c r="AC531" s="68">
        <f>IF(AC$510&gt;'Key project Info'!$B$6,0,AC502/(1+$B441)^AC$510)</f>
        <v>0</v>
      </c>
      <c r="AD531" s="68">
        <f>IF(AD$510&gt;'Key project Info'!$B$6,0,AD502/(1+$B441)^AD$510)</f>
        <v>0</v>
      </c>
      <c r="AE531" s="68">
        <f>IF(AE$510&gt;'Key project Info'!$B$6,0,AE502/(1+$B441)^AE$510)</f>
        <v>0</v>
      </c>
      <c r="AF531" s="68"/>
      <c r="AG531" s="68"/>
      <c r="AH531" s="68"/>
    </row>
    <row r="532" spans="1:34" x14ac:dyDescent="0.25">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row>
    <row r="533" spans="1:34" s="301" customFormat="1" ht="15.6" x14ac:dyDescent="0.3">
      <c r="A533" s="299" t="s">
        <v>129</v>
      </c>
      <c r="B533" s="236">
        <f>SUM(B512:B531)</f>
        <v>-18270909.090909094</v>
      </c>
      <c r="C533" s="236">
        <f t="shared" ref="C533:AE533" si="1">SUM(C512:C531)</f>
        <v>393309.09090909129</v>
      </c>
      <c r="D533" s="236">
        <f t="shared" si="1"/>
        <v>1001475.4620586024</v>
      </c>
      <c r="E533" s="236">
        <f t="shared" si="1"/>
        <v>1542126.2350932318</v>
      </c>
      <c r="F533" s="236">
        <f t="shared" si="1"/>
        <v>1813069.7516687266</v>
      </c>
      <c r="G533" s="236">
        <f t="shared" si="1"/>
        <v>2264139.5292808553</v>
      </c>
      <c r="H533" s="236">
        <f t="shared" si="1"/>
        <v>2660607.4376774393</v>
      </c>
      <c r="I533" s="236">
        <f t="shared" si="1"/>
        <v>3007088.0186246349</v>
      </c>
      <c r="J533" s="236">
        <f t="shared" si="1"/>
        <v>3307854.8611745839</v>
      </c>
      <c r="K533" s="236">
        <f t="shared" si="1"/>
        <v>3566864.0672917711</v>
      </c>
      <c r="L533" s="236">
        <f t="shared" si="1"/>
        <v>3787776.1719976384</v>
      </c>
      <c r="M533" s="236">
        <f t="shared" si="1"/>
        <v>3973976.6168163777</v>
      </c>
      <c r="N533" s="236">
        <f t="shared" si="1"/>
        <v>4128594.8691266333</v>
      </c>
      <c r="O533" s="236">
        <f t="shared" si="1"/>
        <v>4254522.2742257379</v>
      </c>
      <c r="P533" s="236">
        <f t="shared" si="1"/>
        <v>4354428.7214720007</v>
      </c>
      <c r="Q533" s="236">
        <f t="shared" si="1"/>
        <v>4430778.2007647781</v>
      </c>
      <c r="R533" s="236">
        <f t="shared" si="1"/>
        <v>4485843.3208311535</v>
      </c>
      <c r="S533" s="236">
        <f t="shared" si="1"/>
        <v>4521718.8562929705</v>
      </c>
      <c r="T533" s="236">
        <f t="shared" si="1"/>
        <v>4540334.3862705305</v>
      </c>
      <c r="U533" s="236">
        <f t="shared" si="1"/>
        <v>4543466.0833227243</v>
      </c>
      <c r="V533" s="236">
        <f t="shared" si="1"/>
        <v>0</v>
      </c>
      <c r="W533" s="236">
        <f t="shared" si="1"/>
        <v>0</v>
      </c>
      <c r="X533" s="236">
        <f t="shared" si="1"/>
        <v>0</v>
      </c>
      <c r="Y533" s="236">
        <f t="shared" si="1"/>
        <v>0</v>
      </c>
      <c r="Z533" s="236">
        <f t="shared" si="1"/>
        <v>0</v>
      </c>
      <c r="AA533" s="236">
        <f t="shared" si="1"/>
        <v>0</v>
      </c>
      <c r="AB533" s="236">
        <f t="shared" si="1"/>
        <v>0</v>
      </c>
      <c r="AC533" s="236">
        <f t="shared" si="1"/>
        <v>0</v>
      </c>
      <c r="AD533" s="236">
        <f t="shared" si="1"/>
        <v>0</v>
      </c>
      <c r="AE533" s="236">
        <f t="shared" si="1"/>
        <v>0</v>
      </c>
      <c r="AF533" s="300"/>
      <c r="AG533" s="300"/>
      <c r="AH533" s="300"/>
    </row>
    <row r="534" spans="1:34" x14ac:dyDescent="0.25">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row>
    <row r="535" spans="1:34" x14ac:dyDescent="0.25">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row>
    <row r="536" spans="1:34" x14ac:dyDescent="0.25">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row>
    <row r="538" spans="1:34" ht="22.8" x14ac:dyDescent="0.3">
      <c r="A538" s="297" t="s">
        <v>132</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298"/>
    </row>
    <row r="539" spans="1:34" x14ac:dyDescent="0.25">
      <c r="A539" s="287" t="s">
        <v>1</v>
      </c>
      <c r="B539" s="288">
        <v>1</v>
      </c>
      <c r="C539" s="288">
        <v>2</v>
      </c>
      <c r="D539" s="288">
        <v>3</v>
      </c>
      <c r="E539" s="288">
        <v>4</v>
      </c>
      <c r="F539" s="288">
        <v>5</v>
      </c>
      <c r="G539" s="288">
        <v>6</v>
      </c>
      <c r="H539" s="288">
        <v>7</v>
      </c>
      <c r="I539" s="288">
        <v>8</v>
      </c>
      <c r="J539" s="288">
        <v>9</v>
      </c>
      <c r="K539" s="288">
        <v>10</v>
      </c>
      <c r="L539" s="288">
        <v>11</v>
      </c>
      <c r="M539" s="288">
        <v>12</v>
      </c>
      <c r="N539" s="288">
        <v>13</v>
      </c>
      <c r="O539" s="288">
        <v>14</v>
      </c>
      <c r="P539" s="288">
        <v>15</v>
      </c>
      <c r="Q539" s="288">
        <v>16</v>
      </c>
      <c r="R539" s="288">
        <v>17</v>
      </c>
      <c r="S539" s="288">
        <v>18</v>
      </c>
      <c r="T539" s="288">
        <v>19</v>
      </c>
      <c r="U539" s="288">
        <v>20</v>
      </c>
      <c r="V539" s="288">
        <v>21</v>
      </c>
      <c r="W539" s="288">
        <v>22</v>
      </c>
      <c r="X539" s="288">
        <v>23</v>
      </c>
      <c r="Y539" s="288">
        <v>24</v>
      </c>
      <c r="Z539" s="288">
        <v>25</v>
      </c>
      <c r="AA539" s="288">
        <v>26</v>
      </c>
      <c r="AB539" s="288">
        <v>27</v>
      </c>
      <c r="AC539" s="288">
        <v>28</v>
      </c>
      <c r="AD539" s="288">
        <v>29</v>
      </c>
      <c r="AE539" s="288">
        <v>30</v>
      </c>
    </row>
    <row r="540" spans="1:34" ht="17.399999999999999" x14ac:dyDescent="0.3">
      <c r="A540" s="129" t="s">
        <v>64</v>
      </c>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row>
    <row r="541" spans="1:34" x14ac:dyDescent="0.25">
      <c r="A541" s="68" t="str">
        <f>'Key project Info'!$B33</f>
        <v>Primary natural forest (non-exploited)</v>
      </c>
      <c r="B541" s="68">
        <f>B483-Economics_Reference!B443</f>
        <v>6160000</v>
      </c>
      <c r="C541" s="68">
        <f>C483-Economics_Reference!C443</f>
        <v>-100000</v>
      </c>
      <c r="D541" s="68">
        <f>D483-Economics_Reference!D443</f>
        <v>-150000</v>
      </c>
      <c r="E541" s="68">
        <f>E483-Economics_Reference!E443</f>
        <v>-200000</v>
      </c>
      <c r="F541" s="68">
        <f>F483-Economics_Reference!F443</f>
        <v>-250000</v>
      </c>
      <c r="G541" s="68">
        <f>G483-Economics_Reference!G443</f>
        <v>-300000</v>
      </c>
      <c r="H541" s="68">
        <f>H483-Economics_Reference!H443</f>
        <v>-350000</v>
      </c>
      <c r="I541" s="68">
        <f>I483-Economics_Reference!I443</f>
        <v>-400000</v>
      </c>
      <c r="J541" s="68">
        <f>J483-Economics_Reference!J443</f>
        <v>-450000</v>
      </c>
      <c r="K541" s="68">
        <f>K483-Economics_Reference!K443</f>
        <v>-500000</v>
      </c>
      <c r="L541" s="68">
        <f>L483-Economics_Reference!L443</f>
        <v>-550000</v>
      </c>
      <c r="M541" s="68">
        <f>M483-Economics_Reference!M443</f>
        <v>-600000</v>
      </c>
      <c r="N541" s="68">
        <f>N483-Economics_Reference!N443</f>
        <v>-650000</v>
      </c>
      <c r="O541" s="68">
        <f>O483-Economics_Reference!O443</f>
        <v>-700000</v>
      </c>
      <c r="P541" s="68">
        <f>P483-Economics_Reference!P443</f>
        <v>-750000</v>
      </c>
      <c r="Q541" s="68">
        <f>Q483-Economics_Reference!Q443</f>
        <v>-800000</v>
      </c>
      <c r="R541" s="68">
        <f>R483-Economics_Reference!R443</f>
        <v>-850000</v>
      </c>
      <c r="S541" s="68">
        <f>S483-Economics_Reference!S443</f>
        <v>-900000</v>
      </c>
      <c r="T541" s="68">
        <f>T483-Economics_Reference!T443</f>
        <v>-950000</v>
      </c>
      <c r="U541" s="68">
        <f>U483-Economics_Reference!U443</f>
        <v>-1000000</v>
      </c>
      <c r="V541" s="68">
        <f>V483-Economics_Reference!V443</f>
        <v>0</v>
      </c>
      <c r="W541" s="68">
        <f>W483-Economics_Reference!W443</f>
        <v>0</v>
      </c>
      <c r="X541" s="68">
        <f>X483-Economics_Reference!X443</f>
        <v>0</v>
      </c>
      <c r="Y541" s="68">
        <f>Y483-Economics_Reference!Y443</f>
        <v>0</v>
      </c>
      <c r="Z541" s="68">
        <f>Z483-Economics_Reference!Z443</f>
        <v>0</v>
      </c>
      <c r="AA541" s="68">
        <f>AA483-Economics_Reference!AA443</f>
        <v>0</v>
      </c>
      <c r="AB541" s="68">
        <f>AB483-Economics_Reference!AB443</f>
        <v>0</v>
      </c>
      <c r="AC541" s="68">
        <f>AC483-Economics_Reference!AC443</f>
        <v>0</v>
      </c>
      <c r="AD541" s="68">
        <f>AD483-Economics_Reference!AD443</f>
        <v>0</v>
      </c>
      <c r="AE541" s="68">
        <f>AE483-Economics_Reference!AE443</f>
        <v>0</v>
      </c>
    </row>
    <row r="542" spans="1:34" x14ac:dyDescent="0.25">
      <c r="A542" s="68" t="str">
        <f>'Key project Info'!$B34</f>
        <v>Secondary natural forest (exploited)</v>
      </c>
      <c r="B542" s="68">
        <f>B484-Economics_Reference!B444</f>
        <v>2045000</v>
      </c>
      <c r="C542" s="68">
        <f>C484-Economics_Reference!C444</f>
        <v>40000</v>
      </c>
      <c r="D542" s="68">
        <f>D484-Economics_Reference!D444</f>
        <v>35000</v>
      </c>
      <c r="E542" s="68">
        <f>E484-Economics_Reference!E444</f>
        <v>30000</v>
      </c>
      <c r="F542" s="68">
        <f>F484-Economics_Reference!F444</f>
        <v>25000</v>
      </c>
      <c r="G542" s="68">
        <f>G484-Economics_Reference!G444</f>
        <v>20000</v>
      </c>
      <c r="H542" s="68">
        <f>H484-Economics_Reference!H444</f>
        <v>15000</v>
      </c>
      <c r="I542" s="68">
        <f>I484-Economics_Reference!I444</f>
        <v>10000</v>
      </c>
      <c r="J542" s="68">
        <f>J484-Economics_Reference!J444</f>
        <v>5000</v>
      </c>
      <c r="K542" s="68">
        <f>K484-Economics_Reference!K444</f>
        <v>0</v>
      </c>
      <c r="L542" s="68">
        <f>L484-Economics_Reference!L444</f>
        <v>-5000</v>
      </c>
      <c r="M542" s="68">
        <f>M484-Economics_Reference!M444</f>
        <v>-10000</v>
      </c>
      <c r="N542" s="68">
        <f>N484-Economics_Reference!N444</f>
        <v>-15000</v>
      </c>
      <c r="O542" s="68">
        <f>O484-Economics_Reference!O444</f>
        <v>-20000</v>
      </c>
      <c r="P542" s="68">
        <f>P484-Economics_Reference!P444</f>
        <v>-25000</v>
      </c>
      <c r="Q542" s="68">
        <f>Q484-Economics_Reference!Q444</f>
        <v>-30000</v>
      </c>
      <c r="R542" s="68">
        <f>R484-Economics_Reference!R444</f>
        <v>-35000</v>
      </c>
      <c r="S542" s="68">
        <f>S484-Economics_Reference!S444</f>
        <v>-40000</v>
      </c>
      <c r="T542" s="68">
        <f>T484-Economics_Reference!T444</f>
        <v>-45000</v>
      </c>
      <c r="U542" s="68">
        <f>U484-Economics_Reference!U444</f>
        <v>-50000</v>
      </c>
      <c r="V542" s="68">
        <f>V484-Economics_Reference!V444</f>
        <v>0</v>
      </c>
      <c r="W542" s="68">
        <f>W484-Economics_Reference!W444</f>
        <v>0</v>
      </c>
      <c r="X542" s="68">
        <f>X484-Economics_Reference!X444</f>
        <v>0</v>
      </c>
      <c r="Y542" s="68">
        <f>Y484-Economics_Reference!Y444</f>
        <v>0</v>
      </c>
      <c r="Z542" s="68">
        <f>Z484-Economics_Reference!Z444</f>
        <v>0</v>
      </c>
      <c r="AA542" s="68">
        <f>AA484-Economics_Reference!AA444</f>
        <v>0</v>
      </c>
      <c r="AB542" s="68">
        <f>AB484-Economics_Reference!AB444</f>
        <v>0</v>
      </c>
      <c r="AC542" s="68">
        <f>AC484-Economics_Reference!AC444</f>
        <v>0</v>
      </c>
      <c r="AD542" s="68">
        <f>AD484-Economics_Reference!AD444</f>
        <v>0</v>
      </c>
      <c r="AE542" s="68">
        <f>AE484-Economics_Reference!AE444</f>
        <v>0</v>
      </c>
    </row>
    <row r="543" spans="1:34" x14ac:dyDescent="0.25">
      <c r="A543" s="68" t="str">
        <f>'Key project Info'!$B35</f>
        <v>Agriculture after charcoal</v>
      </c>
      <c r="B543" s="68">
        <f>B485-Economics_Reference!B445</f>
        <v>125000</v>
      </c>
      <c r="C543" s="68">
        <f>C485-Economics_Reference!C445</f>
        <v>75000</v>
      </c>
      <c r="D543" s="68">
        <f>D485-Economics_Reference!D445</f>
        <v>25000</v>
      </c>
      <c r="E543" s="68">
        <f>E485-Economics_Reference!E445</f>
        <v>-25000</v>
      </c>
      <c r="F543" s="68">
        <f>F485-Economics_Reference!F445</f>
        <v>200000</v>
      </c>
      <c r="G543" s="68">
        <f>G485-Economics_Reference!G445</f>
        <v>125000</v>
      </c>
      <c r="H543" s="68">
        <f>H485-Economics_Reference!H445</f>
        <v>50000</v>
      </c>
      <c r="I543" s="68">
        <f>I485-Economics_Reference!I445</f>
        <v>-25000</v>
      </c>
      <c r="J543" s="68">
        <f>J485-Economics_Reference!J445</f>
        <v>-100000</v>
      </c>
      <c r="K543" s="68">
        <f>K485-Economics_Reference!K445</f>
        <v>-175000</v>
      </c>
      <c r="L543" s="68">
        <f>L485-Economics_Reference!L445</f>
        <v>-250000</v>
      </c>
      <c r="M543" s="68">
        <f>M485-Economics_Reference!M445</f>
        <v>-325000</v>
      </c>
      <c r="N543" s="68">
        <f>N485-Economics_Reference!N445</f>
        <v>-400000</v>
      </c>
      <c r="O543" s="68">
        <f>O485-Economics_Reference!O445</f>
        <v>-475000</v>
      </c>
      <c r="P543" s="68">
        <f>P485-Economics_Reference!P445</f>
        <v>-550000</v>
      </c>
      <c r="Q543" s="68">
        <f>Q485-Economics_Reference!Q445</f>
        <v>-625000</v>
      </c>
      <c r="R543" s="68">
        <f>R485-Economics_Reference!R445</f>
        <v>-700000</v>
      </c>
      <c r="S543" s="68">
        <f>S485-Economics_Reference!S445</f>
        <v>-775000</v>
      </c>
      <c r="T543" s="68">
        <f>T485-Economics_Reference!T445</f>
        <v>-850000</v>
      </c>
      <c r="U543" s="68">
        <f>U485-Economics_Reference!U445</f>
        <v>-925000</v>
      </c>
      <c r="V543" s="68">
        <f>V485-Economics_Reference!V445</f>
        <v>0</v>
      </c>
      <c r="W543" s="68">
        <f>W485-Economics_Reference!W445</f>
        <v>0</v>
      </c>
      <c r="X543" s="68">
        <f>X485-Economics_Reference!X445</f>
        <v>0</v>
      </c>
      <c r="Y543" s="68">
        <f>Y485-Economics_Reference!Y445</f>
        <v>0</v>
      </c>
      <c r="Z543" s="68">
        <f>Z485-Economics_Reference!Z445</f>
        <v>0</v>
      </c>
      <c r="AA543" s="68">
        <f>AA485-Economics_Reference!AA445</f>
        <v>0</v>
      </c>
      <c r="AB543" s="68">
        <f>AB485-Economics_Reference!AB445</f>
        <v>0</v>
      </c>
      <c r="AC543" s="68">
        <f>AC485-Economics_Reference!AC445</f>
        <v>0</v>
      </c>
      <c r="AD543" s="68">
        <f>AD485-Economics_Reference!AD445</f>
        <v>0</v>
      </c>
      <c r="AE543" s="68">
        <f>AE485-Economics_Reference!AE445</f>
        <v>0</v>
      </c>
    </row>
    <row r="544" spans="1:34" x14ac:dyDescent="0.25">
      <c r="A544" s="68" t="str">
        <f>'Key project Info'!$B36</f>
        <v xml:space="preserve">Agriculture </v>
      </c>
      <c r="B544" s="68">
        <f>B486-Economics_Reference!B446</f>
        <v>300000</v>
      </c>
      <c r="C544" s="68">
        <f>C486-Economics_Reference!C446</f>
        <v>225000</v>
      </c>
      <c r="D544" s="68">
        <f>D486-Economics_Reference!D446</f>
        <v>150000</v>
      </c>
      <c r="E544" s="68">
        <f>E486-Economics_Reference!E446</f>
        <v>75000</v>
      </c>
      <c r="F544" s="68">
        <f>F486-Economics_Reference!F446</f>
        <v>0</v>
      </c>
      <c r="G544" s="68">
        <f>G486-Economics_Reference!G446</f>
        <v>-75000</v>
      </c>
      <c r="H544" s="68">
        <f>H486-Economics_Reference!H446</f>
        <v>-150000</v>
      </c>
      <c r="I544" s="68">
        <f>I486-Economics_Reference!I446</f>
        <v>-225000</v>
      </c>
      <c r="J544" s="68">
        <f>J486-Economics_Reference!J446</f>
        <v>-300000</v>
      </c>
      <c r="K544" s="68">
        <f>K486-Economics_Reference!K446</f>
        <v>-375000</v>
      </c>
      <c r="L544" s="68">
        <f>L486-Economics_Reference!L446</f>
        <v>-450000</v>
      </c>
      <c r="M544" s="68">
        <f>M486-Economics_Reference!M446</f>
        <v>-525000</v>
      </c>
      <c r="N544" s="68">
        <f>N486-Economics_Reference!N446</f>
        <v>-600000</v>
      </c>
      <c r="O544" s="68">
        <f>O486-Economics_Reference!O446</f>
        <v>-675000</v>
      </c>
      <c r="P544" s="68">
        <f>P486-Economics_Reference!P446</f>
        <v>-750000</v>
      </c>
      <c r="Q544" s="68">
        <f>Q486-Economics_Reference!Q446</f>
        <v>-825000</v>
      </c>
      <c r="R544" s="68">
        <f>R486-Economics_Reference!R446</f>
        <v>-900000</v>
      </c>
      <c r="S544" s="68">
        <f>S486-Economics_Reference!S446</f>
        <v>-975000</v>
      </c>
      <c r="T544" s="68">
        <f>T486-Economics_Reference!T446</f>
        <v>-1050000</v>
      </c>
      <c r="U544" s="68">
        <f>U486-Economics_Reference!U446</f>
        <v>-1125000</v>
      </c>
      <c r="V544" s="68">
        <f>V486-Economics_Reference!V446</f>
        <v>0</v>
      </c>
      <c r="W544" s="68">
        <f>W486-Economics_Reference!W446</f>
        <v>0</v>
      </c>
      <c r="X544" s="68">
        <f>X486-Economics_Reference!X446</f>
        <v>0</v>
      </c>
      <c r="Y544" s="68">
        <f>Y486-Economics_Reference!Y446</f>
        <v>0</v>
      </c>
      <c r="Z544" s="68">
        <f>Z486-Economics_Reference!Z446</f>
        <v>0</v>
      </c>
      <c r="AA544" s="68">
        <f>AA486-Economics_Reference!AA446</f>
        <v>0</v>
      </c>
      <c r="AB544" s="68">
        <f>AB486-Economics_Reference!AB446</f>
        <v>0</v>
      </c>
      <c r="AC544" s="68">
        <f>AC486-Economics_Reference!AC446</f>
        <v>0</v>
      </c>
      <c r="AD544" s="68">
        <f>AD486-Economics_Reference!AD446</f>
        <v>0</v>
      </c>
      <c r="AE544" s="68">
        <f>AE486-Economics_Reference!AE446</f>
        <v>0</v>
      </c>
    </row>
    <row r="545" spans="1:31" x14ac:dyDescent="0.25">
      <c r="A545" s="68" t="str">
        <f>'Key project Info'!$B37</f>
        <v>Sustainable logging of primary forests</v>
      </c>
      <c r="B545" s="68">
        <f>B487-Economics_Reference!B447</f>
        <v>-3500000</v>
      </c>
      <c r="C545" s="68">
        <f>C487-Economics_Reference!C447</f>
        <v>-2800000</v>
      </c>
      <c r="D545" s="68">
        <f>D487-Economics_Reference!D447</f>
        <v>-2100000</v>
      </c>
      <c r="E545" s="68">
        <f>E487-Economics_Reference!E447</f>
        <v>-1400000</v>
      </c>
      <c r="F545" s="68">
        <f>F487-Economics_Reference!F447</f>
        <v>-700000</v>
      </c>
      <c r="G545" s="68">
        <f>G487-Economics_Reference!G447</f>
        <v>0</v>
      </c>
      <c r="H545" s="68">
        <f>H487-Economics_Reference!H447</f>
        <v>700000</v>
      </c>
      <c r="I545" s="68">
        <f>I487-Economics_Reference!I447</f>
        <v>1400000</v>
      </c>
      <c r="J545" s="68">
        <f>J487-Economics_Reference!J447</f>
        <v>2100000</v>
      </c>
      <c r="K545" s="68">
        <f>K487-Economics_Reference!K447</f>
        <v>2800000</v>
      </c>
      <c r="L545" s="68">
        <f>L487-Economics_Reference!L447</f>
        <v>3500000</v>
      </c>
      <c r="M545" s="68">
        <f>M487-Economics_Reference!M447</f>
        <v>4200000</v>
      </c>
      <c r="N545" s="68">
        <f>N487-Economics_Reference!N447</f>
        <v>4900000</v>
      </c>
      <c r="O545" s="68">
        <f>O487-Economics_Reference!O447</f>
        <v>5600000</v>
      </c>
      <c r="P545" s="68">
        <f>P487-Economics_Reference!P447</f>
        <v>6300000</v>
      </c>
      <c r="Q545" s="68">
        <f>Q487-Economics_Reference!Q447</f>
        <v>7000000</v>
      </c>
      <c r="R545" s="68">
        <f>R487-Economics_Reference!R447</f>
        <v>7700000</v>
      </c>
      <c r="S545" s="68">
        <f>S487-Economics_Reference!S447</f>
        <v>8400000</v>
      </c>
      <c r="T545" s="68">
        <f>T487-Economics_Reference!T447</f>
        <v>9100000</v>
      </c>
      <c r="U545" s="68">
        <f>U487-Economics_Reference!U447</f>
        <v>9800000</v>
      </c>
      <c r="V545" s="68">
        <f>V487-Economics_Reference!V447</f>
        <v>0</v>
      </c>
      <c r="W545" s="68">
        <f>W487-Economics_Reference!W447</f>
        <v>0</v>
      </c>
      <c r="X545" s="68">
        <f>X487-Economics_Reference!X447</f>
        <v>0</v>
      </c>
      <c r="Y545" s="68">
        <f>Y487-Economics_Reference!Y447</f>
        <v>0</v>
      </c>
      <c r="Z545" s="68">
        <f>Z487-Economics_Reference!Z447</f>
        <v>0</v>
      </c>
      <c r="AA545" s="68">
        <f>AA487-Economics_Reference!AA447</f>
        <v>0</v>
      </c>
      <c r="AB545" s="68">
        <f>AB487-Economics_Reference!AB447</f>
        <v>0</v>
      </c>
      <c r="AC545" s="68">
        <f>AC487-Economics_Reference!AC447</f>
        <v>0</v>
      </c>
      <c r="AD545" s="68">
        <f>AD487-Economics_Reference!AD447</f>
        <v>0</v>
      </c>
      <c r="AE545" s="68">
        <f>AE487-Economics_Reference!AE447</f>
        <v>0</v>
      </c>
    </row>
    <row r="546" spans="1:31" x14ac:dyDescent="0.25">
      <c r="A546" s="68" t="str">
        <f>'Key project Info'!$B38</f>
        <v>Land use e</v>
      </c>
      <c r="B546" s="68">
        <f>B488-Economics_Reference!B448</f>
        <v>0</v>
      </c>
      <c r="C546" s="68">
        <f>C488-Economics_Reference!C448</f>
        <v>0</v>
      </c>
      <c r="D546" s="68">
        <f>D488-Economics_Reference!D448</f>
        <v>0</v>
      </c>
      <c r="E546" s="68">
        <f>E488-Economics_Reference!E448</f>
        <v>0</v>
      </c>
      <c r="F546" s="68">
        <f>F488-Economics_Reference!F448</f>
        <v>0</v>
      </c>
      <c r="G546" s="68">
        <f>G488-Economics_Reference!G448</f>
        <v>0</v>
      </c>
      <c r="H546" s="68">
        <f>H488-Economics_Reference!H448</f>
        <v>0</v>
      </c>
      <c r="I546" s="68">
        <f>I488-Economics_Reference!I448</f>
        <v>0</v>
      </c>
      <c r="J546" s="68">
        <f>J488-Economics_Reference!J448</f>
        <v>0</v>
      </c>
      <c r="K546" s="68">
        <f>K488-Economics_Reference!K448</f>
        <v>0</v>
      </c>
      <c r="L546" s="68">
        <f>L488-Economics_Reference!L448</f>
        <v>0</v>
      </c>
      <c r="M546" s="68">
        <f>M488-Economics_Reference!M448</f>
        <v>0</v>
      </c>
      <c r="N546" s="68">
        <f>N488-Economics_Reference!N448</f>
        <v>0</v>
      </c>
      <c r="O546" s="68">
        <f>O488-Economics_Reference!O448</f>
        <v>0</v>
      </c>
      <c r="P546" s="68">
        <f>P488-Economics_Reference!P448</f>
        <v>0</v>
      </c>
      <c r="Q546" s="68">
        <f>Q488-Economics_Reference!Q448</f>
        <v>0</v>
      </c>
      <c r="R546" s="68">
        <f>R488-Economics_Reference!R448</f>
        <v>0</v>
      </c>
      <c r="S546" s="68">
        <f>S488-Economics_Reference!S448</f>
        <v>0</v>
      </c>
      <c r="T546" s="68">
        <f>T488-Economics_Reference!T448</f>
        <v>0</v>
      </c>
      <c r="U546" s="68">
        <f>U488-Economics_Reference!U448</f>
        <v>0</v>
      </c>
      <c r="V546" s="68">
        <f>V488-Economics_Reference!V448</f>
        <v>0</v>
      </c>
      <c r="W546" s="68">
        <f>W488-Economics_Reference!W448</f>
        <v>0</v>
      </c>
      <c r="X546" s="68">
        <f>X488-Economics_Reference!X448</f>
        <v>0</v>
      </c>
      <c r="Y546" s="68">
        <f>Y488-Economics_Reference!Y448</f>
        <v>0</v>
      </c>
      <c r="Z546" s="68">
        <f>Z488-Economics_Reference!Z448</f>
        <v>0</v>
      </c>
      <c r="AA546" s="68">
        <f>AA488-Economics_Reference!AA448</f>
        <v>0</v>
      </c>
      <c r="AB546" s="68">
        <f>AB488-Economics_Reference!AB448</f>
        <v>0</v>
      </c>
      <c r="AC546" s="68">
        <f>AC488-Economics_Reference!AC448</f>
        <v>0</v>
      </c>
      <c r="AD546" s="68">
        <f>AD488-Economics_Reference!AD448</f>
        <v>0</v>
      </c>
      <c r="AE546" s="68">
        <f>AE488-Economics_Reference!AE448</f>
        <v>0</v>
      </c>
    </row>
    <row r="547" spans="1:31" x14ac:dyDescent="0.25">
      <c r="A547" s="68" t="str">
        <f>'Key project Info'!$B39</f>
        <v>Land use g</v>
      </c>
      <c r="B547" s="68">
        <f>B489-Economics_Reference!B449</f>
        <v>0</v>
      </c>
      <c r="C547" s="68">
        <f>C489-Economics_Reference!C449</f>
        <v>0</v>
      </c>
      <c r="D547" s="68">
        <f>D489-Economics_Reference!D449</f>
        <v>0</v>
      </c>
      <c r="E547" s="68">
        <f>E489-Economics_Reference!E449</f>
        <v>0</v>
      </c>
      <c r="F547" s="68">
        <f>F489-Economics_Reference!F449</f>
        <v>0</v>
      </c>
      <c r="G547" s="68">
        <f>G489-Economics_Reference!G449</f>
        <v>0</v>
      </c>
      <c r="H547" s="68">
        <f>H489-Economics_Reference!H449</f>
        <v>0</v>
      </c>
      <c r="I547" s="68">
        <f>I489-Economics_Reference!I449</f>
        <v>0</v>
      </c>
      <c r="J547" s="68">
        <f>J489-Economics_Reference!J449</f>
        <v>0</v>
      </c>
      <c r="K547" s="68">
        <f>K489-Economics_Reference!K449</f>
        <v>0</v>
      </c>
      <c r="L547" s="68">
        <f>L489-Economics_Reference!L449</f>
        <v>0</v>
      </c>
      <c r="M547" s="68">
        <f>M489-Economics_Reference!M449</f>
        <v>0</v>
      </c>
      <c r="N547" s="68">
        <f>N489-Economics_Reference!N449</f>
        <v>0</v>
      </c>
      <c r="O547" s="68">
        <f>O489-Economics_Reference!O449</f>
        <v>0</v>
      </c>
      <c r="P547" s="68">
        <f>P489-Economics_Reference!P449</f>
        <v>0</v>
      </c>
      <c r="Q547" s="68">
        <f>Q489-Economics_Reference!Q449</f>
        <v>0</v>
      </c>
      <c r="R547" s="68">
        <f>R489-Economics_Reference!R449</f>
        <v>0</v>
      </c>
      <c r="S547" s="68">
        <f>S489-Economics_Reference!S449</f>
        <v>0</v>
      </c>
      <c r="T547" s="68">
        <f>T489-Economics_Reference!T449</f>
        <v>0</v>
      </c>
      <c r="U547" s="68">
        <f>U489-Economics_Reference!U449</f>
        <v>0</v>
      </c>
      <c r="V547" s="68">
        <f>V489-Economics_Reference!V449</f>
        <v>0</v>
      </c>
      <c r="W547" s="68">
        <f>W489-Economics_Reference!W449</f>
        <v>0</v>
      </c>
      <c r="X547" s="68">
        <f>X489-Economics_Reference!X449</f>
        <v>0</v>
      </c>
      <c r="Y547" s="68">
        <f>Y489-Economics_Reference!Y449</f>
        <v>0</v>
      </c>
      <c r="Z547" s="68">
        <f>Z489-Economics_Reference!Z449</f>
        <v>0</v>
      </c>
      <c r="AA547" s="68">
        <f>AA489-Economics_Reference!AA449</f>
        <v>0</v>
      </c>
      <c r="AB547" s="68">
        <f>AB489-Economics_Reference!AB449</f>
        <v>0</v>
      </c>
      <c r="AC547" s="68">
        <f>AC489-Economics_Reference!AC449</f>
        <v>0</v>
      </c>
      <c r="AD547" s="68">
        <f>AD489-Economics_Reference!AD449</f>
        <v>0</v>
      </c>
      <c r="AE547" s="68">
        <f>AE489-Economics_Reference!AE449</f>
        <v>0</v>
      </c>
    </row>
    <row r="548" spans="1:31" x14ac:dyDescent="0.25">
      <c r="A548" s="68" t="str">
        <f>'Key project Info'!$B40</f>
        <v>Land use h</v>
      </c>
      <c r="B548" s="68">
        <f>B490-Economics_Reference!B450</f>
        <v>0</v>
      </c>
      <c r="C548" s="68">
        <f>C490-Economics_Reference!C450</f>
        <v>0</v>
      </c>
      <c r="D548" s="68">
        <f>D490-Economics_Reference!D450</f>
        <v>0</v>
      </c>
      <c r="E548" s="68">
        <f>E490-Economics_Reference!E450</f>
        <v>0</v>
      </c>
      <c r="F548" s="68">
        <f>F490-Economics_Reference!F450</f>
        <v>0</v>
      </c>
      <c r="G548" s="68">
        <f>G490-Economics_Reference!G450</f>
        <v>0</v>
      </c>
      <c r="H548" s="68">
        <f>H490-Economics_Reference!H450</f>
        <v>0</v>
      </c>
      <c r="I548" s="68">
        <f>I490-Economics_Reference!I450</f>
        <v>0</v>
      </c>
      <c r="J548" s="68">
        <f>J490-Economics_Reference!J450</f>
        <v>0</v>
      </c>
      <c r="K548" s="68">
        <f>K490-Economics_Reference!K450</f>
        <v>0</v>
      </c>
      <c r="L548" s="68">
        <f>L490-Economics_Reference!L450</f>
        <v>0</v>
      </c>
      <c r="M548" s="68">
        <f>M490-Economics_Reference!M450</f>
        <v>0</v>
      </c>
      <c r="N548" s="68">
        <f>N490-Economics_Reference!N450</f>
        <v>0</v>
      </c>
      <c r="O548" s="68">
        <f>O490-Economics_Reference!O450</f>
        <v>0</v>
      </c>
      <c r="P548" s="68">
        <f>P490-Economics_Reference!P450</f>
        <v>0</v>
      </c>
      <c r="Q548" s="68">
        <f>Q490-Economics_Reference!Q450</f>
        <v>0</v>
      </c>
      <c r="R548" s="68">
        <f>R490-Economics_Reference!R450</f>
        <v>0</v>
      </c>
      <c r="S548" s="68">
        <f>S490-Economics_Reference!S450</f>
        <v>0</v>
      </c>
      <c r="T548" s="68">
        <f>T490-Economics_Reference!T450</f>
        <v>0</v>
      </c>
      <c r="U548" s="68">
        <f>U490-Economics_Reference!U450</f>
        <v>0</v>
      </c>
      <c r="V548" s="68">
        <f>V490-Economics_Reference!V450</f>
        <v>0</v>
      </c>
      <c r="W548" s="68">
        <f>W490-Economics_Reference!W450</f>
        <v>0</v>
      </c>
      <c r="X548" s="68">
        <f>X490-Economics_Reference!X450</f>
        <v>0</v>
      </c>
      <c r="Y548" s="68">
        <f>Y490-Economics_Reference!Y450</f>
        <v>0</v>
      </c>
      <c r="Z548" s="68">
        <f>Z490-Economics_Reference!Z450</f>
        <v>0</v>
      </c>
      <c r="AA548" s="68">
        <f>AA490-Economics_Reference!AA450</f>
        <v>0</v>
      </c>
      <c r="AB548" s="68">
        <f>AB490-Economics_Reference!AB450</f>
        <v>0</v>
      </c>
      <c r="AC548" s="68">
        <f>AC490-Economics_Reference!AC450</f>
        <v>0</v>
      </c>
      <c r="AD548" s="68">
        <f>AD490-Economics_Reference!AD450</f>
        <v>0</v>
      </c>
      <c r="AE548" s="68">
        <f>AE490-Economics_Reference!AE450</f>
        <v>0</v>
      </c>
    </row>
    <row r="549" spans="1:31" x14ac:dyDescent="0.25">
      <c r="A549" s="68" t="str">
        <f>'Key project Info'!$B41</f>
        <v>Land use i</v>
      </c>
      <c r="B549" s="68">
        <f>B491-Economics_Reference!B451</f>
        <v>0</v>
      </c>
      <c r="C549" s="68">
        <f>C491-Economics_Reference!C451</f>
        <v>0</v>
      </c>
      <c r="D549" s="68">
        <f>D491-Economics_Reference!D451</f>
        <v>0</v>
      </c>
      <c r="E549" s="68">
        <f>E491-Economics_Reference!E451</f>
        <v>0</v>
      </c>
      <c r="F549" s="68">
        <f>F491-Economics_Reference!F451</f>
        <v>0</v>
      </c>
      <c r="G549" s="68">
        <f>G491-Economics_Reference!G451</f>
        <v>0</v>
      </c>
      <c r="H549" s="68">
        <f>H491-Economics_Reference!H451</f>
        <v>0</v>
      </c>
      <c r="I549" s="68">
        <f>I491-Economics_Reference!I451</f>
        <v>0</v>
      </c>
      <c r="J549" s="68">
        <f>J491-Economics_Reference!J451</f>
        <v>0</v>
      </c>
      <c r="K549" s="68">
        <f>K491-Economics_Reference!K451</f>
        <v>0</v>
      </c>
      <c r="L549" s="68">
        <f>L491-Economics_Reference!L451</f>
        <v>0</v>
      </c>
      <c r="M549" s="68">
        <f>M491-Economics_Reference!M451</f>
        <v>0</v>
      </c>
      <c r="N549" s="68">
        <f>N491-Economics_Reference!N451</f>
        <v>0</v>
      </c>
      <c r="O549" s="68">
        <f>O491-Economics_Reference!O451</f>
        <v>0</v>
      </c>
      <c r="P549" s="68">
        <f>P491-Economics_Reference!P451</f>
        <v>0</v>
      </c>
      <c r="Q549" s="68">
        <f>Q491-Economics_Reference!Q451</f>
        <v>0</v>
      </c>
      <c r="R549" s="68">
        <f>R491-Economics_Reference!R451</f>
        <v>0</v>
      </c>
      <c r="S549" s="68">
        <f>S491-Economics_Reference!S451</f>
        <v>0</v>
      </c>
      <c r="T549" s="68">
        <f>T491-Economics_Reference!T451</f>
        <v>0</v>
      </c>
      <c r="U549" s="68">
        <f>U491-Economics_Reference!U451</f>
        <v>0</v>
      </c>
      <c r="V549" s="68">
        <f>V491-Economics_Reference!V451</f>
        <v>0</v>
      </c>
      <c r="W549" s="68">
        <f>W491-Economics_Reference!W451</f>
        <v>0</v>
      </c>
      <c r="X549" s="68">
        <f>X491-Economics_Reference!X451</f>
        <v>0</v>
      </c>
      <c r="Y549" s="68">
        <f>Y491-Economics_Reference!Y451</f>
        <v>0</v>
      </c>
      <c r="Z549" s="68">
        <f>Z491-Economics_Reference!Z451</f>
        <v>0</v>
      </c>
      <c r="AA549" s="68">
        <f>AA491-Economics_Reference!AA451</f>
        <v>0</v>
      </c>
      <c r="AB549" s="68">
        <f>AB491-Economics_Reference!AB451</f>
        <v>0</v>
      </c>
      <c r="AC549" s="68">
        <f>AC491-Economics_Reference!AC451</f>
        <v>0</v>
      </c>
      <c r="AD549" s="68">
        <f>AD491-Economics_Reference!AD451</f>
        <v>0</v>
      </c>
      <c r="AE549" s="68">
        <f>AE491-Economics_Reference!AE451</f>
        <v>0</v>
      </c>
    </row>
    <row r="550" spans="1:31" x14ac:dyDescent="0.25">
      <c r="A550" s="68" t="str">
        <f>'Key project Info'!$B42</f>
        <v>Land use j</v>
      </c>
      <c r="B550" s="68">
        <f>B492-Economics_Reference!B452</f>
        <v>0</v>
      </c>
      <c r="C550" s="68">
        <f>C492-Economics_Reference!C452</f>
        <v>0</v>
      </c>
      <c r="D550" s="68">
        <f>D492-Economics_Reference!D452</f>
        <v>0</v>
      </c>
      <c r="E550" s="68">
        <f>E492-Economics_Reference!E452</f>
        <v>0</v>
      </c>
      <c r="F550" s="68">
        <f>F492-Economics_Reference!F452</f>
        <v>0</v>
      </c>
      <c r="G550" s="68">
        <f>G492-Economics_Reference!G452</f>
        <v>0</v>
      </c>
      <c r="H550" s="68">
        <f>H492-Economics_Reference!H452</f>
        <v>0</v>
      </c>
      <c r="I550" s="68">
        <f>I492-Economics_Reference!I452</f>
        <v>0</v>
      </c>
      <c r="J550" s="68">
        <f>J492-Economics_Reference!J452</f>
        <v>0</v>
      </c>
      <c r="K550" s="68">
        <f>K492-Economics_Reference!K452</f>
        <v>0</v>
      </c>
      <c r="L550" s="68">
        <f>L492-Economics_Reference!L452</f>
        <v>0</v>
      </c>
      <c r="M550" s="68">
        <f>M492-Economics_Reference!M452</f>
        <v>0</v>
      </c>
      <c r="N550" s="68">
        <f>N492-Economics_Reference!N452</f>
        <v>0</v>
      </c>
      <c r="O550" s="68">
        <f>O492-Economics_Reference!O452</f>
        <v>0</v>
      </c>
      <c r="P550" s="68">
        <f>P492-Economics_Reference!P452</f>
        <v>0</v>
      </c>
      <c r="Q550" s="68">
        <f>Q492-Economics_Reference!Q452</f>
        <v>0</v>
      </c>
      <c r="R550" s="68">
        <f>R492-Economics_Reference!R452</f>
        <v>0</v>
      </c>
      <c r="S550" s="68">
        <f>S492-Economics_Reference!S452</f>
        <v>0</v>
      </c>
      <c r="T550" s="68">
        <f>T492-Economics_Reference!T452</f>
        <v>0</v>
      </c>
      <c r="U550" s="68">
        <f>U492-Economics_Reference!U452</f>
        <v>0</v>
      </c>
      <c r="V550" s="68">
        <f>V492-Economics_Reference!V452</f>
        <v>0</v>
      </c>
      <c r="W550" s="68">
        <f>W492-Economics_Reference!W452</f>
        <v>0</v>
      </c>
      <c r="X550" s="68">
        <f>X492-Economics_Reference!X452</f>
        <v>0</v>
      </c>
      <c r="Y550" s="68">
        <f>Y492-Economics_Reference!Y452</f>
        <v>0</v>
      </c>
      <c r="Z550" s="68">
        <f>Z492-Economics_Reference!Z452</f>
        <v>0</v>
      </c>
      <c r="AA550" s="68">
        <f>AA492-Economics_Reference!AA452</f>
        <v>0</v>
      </c>
      <c r="AB550" s="68">
        <f>AB492-Economics_Reference!AB452</f>
        <v>0</v>
      </c>
      <c r="AC550" s="68">
        <f>AC492-Economics_Reference!AC452</f>
        <v>0</v>
      </c>
      <c r="AD550" s="68">
        <f>AD492-Economics_Reference!AD452</f>
        <v>0</v>
      </c>
      <c r="AE550" s="68">
        <f>AE492-Economics_Reference!AE452</f>
        <v>0</v>
      </c>
    </row>
    <row r="551" spans="1:31" x14ac:dyDescent="0.25">
      <c r="A551" s="68" t="str">
        <f>'Key project Info'!$B43</f>
        <v>Land use k</v>
      </c>
      <c r="B551" s="68">
        <f>B493-Economics_Reference!B453</f>
        <v>0</v>
      </c>
      <c r="C551" s="68">
        <f>C493-Economics_Reference!C453</f>
        <v>0</v>
      </c>
      <c r="D551" s="68">
        <f>D493-Economics_Reference!D453</f>
        <v>0</v>
      </c>
      <c r="E551" s="68">
        <f>E493-Economics_Reference!E453</f>
        <v>0</v>
      </c>
      <c r="F551" s="68">
        <f>F493-Economics_Reference!F453</f>
        <v>0</v>
      </c>
      <c r="G551" s="68">
        <f>G493-Economics_Reference!G453</f>
        <v>0</v>
      </c>
      <c r="H551" s="68">
        <f>H493-Economics_Reference!H453</f>
        <v>0</v>
      </c>
      <c r="I551" s="68">
        <f>I493-Economics_Reference!I453</f>
        <v>0</v>
      </c>
      <c r="J551" s="68">
        <f>J493-Economics_Reference!J453</f>
        <v>0</v>
      </c>
      <c r="K551" s="68">
        <f>K493-Economics_Reference!K453</f>
        <v>0</v>
      </c>
      <c r="L551" s="68">
        <f>L493-Economics_Reference!L453</f>
        <v>0</v>
      </c>
      <c r="M551" s="68">
        <f>M493-Economics_Reference!M453</f>
        <v>0</v>
      </c>
      <c r="N551" s="68">
        <f>N493-Economics_Reference!N453</f>
        <v>0</v>
      </c>
      <c r="O551" s="68">
        <f>O493-Economics_Reference!O453</f>
        <v>0</v>
      </c>
      <c r="P551" s="68">
        <f>P493-Economics_Reference!P453</f>
        <v>0</v>
      </c>
      <c r="Q551" s="68">
        <f>Q493-Economics_Reference!Q453</f>
        <v>0</v>
      </c>
      <c r="R551" s="68">
        <f>R493-Economics_Reference!R453</f>
        <v>0</v>
      </c>
      <c r="S551" s="68">
        <f>S493-Economics_Reference!S453</f>
        <v>0</v>
      </c>
      <c r="T551" s="68">
        <f>T493-Economics_Reference!T453</f>
        <v>0</v>
      </c>
      <c r="U551" s="68">
        <f>U493-Economics_Reference!U453</f>
        <v>0</v>
      </c>
      <c r="V551" s="68">
        <f>V493-Economics_Reference!V453</f>
        <v>0</v>
      </c>
      <c r="W551" s="68">
        <f>W493-Economics_Reference!W453</f>
        <v>0</v>
      </c>
      <c r="X551" s="68">
        <f>X493-Economics_Reference!X453</f>
        <v>0</v>
      </c>
      <c r="Y551" s="68">
        <f>Y493-Economics_Reference!Y453</f>
        <v>0</v>
      </c>
      <c r="Z551" s="68">
        <f>Z493-Economics_Reference!Z453</f>
        <v>0</v>
      </c>
      <c r="AA551" s="68">
        <f>AA493-Economics_Reference!AA453</f>
        <v>0</v>
      </c>
      <c r="AB551" s="68">
        <f>AB493-Economics_Reference!AB453</f>
        <v>0</v>
      </c>
      <c r="AC551" s="68">
        <f>AC493-Economics_Reference!AC453</f>
        <v>0</v>
      </c>
      <c r="AD551" s="68">
        <f>AD493-Economics_Reference!AD453</f>
        <v>0</v>
      </c>
      <c r="AE551" s="68">
        <f>AE493-Economics_Reference!AE453</f>
        <v>0</v>
      </c>
    </row>
    <row r="552" spans="1:31" x14ac:dyDescent="0.25">
      <c r="A552" s="68" t="str">
        <f>'Key project Info'!$B44</f>
        <v>Land use l</v>
      </c>
      <c r="B552" s="68">
        <f>B494-Economics_Reference!B454</f>
        <v>0</v>
      </c>
      <c r="C552" s="68">
        <f>C494-Economics_Reference!C454</f>
        <v>0</v>
      </c>
      <c r="D552" s="68">
        <f>D494-Economics_Reference!D454</f>
        <v>0</v>
      </c>
      <c r="E552" s="68">
        <f>E494-Economics_Reference!E454</f>
        <v>0</v>
      </c>
      <c r="F552" s="68">
        <f>F494-Economics_Reference!F454</f>
        <v>0</v>
      </c>
      <c r="G552" s="68">
        <f>G494-Economics_Reference!G454</f>
        <v>0</v>
      </c>
      <c r="H552" s="68">
        <f>H494-Economics_Reference!H454</f>
        <v>0</v>
      </c>
      <c r="I552" s="68">
        <f>I494-Economics_Reference!I454</f>
        <v>0</v>
      </c>
      <c r="J552" s="68">
        <f>J494-Economics_Reference!J454</f>
        <v>0</v>
      </c>
      <c r="K552" s="68">
        <f>K494-Economics_Reference!K454</f>
        <v>0</v>
      </c>
      <c r="L552" s="68">
        <f>L494-Economics_Reference!L454</f>
        <v>0</v>
      </c>
      <c r="M552" s="68">
        <f>M494-Economics_Reference!M454</f>
        <v>0</v>
      </c>
      <c r="N552" s="68">
        <f>N494-Economics_Reference!N454</f>
        <v>0</v>
      </c>
      <c r="O552" s="68">
        <f>O494-Economics_Reference!O454</f>
        <v>0</v>
      </c>
      <c r="P552" s="68">
        <f>P494-Economics_Reference!P454</f>
        <v>0</v>
      </c>
      <c r="Q552" s="68">
        <f>Q494-Economics_Reference!Q454</f>
        <v>0</v>
      </c>
      <c r="R552" s="68">
        <f>R494-Economics_Reference!R454</f>
        <v>0</v>
      </c>
      <c r="S552" s="68">
        <f>S494-Economics_Reference!S454</f>
        <v>0</v>
      </c>
      <c r="T552" s="68">
        <f>T494-Economics_Reference!T454</f>
        <v>0</v>
      </c>
      <c r="U552" s="68">
        <f>U494-Economics_Reference!U454</f>
        <v>0</v>
      </c>
      <c r="V552" s="68">
        <f>V494-Economics_Reference!V454</f>
        <v>0</v>
      </c>
      <c r="W552" s="68">
        <f>W494-Economics_Reference!W454</f>
        <v>0</v>
      </c>
      <c r="X552" s="68">
        <f>X494-Economics_Reference!X454</f>
        <v>0</v>
      </c>
      <c r="Y552" s="68">
        <f>Y494-Economics_Reference!Y454</f>
        <v>0</v>
      </c>
      <c r="Z552" s="68">
        <f>Z494-Economics_Reference!Z454</f>
        <v>0</v>
      </c>
      <c r="AA552" s="68">
        <f>AA494-Economics_Reference!AA454</f>
        <v>0</v>
      </c>
      <c r="AB552" s="68">
        <f>AB494-Economics_Reference!AB454</f>
        <v>0</v>
      </c>
      <c r="AC552" s="68">
        <f>AC494-Economics_Reference!AC454</f>
        <v>0</v>
      </c>
      <c r="AD552" s="68">
        <f>AD494-Economics_Reference!AD454</f>
        <v>0</v>
      </c>
      <c r="AE552" s="68">
        <f>AE494-Economics_Reference!AE454</f>
        <v>0</v>
      </c>
    </row>
    <row r="553" spans="1:31" x14ac:dyDescent="0.25">
      <c r="A553" s="68" t="str">
        <f>'Key project Info'!$B45</f>
        <v>Land use m</v>
      </c>
      <c r="B553" s="68">
        <f>B495-Economics_Reference!B455</f>
        <v>0</v>
      </c>
      <c r="C553" s="68">
        <f>C495-Economics_Reference!C455</f>
        <v>0</v>
      </c>
      <c r="D553" s="68">
        <f>D495-Economics_Reference!D455</f>
        <v>0</v>
      </c>
      <c r="E553" s="68">
        <f>E495-Economics_Reference!E455</f>
        <v>0</v>
      </c>
      <c r="F553" s="68">
        <f>F495-Economics_Reference!F455</f>
        <v>0</v>
      </c>
      <c r="G553" s="68">
        <f>G495-Economics_Reference!G455</f>
        <v>0</v>
      </c>
      <c r="H553" s="68">
        <f>H495-Economics_Reference!H455</f>
        <v>0</v>
      </c>
      <c r="I553" s="68">
        <f>I495-Economics_Reference!I455</f>
        <v>0</v>
      </c>
      <c r="J553" s="68">
        <f>J495-Economics_Reference!J455</f>
        <v>0</v>
      </c>
      <c r="K553" s="68">
        <f>K495-Economics_Reference!K455</f>
        <v>0</v>
      </c>
      <c r="L553" s="68">
        <f>L495-Economics_Reference!L455</f>
        <v>0</v>
      </c>
      <c r="M553" s="68">
        <f>M495-Economics_Reference!M455</f>
        <v>0</v>
      </c>
      <c r="N553" s="68">
        <f>N495-Economics_Reference!N455</f>
        <v>0</v>
      </c>
      <c r="O553" s="68">
        <f>O495-Economics_Reference!O455</f>
        <v>0</v>
      </c>
      <c r="P553" s="68">
        <f>P495-Economics_Reference!P455</f>
        <v>0</v>
      </c>
      <c r="Q553" s="68">
        <f>Q495-Economics_Reference!Q455</f>
        <v>0</v>
      </c>
      <c r="R553" s="68">
        <f>R495-Economics_Reference!R455</f>
        <v>0</v>
      </c>
      <c r="S553" s="68">
        <f>S495-Economics_Reference!S455</f>
        <v>0</v>
      </c>
      <c r="T553" s="68">
        <f>T495-Economics_Reference!T455</f>
        <v>0</v>
      </c>
      <c r="U553" s="68">
        <f>U495-Economics_Reference!U455</f>
        <v>0</v>
      </c>
      <c r="V553" s="68">
        <f>V495-Economics_Reference!V455</f>
        <v>0</v>
      </c>
      <c r="W553" s="68">
        <f>W495-Economics_Reference!W455</f>
        <v>0</v>
      </c>
      <c r="X553" s="68">
        <f>X495-Economics_Reference!X455</f>
        <v>0</v>
      </c>
      <c r="Y553" s="68">
        <f>Y495-Economics_Reference!Y455</f>
        <v>0</v>
      </c>
      <c r="Z553" s="68">
        <f>Z495-Economics_Reference!Z455</f>
        <v>0</v>
      </c>
      <c r="AA553" s="68">
        <f>AA495-Economics_Reference!AA455</f>
        <v>0</v>
      </c>
      <c r="AB553" s="68">
        <f>AB495-Economics_Reference!AB455</f>
        <v>0</v>
      </c>
      <c r="AC553" s="68">
        <f>AC495-Economics_Reference!AC455</f>
        <v>0</v>
      </c>
      <c r="AD553" s="68">
        <f>AD495-Economics_Reference!AD455</f>
        <v>0</v>
      </c>
      <c r="AE553" s="68">
        <f>AE495-Economics_Reference!AE455</f>
        <v>0</v>
      </c>
    </row>
    <row r="554" spans="1:31" x14ac:dyDescent="0.25">
      <c r="A554" s="68" t="str">
        <f>'Key project Info'!$B46</f>
        <v>Land use n</v>
      </c>
      <c r="B554" s="68">
        <f>B496-Economics_Reference!B456</f>
        <v>0</v>
      </c>
      <c r="C554" s="68">
        <f>C496-Economics_Reference!C456</f>
        <v>0</v>
      </c>
      <c r="D554" s="68">
        <f>D496-Economics_Reference!D456</f>
        <v>0</v>
      </c>
      <c r="E554" s="68">
        <f>E496-Economics_Reference!E456</f>
        <v>0</v>
      </c>
      <c r="F554" s="68">
        <f>F496-Economics_Reference!F456</f>
        <v>0</v>
      </c>
      <c r="G554" s="68">
        <f>G496-Economics_Reference!G456</f>
        <v>0</v>
      </c>
      <c r="H554" s="68">
        <f>H496-Economics_Reference!H456</f>
        <v>0</v>
      </c>
      <c r="I554" s="68">
        <f>I496-Economics_Reference!I456</f>
        <v>0</v>
      </c>
      <c r="J554" s="68">
        <f>J496-Economics_Reference!J456</f>
        <v>0</v>
      </c>
      <c r="K554" s="68">
        <f>K496-Economics_Reference!K456</f>
        <v>0</v>
      </c>
      <c r="L554" s="68">
        <f>L496-Economics_Reference!L456</f>
        <v>0</v>
      </c>
      <c r="M554" s="68">
        <f>M496-Economics_Reference!M456</f>
        <v>0</v>
      </c>
      <c r="N554" s="68">
        <f>N496-Economics_Reference!N456</f>
        <v>0</v>
      </c>
      <c r="O554" s="68">
        <f>O496-Economics_Reference!O456</f>
        <v>0</v>
      </c>
      <c r="P554" s="68">
        <f>P496-Economics_Reference!P456</f>
        <v>0</v>
      </c>
      <c r="Q554" s="68">
        <f>Q496-Economics_Reference!Q456</f>
        <v>0</v>
      </c>
      <c r="R554" s="68">
        <f>R496-Economics_Reference!R456</f>
        <v>0</v>
      </c>
      <c r="S554" s="68">
        <f>S496-Economics_Reference!S456</f>
        <v>0</v>
      </c>
      <c r="T554" s="68">
        <f>T496-Economics_Reference!T456</f>
        <v>0</v>
      </c>
      <c r="U554" s="68">
        <f>U496-Economics_Reference!U456</f>
        <v>0</v>
      </c>
      <c r="V554" s="68">
        <f>V496-Economics_Reference!V456</f>
        <v>0</v>
      </c>
      <c r="W554" s="68">
        <f>W496-Economics_Reference!W456</f>
        <v>0</v>
      </c>
      <c r="X554" s="68">
        <f>X496-Economics_Reference!X456</f>
        <v>0</v>
      </c>
      <c r="Y554" s="68">
        <f>Y496-Economics_Reference!Y456</f>
        <v>0</v>
      </c>
      <c r="Z554" s="68">
        <f>Z496-Economics_Reference!Z456</f>
        <v>0</v>
      </c>
      <c r="AA554" s="68">
        <f>AA496-Economics_Reference!AA456</f>
        <v>0</v>
      </c>
      <c r="AB554" s="68">
        <f>AB496-Economics_Reference!AB456</f>
        <v>0</v>
      </c>
      <c r="AC554" s="68">
        <f>AC496-Economics_Reference!AC456</f>
        <v>0</v>
      </c>
      <c r="AD554" s="68">
        <f>AD496-Economics_Reference!AD456</f>
        <v>0</v>
      </c>
      <c r="AE554" s="68">
        <f>AE496-Economics_Reference!AE456</f>
        <v>0</v>
      </c>
    </row>
    <row r="555" spans="1:31" x14ac:dyDescent="0.25">
      <c r="A555" s="68" t="str">
        <f>'Key project Info'!$B47</f>
        <v>Land use o</v>
      </c>
      <c r="B555" s="68">
        <f>B497-Economics_Reference!B457</f>
        <v>0</v>
      </c>
      <c r="C555" s="68">
        <f>C497-Economics_Reference!C457</f>
        <v>0</v>
      </c>
      <c r="D555" s="68">
        <f>D497-Economics_Reference!D457</f>
        <v>0</v>
      </c>
      <c r="E555" s="68">
        <f>E497-Economics_Reference!E457</f>
        <v>0</v>
      </c>
      <c r="F555" s="68">
        <f>F497-Economics_Reference!F457</f>
        <v>0</v>
      </c>
      <c r="G555" s="68">
        <f>G497-Economics_Reference!G457</f>
        <v>0</v>
      </c>
      <c r="H555" s="68">
        <f>H497-Economics_Reference!H457</f>
        <v>0</v>
      </c>
      <c r="I555" s="68">
        <f>I497-Economics_Reference!I457</f>
        <v>0</v>
      </c>
      <c r="J555" s="68">
        <f>J497-Economics_Reference!J457</f>
        <v>0</v>
      </c>
      <c r="K555" s="68">
        <f>K497-Economics_Reference!K457</f>
        <v>0</v>
      </c>
      <c r="L555" s="68">
        <f>L497-Economics_Reference!L457</f>
        <v>0</v>
      </c>
      <c r="M555" s="68">
        <f>M497-Economics_Reference!M457</f>
        <v>0</v>
      </c>
      <c r="N555" s="68">
        <f>N497-Economics_Reference!N457</f>
        <v>0</v>
      </c>
      <c r="O555" s="68">
        <f>O497-Economics_Reference!O457</f>
        <v>0</v>
      </c>
      <c r="P555" s="68">
        <f>P497-Economics_Reference!P457</f>
        <v>0</v>
      </c>
      <c r="Q555" s="68">
        <f>Q497-Economics_Reference!Q457</f>
        <v>0</v>
      </c>
      <c r="R555" s="68">
        <f>R497-Economics_Reference!R457</f>
        <v>0</v>
      </c>
      <c r="S555" s="68">
        <f>S497-Economics_Reference!S457</f>
        <v>0</v>
      </c>
      <c r="T555" s="68">
        <f>T497-Economics_Reference!T457</f>
        <v>0</v>
      </c>
      <c r="U555" s="68">
        <f>U497-Economics_Reference!U457</f>
        <v>0</v>
      </c>
      <c r="V555" s="68">
        <f>V497-Economics_Reference!V457</f>
        <v>0</v>
      </c>
      <c r="W555" s="68">
        <f>W497-Economics_Reference!W457</f>
        <v>0</v>
      </c>
      <c r="X555" s="68">
        <f>X497-Economics_Reference!X457</f>
        <v>0</v>
      </c>
      <c r="Y555" s="68">
        <f>Y497-Economics_Reference!Y457</f>
        <v>0</v>
      </c>
      <c r="Z555" s="68">
        <f>Z497-Economics_Reference!Z457</f>
        <v>0</v>
      </c>
      <c r="AA555" s="68">
        <f>AA497-Economics_Reference!AA457</f>
        <v>0</v>
      </c>
      <c r="AB555" s="68">
        <f>AB497-Economics_Reference!AB457</f>
        <v>0</v>
      </c>
      <c r="AC555" s="68">
        <f>AC497-Economics_Reference!AC457</f>
        <v>0</v>
      </c>
      <c r="AD555" s="68">
        <f>AD497-Economics_Reference!AD457</f>
        <v>0</v>
      </c>
      <c r="AE555" s="68">
        <f>AE497-Economics_Reference!AE457</f>
        <v>0</v>
      </c>
    </row>
    <row r="556" spans="1:31" x14ac:dyDescent="0.25">
      <c r="A556" s="68" t="str">
        <f>'Key project Info'!$B48</f>
        <v>Land use p</v>
      </c>
      <c r="B556" s="68">
        <f>B498-Economics_Reference!B458</f>
        <v>0</v>
      </c>
      <c r="C556" s="68">
        <f>C498-Economics_Reference!C458</f>
        <v>0</v>
      </c>
      <c r="D556" s="68">
        <f>D498-Economics_Reference!D458</f>
        <v>0</v>
      </c>
      <c r="E556" s="68">
        <f>E498-Economics_Reference!E458</f>
        <v>0</v>
      </c>
      <c r="F556" s="68">
        <f>F498-Economics_Reference!F458</f>
        <v>0</v>
      </c>
      <c r="G556" s="68">
        <f>G498-Economics_Reference!G458</f>
        <v>0</v>
      </c>
      <c r="H556" s="68">
        <f>H498-Economics_Reference!H458</f>
        <v>0</v>
      </c>
      <c r="I556" s="68">
        <f>I498-Economics_Reference!I458</f>
        <v>0</v>
      </c>
      <c r="J556" s="68">
        <f>J498-Economics_Reference!J458</f>
        <v>0</v>
      </c>
      <c r="K556" s="68">
        <f>K498-Economics_Reference!K458</f>
        <v>0</v>
      </c>
      <c r="L556" s="68">
        <f>L498-Economics_Reference!L458</f>
        <v>0</v>
      </c>
      <c r="M556" s="68">
        <f>M498-Economics_Reference!M458</f>
        <v>0</v>
      </c>
      <c r="N556" s="68">
        <f>N498-Economics_Reference!N458</f>
        <v>0</v>
      </c>
      <c r="O556" s="68">
        <f>O498-Economics_Reference!O458</f>
        <v>0</v>
      </c>
      <c r="P556" s="68">
        <f>P498-Economics_Reference!P458</f>
        <v>0</v>
      </c>
      <c r="Q556" s="68">
        <f>Q498-Economics_Reference!Q458</f>
        <v>0</v>
      </c>
      <c r="R556" s="68">
        <f>R498-Economics_Reference!R458</f>
        <v>0</v>
      </c>
      <c r="S556" s="68">
        <f>S498-Economics_Reference!S458</f>
        <v>0</v>
      </c>
      <c r="T556" s="68">
        <f>T498-Economics_Reference!T458</f>
        <v>0</v>
      </c>
      <c r="U556" s="68">
        <f>U498-Economics_Reference!U458</f>
        <v>0</v>
      </c>
      <c r="V556" s="68">
        <f>V498-Economics_Reference!V458</f>
        <v>0</v>
      </c>
      <c r="W556" s="68">
        <f>W498-Economics_Reference!W458</f>
        <v>0</v>
      </c>
      <c r="X556" s="68">
        <f>X498-Economics_Reference!X458</f>
        <v>0</v>
      </c>
      <c r="Y556" s="68">
        <f>Y498-Economics_Reference!Y458</f>
        <v>0</v>
      </c>
      <c r="Z556" s="68">
        <f>Z498-Economics_Reference!Z458</f>
        <v>0</v>
      </c>
      <c r="AA556" s="68">
        <f>AA498-Economics_Reference!AA458</f>
        <v>0</v>
      </c>
      <c r="AB556" s="68">
        <f>AB498-Economics_Reference!AB458</f>
        <v>0</v>
      </c>
      <c r="AC556" s="68">
        <f>AC498-Economics_Reference!AC458</f>
        <v>0</v>
      </c>
      <c r="AD556" s="68">
        <f>AD498-Economics_Reference!AD458</f>
        <v>0</v>
      </c>
      <c r="AE556" s="68">
        <f>AE498-Economics_Reference!AE458</f>
        <v>0</v>
      </c>
    </row>
    <row r="557" spans="1:31" x14ac:dyDescent="0.25">
      <c r="A557" s="68" t="str">
        <f>'Key project Info'!$B49</f>
        <v>Land use q</v>
      </c>
      <c r="B557" s="68">
        <f>B499-Economics_Reference!B459</f>
        <v>0</v>
      </c>
      <c r="C557" s="68">
        <f>C499-Economics_Reference!C459</f>
        <v>0</v>
      </c>
      <c r="D557" s="68">
        <f>D499-Economics_Reference!D459</f>
        <v>0</v>
      </c>
      <c r="E557" s="68">
        <f>E499-Economics_Reference!E459</f>
        <v>0</v>
      </c>
      <c r="F557" s="68">
        <f>F499-Economics_Reference!F459</f>
        <v>0</v>
      </c>
      <c r="G557" s="68">
        <f>G499-Economics_Reference!G459</f>
        <v>0</v>
      </c>
      <c r="H557" s="68">
        <f>H499-Economics_Reference!H459</f>
        <v>0</v>
      </c>
      <c r="I557" s="68">
        <f>I499-Economics_Reference!I459</f>
        <v>0</v>
      </c>
      <c r="J557" s="68">
        <f>J499-Economics_Reference!J459</f>
        <v>0</v>
      </c>
      <c r="K557" s="68">
        <f>K499-Economics_Reference!K459</f>
        <v>0</v>
      </c>
      <c r="L557" s="68">
        <f>L499-Economics_Reference!L459</f>
        <v>0</v>
      </c>
      <c r="M557" s="68">
        <f>M499-Economics_Reference!M459</f>
        <v>0</v>
      </c>
      <c r="N557" s="68">
        <f>N499-Economics_Reference!N459</f>
        <v>0</v>
      </c>
      <c r="O557" s="68">
        <f>O499-Economics_Reference!O459</f>
        <v>0</v>
      </c>
      <c r="P557" s="68">
        <f>P499-Economics_Reference!P459</f>
        <v>0</v>
      </c>
      <c r="Q557" s="68">
        <f>Q499-Economics_Reference!Q459</f>
        <v>0</v>
      </c>
      <c r="R557" s="68">
        <f>R499-Economics_Reference!R459</f>
        <v>0</v>
      </c>
      <c r="S557" s="68">
        <f>S499-Economics_Reference!S459</f>
        <v>0</v>
      </c>
      <c r="T557" s="68">
        <f>T499-Economics_Reference!T459</f>
        <v>0</v>
      </c>
      <c r="U557" s="68">
        <f>U499-Economics_Reference!U459</f>
        <v>0</v>
      </c>
      <c r="V557" s="68">
        <f>V499-Economics_Reference!V459</f>
        <v>0</v>
      </c>
      <c r="W557" s="68">
        <f>W499-Economics_Reference!W459</f>
        <v>0</v>
      </c>
      <c r="X557" s="68">
        <f>X499-Economics_Reference!X459</f>
        <v>0</v>
      </c>
      <c r="Y557" s="68">
        <f>Y499-Economics_Reference!Y459</f>
        <v>0</v>
      </c>
      <c r="Z557" s="68">
        <f>Z499-Economics_Reference!Z459</f>
        <v>0</v>
      </c>
      <c r="AA557" s="68">
        <f>AA499-Economics_Reference!AA459</f>
        <v>0</v>
      </c>
      <c r="AB557" s="68">
        <f>AB499-Economics_Reference!AB459</f>
        <v>0</v>
      </c>
      <c r="AC557" s="68">
        <f>AC499-Economics_Reference!AC459</f>
        <v>0</v>
      </c>
      <c r="AD557" s="68">
        <f>AD499-Economics_Reference!AD459</f>
        <v>0</v>
      </c>
      <c r="AE557" s="68">
        <f>AE499-Economics_Reference!AE459</f>
        <v>0</v>
      </c>
    </row>
    <row r="558" spans="1:31" x14ac:dyDescent="0.25">
      <c r="A558" s="68" t="str">
        <f>'Key project Info'!$B50</f>
        <v>Land use r</v>
      </c>
      <c r="B558" s="68">
        <f>B500-Economics_Reference!B460</f>
        <v>0</v>
      </c>
      <c r="C558" s="68">
        <f>C500-Economics_Reference!C460</f>
        <v>0</v>
      </c>
      <c r="D558" s="68">
        <f>D500-Economics_Reference!D460</f>
        <v>0</v>
      </c>
      <c r="E558" s="68">
        <f>E500-Economics_Reference!E460</f>
        <v>0</v>
      </c>
      <c r="F558" s="68">
        <f>F500-Economics_Reference!F460</f>
        <v>0</v>
      </c>
      <c r="G558" s="68">
        <f>G500-Economics_Reference!G460</f>
        <v>0</v>
      </c>
      <c r="H558" s="68">
        <f>H500-Economics_Reference!H460</f>
        <v>0</v>
      </c>
      <c r="I558" s="68">
        <f>I500-Economics_Reference!I460</f>
        <v>0</v>
      </c>
      <c r="J558" s="68">
        <f>J500-Economics_Reference!J460</f>
        <v>0</v>
      </c>
      <c r="K558" s="68">
        <f>K500-Economics_Reference!K460</f>
        <v>0</v>
      </c>
      <c r="L558" s="68">
        <f>L500-Economics_Reference!L460</f>
        <v>0</v>
      </c>
      <c r="M558" s="68">
        <f>M500-Economics_Reference!M460</f>
        <v>0</v>
      </c>
      <c r="N558" s="68">
        <f>N500-Economics_Reference!N460</f>
        <v>0</v>
      </c>
      <c r="O558" s="68">
        <f>O500-Economics_Reference!O460</f>
        <v>0</v>
      </c>
      <c r="P558" s="68">
        <f>P500-Economics_Reference!P460</f>
        <v>0</v>
      </c>
      <c r="Q558" s="68">
        <f>Q500-Economics_Reference!Q460</f>
        <v>0</v>
      </c>
      <c r="R558" s="68">
        <f>R500-Economics_Reference!R460</f>
        <v>0</v>
      </c>
      <c r="S558" s="68">
        <f>S500-Economics_Reference!S460</f>
        <v>0</v>
      </c>
      <c r="T558" s="68">
        <f>T500-Economics_Reference!T460</f>
        <v>0</v>
      </c>
      <c r="U558" s="68">
        <f>U500-Economics_Reference!U460</f>
        <v>0</v>
      </c>
      <c r="V558" s="68">
        <f>V500-Economics_Reference!V460</f>
        <v>0</v>
      </c>
      <c r="W558" s="68">
        <f>W500-Economics_Reference!W460</f>
        <v>0</v>
      </c>
      <c r="X558" s="68">
        <f>X500-Economics_Reference!X460</f>
        <v>0</v>
      </c>
      <c r="Y558" s="68">
        <f>Y500-Economics_Reference!Y460</f>
        <v>0</v>
      </c>
      <c r="Z558" s="68">
        <f>Z500-Economics_Reference!Z460</f>
        <v>0</v>
      </c>
      <c r="AA558" s="68">
        <f>AA500-Economics_Reference!AA460</f>
        <v>0</v>
      </c>
      <c r="AB558" s="68">
        <f>AB500-Economics_Reference!AB460</f>
        <v>0</v>
      </c>
      <c r="AC558" s="68">
        <f>AC500-Economics_Reference!AC460</f>
        <v>0</v>
      </c>
      <c r="AD558" s="68">
        <f>AD500-Economics_Reference!AD460</f>
        <v>0</v>
      </c>
      <c r="AE558" s="68">
        <f>AE500-Economics_Reference!AE460</f>
        <v>0</v>
      </c>
    </row>
    <row r="559" spans="1:31" x14ac:dyDescent="0.25">
      <c r="A559" s="68" t="str">
        <f>'Key project Info'!$B51</f>
        <v>Land use s</v>
      </c>
      <c r="B559" s="68">
        <f>B501-Economics_Reference!B461</f>
        <v>0</v>
      </c>
      <c r="C559" s="68">
        <f>C501-Economics_Reference!C461</f>
        <v>0</v>
      </c>
      <c r="D559" s="68">
        <f>D501-Economics_Reference!D461</f>
        <v>0</v>
      </c>
      <c r="E559" s="68">
        <f>E501-Economics_Reference!E461</f>
        <v>0</v>
      </c>
      <c r="F559" s="68">
        <f>F501-Economics_Reference!F461</f>
        <v>0</v>
      </c>
      <c r="G559" s="68">
        <f>G501-Economics_Reference!G461</f>
        <v>0</v>
      </c>
      <c r="H559" s="68">
        <f>H501-Economics_Reference!H461</f>
        <v>0</v>
      </c>
      <c r="I559" s="68">
        <f>I501-Economics_Reference!I461</f>
        <v>0</v>
      </c>
      <c r="J559" s="68">
        <f>J501-Economics_Reference!J461</f>
        <v>0</v>
      </c>
      <c r="K559" s="68">
        <f>K501-Economics_Reference!K461</f>
        <v>0</v>
      </c>
      <c r="L559" s="68">
        <f>L501-Economics_Reference!L461</f>
        <v>0</v>
      </c>
      <c r="M559" s="68">
        <f>M501-Economics_Reference!M461</f>
        <v>0</v>
      </c>
      <c r="N559" s="68">
        <f>N501-Economics_Reference!N461</f>
        <v>0</v>
      </c>
      <c r="O559" s="68">
        <f>O501-Economics_Reference!O461</f>
        <v>0</v>
      </c>
      <c r="P559" s="68">
        <f>P501-Economics_Reference!P461</f>
        <v>0</v>
      </c>
      <c r="Q559" s="68">
        <f>Q501-Economics_Reference!Q461</f>
        <v>0</v>
      </c>
      <c r="R559" s="68">
        <f>R501-Economics_Reference!R461</f>
        <v>0</v>
      </c>
      <c r="S559" s="68">
        <f>S501-Economics_Reference!S461</f>
        <v>0</v>
      </c>
      <c r="T559" s="68">
        <f>T501-Economics_Reference!T461</f>
        <v>0</v>
      </c>
      <c r="U559" s="68">
        <f>U501-Economics_Reference!U461</f>
        <v>0</v>
      </c>
      <c r="V559" s="68">
        <f>V501-Economics_Reference!V461</f>
        <v>0</v>
      </c>
      <c r="W559" s="68">
        <f>W501-Economics_Reference!W461</f>
        <v>0</v>
      </c>
      <c r="X559" s="68">
        <f>X501-Economics_Reference!X461</f>
        <v>0</v>
      </c>
      <c r="Y559" s="68">
        <f>Y501-Economics_Reference!Y461</f>
        <v>0</v>
      </c>
      <c r="Z559" s="68">
        <f>Z501-Economics_Reference!Z461</f>
        <v>0</v>
      </c>
      <c r="AA559" s="68">
        <f>AA501-Economics_Reference!AA461</f>
        <v>0</v>
      </c>
      <c r="AB559" s="68">
        <f>AB501-Economics_Reference!AB461</f>
        <v>0</v>
      </c>
      <c r="AC559" s="68">
        <f>AC501-Economics_Reference!AC461</f>
        <v>0</v>
      </c>
      <c r="AD559" s="68">
        <f>AD501-Economics_Reference!AD461</f>
        <v>0</v>
      </c>
      <c r="AE559" s="68">
        <f>AE501-Economics_Reference!AE461</f>
        <v>0</v>
      </c>
    </row>
    <row r="560" spans="1:31" x14ac:dyDescent="0.25">
      <c r="A560" s="68" t="str">
        <f>'Key project Info'!$B52</f>
        <v>Land use XXXXXXX</v>
      </c>
      <c r="B560" s="68">
        <f>B502-Economics_Reference!B462</f>
        <v>0</v>
      </c>
      <c r="C560" s="68">
        <f>C502-Economics_Reference!C462</f>
        <v>0</v>
      </c>
      <c r="D560" s="68">
        <f>D502-Economics_Reference!D462</f>
        <v>0</v>
      </c>
      <c r="E560" s="68">
        <f>E502-Economics_Reference!E462</f>
        <v>0</v>
      </c>
      <c r="F560" s="68">
        <f>F502-Economics_Reference!F462</f>
        <v>0</v>
      </c>
      <c r="G560" s="68">
        <f>G502-Economics_Reference!G462</f>
        <v>0</v>
      </c>
      <c r="H560" s="68">
        <f>H502-Economics_Reference!H462</f>
        <v>0</v>
      </c>
      <c r="I560" s="68">
        <f>I502-Economics_Reference!I462</f>
        <v>0</v>
      </c>
      <c r="J560" s="68">
        <f>J502-Economics_Reference!J462</f>
        <v>0</v>
      </c>
      <c r="K560" s="68">
        <f>K502-Economics_Reference!K462</f>
        <v>0</v>
      </c>
      <c r="L560" s="68">
        <f>L502-Economics_Reference!L462</f>
        <v>0</v>
      </c>
      <c r="M560" s="68">
        <f>M502-Economics_Reference!M462</f>
        <v>0</v>
      </c>
      <c r="N560" s="68">
        <f>N502-Economics_Reference!N462</f>
        <v>0</v>
      </c>
      <c r="O560" s="68">
        <f>O502-Economics_Reference!O462</f>
        <v>0</v>
      </c>
      <c r="P560" s="68">
        <f>P502-Economics_Reference!P462</f>
        <v>0</v>
      </c>
      <c r="Q560" s="68">
        <f>Q502-Economics_Reference!Q462</f>
        <v>0</v>
      </c>
      <c r="R560" s="68">
        <f>R502-Economics_Reference!R462</f>
        <v>0</v>
      </c>
      <c r="S560" s="68">
        <f>S502-Economics_Reference!S462</f>
        <v>0</v>
      </c>
      <c r="T560" s="68">
        <f>T502-Economics_Reference!T462</f>
        <v>0</v>
      </c>
      <c r="U560" s="68">
        <f>U502-Economics_Reference!U462</f>
        <v>0</v>
      </c>
      <c r="V560" s="68">
        <f>V502-Economics_Reference!V462</f>
        <v>0</v>
      </c>
      <c r="W560" s="68">
        <f>W502-Economics_Reference!W462</f>
        <v>0</v>
      </c>
      <c r="X560" s="68">
        <f>X502-Economics_Reference!X462</f>
        <v>0</v>
      </c>
      <c r="Y560" s="68">
        <f>Y502-Economics_Reference!Y462</f>
        <v>0</v>
      </c>
      <c r="Z560" s="68">
        <f>Z502-Economics_Reference!Z462</f>
        <v>0</v>
      </c>
      <c r="AA560" s="68">
        <f>AA502-Economics_Reference!AA462</f>
        <v>0</v>
      </c>
      <c r="AB560" s="68">
        <f>AB502-Economics_Reference!AB462</f>
        <v>0</v>
      </c>
      <c r="AC560" s="68">
        <f>AC502-Economics_Reference!AC462</f>
        <v>0</v>
      </c>
      <c r="AD560" s="68">
        <f>AD502-Economics_Reference!AD462</f>
        <v>0</v>
      </c>
      <c r="AE560" s="68">
        <f>AE502-Economics_Reference!AE462</f>
        <v>0</v>
      </c>
    </row>
    <row r="561" spans="1:31" x14ac:dyDescent="0.25">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row>
    <row r="562" spans="1:31" ht="31.2" x14ac:dyDescent="0.3">
      <c r="A562" s="299" t="s">
        <v>143</v>
      </c>
      <c r="B562" s="236">
        <f>SUM(B541:B560)</f>
        <v>5130000</v>
      </c>
      <c r="C562" s="236">
        <f t="shared" ref="C562:AE562" si="2">SUM(C541:C560)</f>
        <v>-2560000</v>
      </c>
      <c r="D562" s="236">
        <f t="shared" si="2"/>
        <v>-2040000</v>
      </c>
      <c r="E562" s="236">
        <f t="shared" si="2"/>
        <v>-1520000</v>
      </c>
      <c r="F562" s="236">
        <f t="shared" si="2"/>
        <v>-725000</v>
      </c>
      <c r="G562" s="236">
        <f t="shared" si="2"/>
        <v>-230000</v>
      </c>
      <c r="H562" s="236">
        <f t="shared" si="2"/>
        <v>265000</v>
      </c>
      <c r="I562" s="236">
        <f t="shared" si="2"/>
        <v>760000</v>
      </c>
      <c r="J562" s="236">
        <f t="shared" si="2"/>
        <v>1255000</v>
      </c>
      <c r="K562" s="236">
        <f t="shared" si="2"/>
        <v>1750000</v>
      </c>
      <c r="L562" s="236">
        <f t="shared" si="2"/>
        <v>2245000</v>
      </c>
      <c r="M562" s="236">
        <f t="shared" si="2"/>
        <v>2740000</v>
      </c>
      <c r="N562" s="236">
        <f t="shared" si="2"/>
        <v>3235000</v>
      </c>
      <c r="O562" s="236">
        <f t="shared" si="2"/>
        <v>3730000</v>
      </c>
      <c r="P562" s="236">
        <f t="shared" si="2"/>
        <v>4225000</v>
      </c>
      <c r="Q562" s="236">
        <f t="shared" si="2"/>
        <v>4720000</v>
      </c>
      <c r="R562" s="236">
        <f t="shared" si="2"/>
        <v>5215000</v>
      </c>
      <c r="S562" s="236">
        <f t="shared" si="2"/>
        <v>5710000</v>
      </c>
      <c r="T562" s="236">
        <f t="shared" si="2"/>
        <v>6205000</v>
      </c>
      <c r="U562" s="236">
        <f t="shared" si="2"/>
        <v>6700000</v>
      </c>
      <c r="V562" s="236">
        <f t="shared" si="2"/>
        <v>0</v>
      </c>
      <c r="W562" s="236">
        <f t="shared" si="2"/>
        <v>0</v>
      </c>
      <c r="X562" s="236">
        <f t="shared" si="2"/>
        <v>0</v>
      </c>
      <c r="Y562" s="236">
        <f t="shared" si="2"/>
        <v>0</v>
      </c>
      <c r="Z562" s="236">
        <f t="shared" si="2"/>
        <v>0</v>
      </c>
      <c r="AA562" s="236">
        <f t="shared" si="2"/>
        <v>0</v>
      </c>
      <c r="AB562" s="236">
        <f t="shared" si="2"/>
        <v>0</v>
      </c>
      <c r="AC562" s="236">
        <f t="shared" si="2"/>
        <v>0</v>
      </c>
      <c r="AD562" s="236">
        <f t="shared" si="2"/>
        <v>0</v>
      </c>
      <c r="AE562" s="236">
        <f t="shared" si="2"/>
        <v>0</v>
      </c>
    </row>
    <row r="563" spans="1:31" x14ac:dyDescent="0.25">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row>
    <row r="564" spans="1:31" x14ac:dyDescent="0.25">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row>
    <row r="565" spans="1:31" x14ac:dyDescent="0.25">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row>
    <row r="566" spans="1:31" x14ac:dyDescent="0.25">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row>
    <row r="567" spans="1:31" ht="22.8" x14ac:dyDescent="0.3">
      <c r="A567" s="297" t="s">
        <v>133</v>
      </c>
      <c r="B567" s="298"/>
      <c r="C567" s="298"/>
      <c r="D567" s="298"/>
      <c r="E567" s="298"/>
      <c r="F567" s="298"/>
      <c r="G567" s="298"/>
      <c r="H567" s="298"/>
      <c r="I567" s="298"/>
      <c r="J567" s="298"/>
      <c r="K567" s="298"/>
      <c r="L567" s="298"/>
      <c r="M567" s="298"/>
      <c r="N567" s="298"/>
      <c r="O567" s="298"/>
      <c r="P567" s="298"/>
      <c r="Q567" s="298"/>
      <c r="R567" s="298"/>
      <c r="S567" s="298"/>
      <c r="T567" s="298"/>
      <c r="U567" s="298"/>
      <c r="V567" s="298"/>
      <c r="W567" s="298"/>
      <c r="X567" s="298"/>
      <c r="Y567" s="298"/>
      <c r="Z567" s="298"/>
      <c r="AA567" s="298"/>
      <c r="AB567" s="298"/>
      <c r="AC567" s="298"/>
      <c r="AD567" s="298"/>
      <c r="AE567" s="298"/>
    </row>
    <row r="568" spans="1:31" x14ac:dyDescent="0.25">
      <c r="A568" s="287" t="s">
        <v>1</v>
      </c>
      <c r="B568" s="288">
        <v>1</v>
      </c>
      <c r="C568" s="288">
        <v>2</v>
      </c>
      <c r="D568" s="288">
        <v>3</v>
      </c>
      <c r="E568" s="288">
        <v>4</v>
      </c>
      <c r="F568" s="288">
        <v>5</v>
      </c>
      <c r="G568" s="288">
        <v>6</v>
      </c>
      <c r="H568" s="288">
        <v>7</v>
      </c>
      <c r="I568" s="288">
        <v>8</v>
      </c>
      <c r="J568" s="288">
        <v>9</v>
      </c>
      <c r="K568" s="288">
        <v>10</v>
      </c>
      <c r="L568" s="288">
        <v>11</v>
      </c>
      <c r="M568" s="288">
        <v>12</v>
      </c>
      <c r="N568" s="288">
        <v>13</v>
      </c>
      <c r="O568" s="288">
        <v>14</v>
      </c>
      <c r="P568" s="288">
        <v>15</v>
      </c>
      <c r="Q568" s="288">
        <v>16</v>
      </c>
      <c r="R568" s="288">
        <v>17</v>
      </c>
      <c r="S568" s="288">
        <v>18</v>
      </c>
      <c r="T568" s="288">
        <v>19</v>
      </c>
      <c r="U568" s="288">
        <v>20</v>
      </c>
      <c r="V568" s="288">
        <v>21</v>
      </c>
      <c r="W568" s="288">
        <v>22</v>
      </c>
      <c r="X568" s="288">
        <v>23</v>
      </c>
      <c r="Y568" s="288">
        <v>24</v>
      </c>
      <c r="Z568" s="288">
        <v>25</v>
      </c>
      <c r="AA568" s="288">
        <v>26</v>
      </c>
      <c r="AB568" s="288">
        <v>27</v>
      </c>
      <c r="AC568" s="288">
        <v>28</v>
      </c>
      <c r="AD568" s="288">
        <v>29</v>
      </c>
      <c r="AE568" s="288">
        <v>30</v>
      </c>
    </row>
    <row r="569" spans="1:31" ht="17.399999999999999" x14ac:dyDescent="0.3">
      <c r="A569" s="129" t="s">
        <v>64</v>
      </c>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row>
    <row r="570" spans="1:31" x14ac:dyDescent="0.25">
      <c r="A570" s="68" t="str">
        <f>'Key project Info'!$B33</f>
        <v>Primary natural forest (non-exploited)</v>
      </c>
      <c r="B570" s="68">
        <f>B512-Economics_Reference!B472</f>
        <v>5824000</v>
      </c>
      <c r="C570" s="68">
        <f>C512-Economics_Reference!C472</f>
        <v>-89388.429752066033</v>
      </c>
      <c r="D570" s="68">
        <f>D512-Economics_Reference!D472</f>
        <v>-126769.04583020275</v>
      </c>
      <c r="E570" s="68">
        <f>E512-Economics_Reference!E472</f>
        <v>-159805.82747080107</v>
      </c>
      <c r="F570" s="68">
        <f>F512-Economics_Reference!F472</f>
        <v>-188861.43246549228</v>
      </c>
      <c r="G570" s="68">
        <f>G512-Economics_Reference!G472</f>
        <v>-214271.87974266754</v>
      </c>
      <c r="H570" s="68">
        <f>H512-Economics_Reference!H472</f>
        <v>-236348.37644342741</v>
      </c>
      <c r="I570" s="68">
        <f>I512-Economics_Reference!I472</f>
        <v>-255379.02493627463</v>
      </c>
      <c r="J570" s="68">
        <f>J512-Economics_Reference!J472</f>
        <v>-271630.41743221949</v>
      </c>
      <c r="K570" s="68">
        <f>K512-Economics_Reference!K472</f>
        <v>-285349.12538334168</v>
      </c>
      <c r="L570" s="68">
        <f>L512-Economics_Reference!L472</f>
        <v>-296763.09039867541</v>
      </c>
      <c r="M570" s="68">
        <f>M512-Economics_Reference!M472</f>
        <v>-306082.92298970814</v>
      </c>
      <c r="N570" s="68">
        <f>N512-Economics_Reference!N472</f>
        <v>-313503.11506218597</v>
      </c>
      <c r="O570" s="68">
        <f>O512-Economics_Reference!O472</f>
        <v>-319203.17169968027</v>
      </c>
      <c r="P570" s="68">
        <f>P512-Economics_Reference!P472</f>
        <v>-323348.66743603966</v>
      </c>
      <c r="Q570" s="68">
        <f>Q512-Economics_Reference!Q472</f>
        <v>-326092.2318870122</v>
      </c>
      <c r="R570" s="68">
        <f>R512-Economics_Reference!R472</f>
        <v>-327574.46930468036</v>
      </c>
      <c r="S570" s="68">
        <f>S512-Economics_Reference!S472</f>
        <v>-327924.8163306748</v>
      </c>
      <c r="T570" s="68">
        <f>T512-Economics_Reference!T472</f>
        <v>-327262.34195424913</v>
      </c>
      <c r="U570" s="68">
        <f>U512-Economics_Reference!U472</f>
        <v>-325696.49342815229</v>
      </c>
      <c r="V570" s="68">
        <f>V512-Economics_Reference!V472</f>
        <v>0</v>
      </c>
      <c r="W570" s="68">
        <f>W512-Economics_Reference!W472</f>
        <v>0</v>
      </c>
      <c r="X570" s="68">
        <f>X512-Economics_Reference!X472</f>
        <v>0</v>
      </c>
      <c r="Y570" s="68">
        <f>Y512-Economics_Reference!Y472</f>
        <v>0</v>
      </c>
      <c r="Z570" s="68">
        <f>Z512-Economics_Reference!Z472</f>
        <v>0</v>
      </c>
      <c r="AA570" s="68">
        <f>AA512-Economics_Reference!AA472</f>
        <v>0</v>
      </c>
      <c r="AB570" s="68">
        <f>AB512-Economics_Reference!AB472</f>
        <v>0</v>
      </c>
      <c r="AC570" s="68">
        <f>AC512-Economics_Reference!AC472</f>
        <v>0</v>
      </c>
      <c r="AD570" s="68">
        <f>AD512-Economics_Reference!AD472</f>
        <v>0</v>
      </c>
      <c r="AE570" s="68">
        <f>AE512-Economics_Reference!AE472</f>
        <v>0</v>
      </c>
    </row>
    <row r="571" spans="1:31" x14ac:dyDescent="0.25">
      <c r="A571" s="68" t="str">
        <f>'Key project Info'!$B34</f>
        <v>Secondary natural forest (exploited)</v>
      </c>
      <c r="B571" s="68">
        <f>B513-Economics_Reference!B473</f>
        <v>1933454.5454545454</v>
      </c>
      <c r="C571" s="68">
        <f>C513-Economics_Reference!C473</f>
        <v>35755.37190082646</v>
      </c>
      <c r="D571" s="68">
        <f>D513-Economics_Reference!D473</f>
        <v>29579.444027047313</v>
      </c>
      <c r="E571" s="68">
        <f>E513-Economics_Reference!E473</f>
        <v>23970.874120620167</v>
      </c>
      <c r="F571" s="68">
        <f>F513-Economics_Reference!F473</f>
        <v>18886.14324654924</v>
      </c>
      <c r="G571" s="68">
        <f>G513-Economics_Reference!G473</f>
        <v>14284.791982844501</v>
      </c>
      <c r="H571" s="68">
        <f>H513-Economics_Reference!H473</f>
        <v>10129.216133289738</v>
      </c>
      <c r="I571" s="68">
        <f>I513-Economics_Reference!I473</f>
        <v>6384.4756234068627</v>
      </c>
      <c r="J571" s="68">
        <f>J513-Economics_Reference!J473</f>
        <v>3018.1157492468919</v>
      </c>
      <c r="K571" s="68">
        <f>K513-Economics_Reference!K473</f>
        <v>0</v>
      </c>
      <c r="L571" s="68">
        <f>L513-Economics_Reference!L473</f>
        <v>-2697.8462763516</v>
      </c>
      <c r="M571" s="68">
        <f>M513-Economics_Reference!M473</f>
        <v>-5101.3820498284622</v>
      </c>
      <c r="N571" s="68">
        <f>N513-Economics_Reference!N473</f>
        <v>-7234.6872706658323</v>
      </c>
      <c r="O571" s="68">
        <f>O513-Economics_Reference!O473</f>
        <v>-9120.0906199908641</v>
      </c>
      <c r="P571" s="68">
        <f>P513-Economics_Reference!P473</f>
        <v>-10778.288914534656</v>
      </c>
      <c r="Q571" s="68">
        <f>Q513-Economics_Reference!Q473</f>
        <v>-12228.458695762951</v>
      </c>
      <c r="R571" s="68">
        <f>R513-Economics_Reference!R473</f>
        <v>-13488.360500780967</v>
      </c>
      <c r="S571" s="68">
        <f>S513-Economics_Reference!S473</f>
        <v>-14574.43628136332</v>
      </c>
      <c r="T571" s="68">
        <f>T513-Economics_Reference!T473</f>
        <v>-15501.900408359172</v>
      </c>
      <c r="U571" s="68">
        <f>U513-Economics_Reference!U473</f>
        <v>-16284.824671407616</v>
      </c>
      <c r="V571" s="68">
        <f>V513-Economics_Reference!V473</f>
        <v>0</v>
      </c>
      <c r="W571" s="68">
        <f>W513-Economics_Reference!W473</f>
        <v>0</v>
      </c>
      <c r="X571" s="68">
        <f>X513-Economics_Reference!X473</f>
        <v>0</v>
      </c>
      <c r="Y571" s="68">
        <f>Y513-Economics_Reference!Y473</f>
        <v>0</v>
      </c>
      <c r="Z571" s="68">
        <f>Z513-Economics_Reference!Z473</f>
        <v>0</v>
      </c>
      <c r="AA571" s="68">
        <f>AA513-Economics_Reference!AA473</f>
        <v>0</v>
      </c>
      <c r="AB571" s="68">
        <f>AB513-Economics_Reference!AB473</f>
        <v>0</v>
      </c>
      <c r="AC571" s="68">
        <f>AC513-Economics_Reference!AC473</f>
        <v>0</v>
      </c>
      <c r="AD571" s="68">
        <f>AD513-Economics_Reference!AD473</f>
        <v>0</v>
      </c>
      <c r="AE571" s="68">
        <f>AE513-Economics_Reference!AE473</f>
        <v>0</v>
      </c>
    </row>
    <row r="572" spans="1:31" x14ac:dyDescent="0.25">
      <c r="A572" s="68" t="str">
        <f>'Key project Info'!$B35</f>
        <v>Agriculture after charcoal</v>
      </c>
      <c r="B572" s="68">
        <f>B514-Economics_Reference!B474</f>
        <v>118181.81818181818</v>
      </c>
      <c r="C572" s="68">
        <f>C514-Economics_Reference!C474</f>
        <v>67041.322314049583</v>
      </c>
      <c r="D572" s="68">
        <f>D514-Economics_Reference!D474</f>
        <v>21128.174305033808</v>
      </c>
      <c r="E572" s="68">
        <f>E514-Economics_Reference!E474</f>
        <v>-19975.728433850149</v>
      </c>
      <c r="F572" s="68">
        <f>F514-Economics_Reference!F474</f>
        <v>151089.14597239386</v>
      </c>
      <c r="G572" s="68">
        <f>G514-Economics_Reference!G474</f>
        <v>89279.949892778197</v>
      </c>
      <c r="H572" s="68">
        <f>H514-Economics_Reference!H474</f>
        <v>33764.053777632478</v>
      </c>
      <c r="I572" s="68">
        <f>I514-Economics_Reference!I474</f>
        <v>-15961.189058517171</v>
      </c>
      <c r="J572" s="68">
        <f>J514-Economics_Reference!J474</f>
        <v>-60362.314984937671</v>
      </c>
      <c r="K572" s="68">
        <f>K514-Economics_Reference!K474</f>
        <v>-99872.193884169596</v>
      </c>
      <c r="L572" s="68">
        <f>L514-Economics_Reference!L474</f>
        <v>-134892.31381757971</v>
      </c>
      <c r="M572" s="68">
        <f>M514-Economics_Reference!M474</f>
        <v>-165794.91661942526</v>
      </c>
      <c r="N572" s="68">
        <f>N514-Economics_Reference!N474</f>
        <v>-192924.99388442212</v>
      </c>
      <c r="O572" s="68">
        <f>O514-Economics_Reference!O474</f>
        <v>-216602.15222478303</v>
      </c>
      <c r="P572" s="68">
        <f>P514-Economics_Reference!P474</f>
        <v>-237122.35611976244</v>
      </c>
      <c r="Q572" s="68">
        <f>Q514-Economics_Reference!Q474</f>
        <v>-254759.55616172828</v>
      </c>
      <c r="R572" s="68">
        <f>R514-Economics_Reference!R474</f>
        <v>-269767.21001561917</v>
      </c>
      <c r="S572" s="68">
        <f>S514-Economics_Reference!S474</f>
        <v>-282379.70295141439</v>
      </c>
      <c r="T572" s="68">
        <f>T514-Economics_Reference!T474</f>
        <v>-292813.67438011768</v>
      </c>
      <c r="U572" s="68">
        <f>U514-Economics_Reference!U474</f>
        <v>-301269.25642104086</v>
      </c>
      <c r="V572" s="68">
        <f>V514-Economics_Reference!V474</f>
        <v>0</v>
      </c>
      <c r="W572" s="68">
        <f>W514-Economics_Reference!W474</f>
        <v>0</v>
      </c>
      <c r="X572" s="68">
        <f>X514-Economics_Reference!X474</f>
        <v>0</v>
      </c>
      <c r="Y572" s="68">
        <f>Y514-Economics_Reference!Y474</f>
        <v>0</v>
      </c>
      <c r="Z572" s="68">
        <f>Z514-Economics_Reference!Z474</f>
        <v>0</v>
      </c>
      <c r="AA572" s="68">
        <f>AA514-Economics_Reference!AA474</f>
        <v>0</v>
      </c>
      <c r="AB572" s="68">
        <f>AB514-Economics_Reference!AB474</f>
        <v>0</v>
      </c>
      <c r="AC572" s="68">
        <f>AC514-Economics_Reference!AC474</f>
        <v>0</v>
      </c>
      <c r="AD572" s="68">
        <f>AD514-Economics_Reference!AD474</f>
        <v>0</v>
      </c>
      <c r="AE572" s="68">
        <f>AE514-Economics_Reference!AE474</f>
        <v>0</v>
      </c>
    </row>
    <row r="573" spans="1:31" x14ac:dyDescent="0.25">
      <c r="A573" s="68" t="str">
        <f>'Key project Info'!$B36</f>
        <v xml:space="preserve">Agriculture </v>
      </c>
      <c r="B573" s="68">
        <f>B515-Economics_Reference!B475</f>
        <v>283636.3636363633</v>
      </c>
      <c r="C573" s="68">
        <f>C515-Economics_Reference!C475</f>
        <v>201123.96694214863</v>
      </c>
      <c r="D573" s="68">
        <f>D515-Economics_Reference!D475</f>
        <v>126769.04583020287</v>
      </c>
      <c r="E573" s="68">
        <f>E515-Economics_Reference!E475</f>
        <v>59927.185301550431</v>
      </c>
      <c r="F573" s="68">
        <f>F515-Economics_Reference!F475</f>
        <v>0</v>
      </c>
      <c r="G573" s="68">
        <f>G515-Economics_Reference!G475</f>
        <v>-53567.969935667003</v>
      </c>
      <c r="H573" s="68">
        <f>H515-Economics_Reference!H475</f>
        <v>-101292.16133289738</v>
      </c>
      <c r="I573" s="68">
        <f>I515-Economics_Reference!I475</f>
        <v>-143650.70152665465</v>
      </c>
      <c r="J573" s="68">
        <f>J515-Economics_Reference!J475</f>
        <v>-181086.94495481299</v>
      </c>
      <c r="K573" s="68">
        <f>K515-Economics_Reference!K475</f>
        <v>-214011.84403750626</v>
      </c>
      <c r="L573" s="68">
        <f>L515-Economics_Reference!L475</f>
        <v>-242806.1648716433</v>
      </c>
      <c r="M573" s="68">
        <f>M515-Economics_Reference!M475</f>
        <v>-267822.55761599459</v>
      </c>
      <c r="N573" s="68">
        <f>N515-Economics_Reference!N475</f>
        <v>-289387.49082663318</v>
      </c>
      <c r="O573" s="68">
        <f>O515-Economics_Reference!O475</f>
        <v>-307803.05842469155</v>
      </c>
      <c r="P573" s="68">
        <f>P515-Economics_Reference!P475</f>
        <v>-323348.66743603977</v>
      </c>
      <c r="Q573" s="68">
        <f>Q515-Economics_Reference!Q475</f>
        <v>-336282.61413348129</v>
      </c>
      <c r="R573" s="68">
        <f>R515-Economics_Reference!R475</f>
        <v>-346843.55573436746</v>
      </c>
      <c r="S573" s="68">
        <f>S515-Economics_Reference!S475</f>
        <v>-355251.88435823109</v>
      </c>
      <c r="T573" s="68">
        <f>T515-Economics_Reference!T475</f>
        <v>-361711.0095283807</v>
      </c>
      <c r="U573" s="68">
        <f>U515-Economics_Reference!U475</f>
        <v>-366408.55510667141</v>
      </c>
      <c r="V573" s="68">
        <f>V515-Economics_Reference!V475</f>
        <v>0</v>
      </c>
      <c r="W573" s="68">
        <f>W515-Economics_Reference!W475</f>
        <v>0</v>
      </c>
      <c r="X573" s="68">
        <f>X515-Economics_Reference!X475</f>
        <v>0</v>
      </c>
      <c r="Y573" s="68">
        <f>Y515-Economics_Reference!Y475</f>
        <v>0</v>
      </c>
      <c r="Z573" s="68">
        <f>Z515-Economics_Reference!Z475</f>
        <v>0</v>
      </c>
      <c r="AA573" s="68">
        <f>AA515-Economics_Reference!AA475</f>
        <v>0</v>
      </c>
      <c r="AB573" s="68">
        <f>AB515-Economics_Reference!AB475</f>
        <v>0</v>
      </c>
      <c r="AC573" s="68">
        <f>AC515-Economics_Reference!AC475</f>
        <v>0</v>
      </c>
      <c r="AD573" s="68">
        <f>AD515-Economics_Reference!AD475</f>
        <v>0</v>
      </c>
      <c r="AE573" s="68">
        <f>AE515-Economics_Reference!AE475</f>
        <v>0</v>
      </c>
    </row>
    <row r="574" spans="1:31" x14ac:dyDescent="0.25">
      <c r="A574" s="68" t="str">
        <f>'Key project Info'!$B37</f>
        <v>Sustainable logging of primary forests</v>
      </c>
      <c r="B574" s="68">
        <f>B516-Economics_Reference!B476</f>
        <v>-3309090.9090909092</v>
      </c>
      <c r="C574" s="68">
        <f>C516-Economics_Reference!C476</f>
        <v>-2502876.0330578513</v>
      </c>
      <c r="D574" s="68">
        <f>D516-Economics_Reference!D476</f>
        <v>-1774766.64162284</v>
      </c>
      <c r="E574" s="68">
        <f>E516-Economics_Reference!E476</f>
        <v>-1118640.7922956082</v>
      </c>
      <c r="F574" s="68">
        <f>F516-Economics_Reference!F476</f>
        <v>-528812.01090337848</v>
      </c>
      <c r="G574" s="68">
        <f>G516-Economics_Reference!G476</f>
        <v>0</v>
      </c>
      <c r="H574" s="68">
        <f>H516-Economics_Reference!H476</f>
        <v>472696.75288685469</v>
      </c>
      <c r="I574" s="68">
        <f>I516-Economics_Reference!I476</f>
        <v>893826.58727696154</v>
      </c>
      <c r="J574" s="68">
        <f>J516-Economics_Reference!J476</f>
        <v>1267608.6146836909</v>
      </c>
      <c r="K574" s="68">
        <f>K516-Economics_Reference!K476</f>
        <v>1597955.1021467135</v>
      </c>
      <c r="L574" s="68">
        <f>L516-Economics_Reference!L476</f>
        <v>1888492.393446116</v>
      </c>
      <c r="M574" s="68">
        <f>M516-Economics_Reference!M476</f>
        <v>2142580.4609279572</v>
      </c>
      <c r="N574" s="68">
        <f>N516-Economics_Reference!N476</f>
        <v>2363331.1750841709</v>
      </c>
      <c r="O574" s="68">
        <f>O516-Economics_Reference!O476</f>
        <v>2553625.3735974417</v>
      </c>
      <c r="P574" s="68">
        <f>P516-Economics_Reference!P476</f>
        <v>2716128.8064627335</v>
      </c>
      <c r="Q574" s="68">
        <f>Q516-Economics_Reference!Q476</f>
        <v>2853307.0290113566</v>
      </c>
      <c r="R574" s="68">
        <f>R516-Economics_Reference!R476</f>
        <v>2967439.3101718109</v>
      </c>
      <c r="S574" s="68">
        <f>S516-Economics_Reference!S476</f>
        <v>3060631.6190862977</v>
      </c>
      <c r="T574" s="68">
        <f>T516-Economics_Reference!T476</f>
        <v>3134828.7492459654</v>
      </c>
      <c r="U574" s="68">
        <f>U516-Economics_Reference!U476</f>
        <v>3191825.6355958926</v>
      </c>
      <c r="V574" s="68">
        <f>V516-Economics_Reference!V476</f>
        <v>0</v>
      </c>
      <c r="W574" s="68">
        <f>W516-Economics_Reference!W476</f>
        <v>0</v>
      </c>
      <c r="X574" s="68">
        <f>X516-Economics_Reference!X476</f>
        <v>0</v>
      </c>
      <c r="Y574" s="68">
        <f>Y516-Economics_Reference!Y476</f>
        <v>0</v>
      </c>
      <c r="Z574" s="68">
        <f>Z516-Economics_Reference!Z476</f>
        <v>0</v>
      </c>
      <c r="AA574" s="68">
        <f>AA516-Economics_Reference!AA476</f>
        <v>0</v>
      </c>
      <c r="AB574" s="68">
        <f>AB516-Economics_Reference!AB476</f>
        <v>0</v>
      </c>
      <c r="AC574" s="68">
        <f>AC516-Economics_Reference!AC476</f>
        <v>0</v>
      </c>
      <c r="AD574" s="68">
        <f>AD516-Economics_Reference!AD476</f>
        <v>0</v>
      </c>
      <c r="AE574" s="68">
        <f>AE516-Economics_Reference!AE476</f>
        <v>0</v>
      </c>
    </row>
    <row r="575" spans="1:31" x14ac:dyDescent="0.25">
      <c r="A575" s="68" t="str">
        <f>'Key project Info'!$B38</f>
        <v>Land use e</v>
      </c>
      <c r="B575" s="68">
        <f>B517-Economics_Reference!B477</f>
        <v>0</v>
      </c>
      <c r="C575" s="68">
        <f>C517-Economics_Reference!C477</f>
        <v>0</v>
      </c>
      <c r="D575" s="68">
        <f>D517-Economics_Reference!D477</f>
        <v>0</v>
      </c>
      <c r="E575" s="68">
        <f>E517-Economics_Reference!E477</f>
        <v>0</v>
      </c>
      <c r="F575" s="68">
        <f>F517-Economics_Reference!F477</f>
        <v>0</v>
      </c>
      <c r="G575" s="68">
        <f>G517-Economics_Reference!G477</f>
        <v>0</v>
      </c>
      <c r="H575" s="68">
        <f>H517-Economics_Reference!H477</f>
        <v>0</v>
      </c>
      <c r="I575" s="68">
        <f>I517-Economics_Reference!I477</f>
        <v>0</v>
      </c>
      <c r="J575" s="68">
        <f>J517-Economics_Reference!J477</f>
        <v>0</v>
      </c>
      <c r="K575" s="68">
        <f>K517-Economics_Reference!K477</f>
        <v>0</v>
      </c>
      <c r="L575" s="68">
        <f>L517-Economics_Reference!L477</f>
        <v>0</v>
      </c>
      <c r="M575" s="68">
        <f>M517-Economics_Reference!M477</f>
        <v>0</v>
      </c>
      <c r="N575" s="68">
        <f>N517-Economics_Reference!N477</f>
        <v>0</v>
      </c>
      <c r="O575" s="68">
        <f>O517-Economics_Reference!O477</f>
        <v>0</v>
      </c>
      <c r="P575" s="68">
        <f>P517-Economics_Reference!P477</f>
        <v>0</v>
      </c>
      <c r="Q575" s="68">
        <f>Q517-Economics_Reference!Q477</f>
        <v>0</v>
      </c>
      <c r="R575" s="68">
        <f>R517-Economics_Reference!R477</f>
        <v>0</v>
      </c>
      <c r="S575" s="68">
        <f>S517-Economics_Reference!S477</f>
        <v>0</v>
      </c>
      <c r="T575" s="68">
        <f>T517-Economics_Reference!T477</f>
        <v>0</v>
      </c>
      <c r="U575" s="68">
        <f>U517-Economics_Reference!U477</f>
        <v>0</v>
      </c>
      <c r="V575" s="68">
        <f>V517-Economics_Reference!V477</f>
        <v>0</v>
      </c>
      <c r="W575" s="68">
        <f>W517-Economics_Reference!W477</f>
        <v>0</v>
      </c>
      <c r="X575" s="68">
        <f>X517-Economics_Reference!X477</f>
        <v>0</v>
      </c>
      <c r="Y575" s="68">
        <f>Y517-Economics_Reference!Y477</f>
        <v>0</v>
      </c>
      <c r="Z575" s="68">
        <f>Z517-Economics_Reference!Z477</f>
        <v>0</v>
      </c>
      <c r="AA575" s="68">
        <f>AA517-Economics_Reference!AA477</f>
        <v>0</v>
      </c>
      <c r="AB575" s="68">
        <f>AB517-Economics_Reference!AB477</f>
        <v>0</v>
      </c>
      <c r="AC575" s="68">
        <f>AC517-Economics_Reference!AC477</f>
        <v>0</v>
      </c>
      <c r="AD575" s="68">
        <f>AD517-Economics_Reference!AD477</f>
        <v>0</v>
      </c>
      <c r="AE575" s="68">
        <f>AE517-Economics_Reference!AE477</f>
        <v>0</v>
      </c>
    </row>
    <row r="576" spans="1:31" x14ac:dyDescent="0.25">
      <c r="A576" s="68" t="str">
        <f>'Key project Info'!$B39</f>
        <v>Land use g</v>
      </c>
      <c r="B576" s="68">
        <f>B518-Economics_Reference!B478</f>
        <v>0</v>
      </c>
      <c r="C576" s="68">
        <f>C518-Economics_Reference!C478</f>
        <v>0</v>
      </c>
      <c r="D576" s="68">
        <f>D518-Economics_Reference!D478</f>
        <v>0</v>
      </c>
      <c r="E576" s="68">
        <f>E518-Economics_Reference!E478</f>
        <v>0</v>
      </c>
      <c r="F576" s="68">
        <f>F518-Economics_Reference!F478</f>
        <v>0</v>
      </c>
      <c r="G576" s="68">
        <f>G518-Economics_Reference!G478</f>
        <v>0</v>
      </c>
      <c r="H576" s="68">
        <f>H518-Economics_Reference!H478</f>
        <v>0</v>
      </c>
      <c r="I576" s="68">
        <f>I518-Economics_Reference!I478</f>
        <v>0</v>
      </c>
      <c r="J576" s="68">
        <f>J518-Economics_Reference!J478</f>
        <v>0</v>
      </c>
      <c r="K576" s="68">
        <f>K518-Economics_Reference!K478</f>
        <v>0</v>
      </c>
      <c r="L576" s="68">
        <f>L518-Economics_Reference!L478</f>
        <v>0</v>
      </c>
      <c r="M576" s="68">
        <f>M518-Economics_Reference!M478</f>
        <v>0</v>
      </c>
      <c r="N576" s="68">
        <f>N518-Economics_Reference!N478</f>
        <v>0</v>
      </c>
      <c r="O576" s="68">
        <f>O518-Economics_Reference!O478</f>
        <v>0</v>
      </c>
      <c r="P576" s="68">
        <f>P518-Economics_Reference!P478</f>
        <v>0</v>
      </c>
      <c r="Q576" s="68">
        <f>Q518-Economics_Reference!Q478</f>
        <v>0</v>
      </c>
      <c r="R576" s="68">
        <f>R518-Economics_Reference!R478</f>
        <v>0</v>
      </c>
      <c r="S576" s="68">
        <f>S518-Economics_Reference!S478</f>
        <v>0</v>
      </c>
      <c r="T576" s="68">
        <f>T518-Economics_Reference!T478</f>
        <v>0</v>
      </c>
      <c r="U576" s="68">
        <f>U518-Economics_Reference!U478</f>
        <v>0</v>
      </c>
      <c r="V576" s="68">
        <f>V518-Economics_Reference!V478</f>
        <v>0</v>
      </c>
      <c r="W576" s="68">
        <f>W518-Economics_Reference!W478</f>
        <v>0</v>
      </c>
      <c r="X576" s="68">
        <f>X518-Economics_Reference!X478</f>
        <v>0</v>
      </c>
      <c r="Y576" s="68">
        <f>Y518-Economics_Reference!Y478</f>
        <v>0</v>
      </c>
      <c r="Z576" s="68">
        <f>Z518-Economics_Reference!Z478</f>
        <v>0</v>
      </c>
      <c r="AA576" s="68">
        <f>AA518-Economics_Reference!AA478</f>
        <v>0</v>
      </c>
      <c r="AB576" s="68">
        <f>AB518-Economics_Reference!AB478</f>
        <v>0</v>
      </c>
      <c r="AC576" s="68">
        <f>AC518-Economics_Reference!AC478</f>
        <v>0</v>
      </c>
      <c r="AD576" s="68">
        <f>AD518-Economics_Reference!AD478</f>
        <v>0</v>
      </c>
      <c r="AE576" s="68">
        <f>AE518-Economics_Reference!AE478</f>
        <v>0</v>
      </c>
    </row>
    <row r="577" spans="1:31" x14ac:dyDescent="0.25">
      <c r="A577" s="68" t="str">
        <f>'Key project Info'!$B40</f>
        <v>Land use h</v>
      </c>
      <c r="B577" s="68">
        <f>B519-Economics_Reference!B479</f>
        <v>0</v>
      </c>
      <c r="C577" s="68">
        <f>C519-Economics_Reference!C479</f>
        <v>0</v>
      </c>
      <c r="D577" s="68">
        <f>D519-Economics_Reference!D479</f>
        <v>0</v>
      </c>
      <c r="E577" s="68">
        <f>E519-Economics_Reference!E479</f>
        <v>0</v>
      </c>
      <c r="F577" s="68">
        <f>F519-Economics_Reference!F479</f>
        <v>0</v>
      </c>
      <c r="G577" s="68">
        <f>G519-Economics_Reference!G479</f>
        <v>0</v>
      </c>
      <c r="H577" s="68">
        <f>H519-Economics_Reference!H479</f>
        <v>0</v>
      </c>
      <c r="I577" s="68">
        <f>I519-Economics_Reference!I479</f>
        <v>0</v>
      </c>
      <c r="J577" s="68">
        <f>J519-Economics_Reference!J479</f>
        <v>0</v>
      </c>
      <c r="K577" s="68">
        <f>K519-Economics_Reference!K479</f>
        <v>0</v>
      </c>
      <c r="L577" s="68">
        <f>L519-Economics_Reference!L479</f>
        <v>0</v>
      </c>
      <c r="M577" s="68">
        <f>M519-Economics_Reference!M479</f>
        <v>0</v>
      </c>
      <c r="N577" s="68">
        <f>N519-Economics_Reference!N479</f>
        <v>0</v>
      </c>
      <c r="O577" s="68">
        <f>O519-Economics_Reference!O479</f>
        <v>0</v>
      </c>
      <c r="P577" s="68">
        <f>P519-Economics_Reference!P479</f>
        <v>0</v>
      </c>
      <c r="Q577" s="68">
        <f>Q519-Economics_Reference!Q479</f>
        <v>0</v>
      </c>
      <c r="R577" s="68">
        <f>R519-Economics_Reference!R479</f>
        <v>0</v>
      </c>
      <c r="S577" s="68">
        <f>S519-Economics_Reference!S479</f>
        <v>0</v>
      </c>
      <c r="T577" s="68">
        <f>T519-Economics_Reference!T479</f>
        <v>0</v>
      </c>
      <c r="U577" s="68">
        <f>U519-Economics_Reference!U479</f>
        <v>0</v>
      </c>
      <c r="V577" s="68">
        <f>V519-Economics_Reference!V479</f>
        <v>0</v>
      </c>
      <c r="W577" s="68">
        <f>W519-Economics_Reference!W479</f>
        <v>0</v>
      </c>
      <c r="X577" s="68">
        <f>X519-Economics_Reference!X479</f>
        <v>0</v>
      </c>
      <c r="Y577" s="68">
        <f>Y519-Economics_Reference!Y479</f>
        <v>0</v>
      </c>
      <c r="Z577" s="68">
        <f>Z519-Economics_Reference!Z479</f>
        <v>0</v>
      </c>
      <c r="AA577" s="68">
        <f>AA519-Economics_Reference!AA479</f>
        <v>0</v>
      </c>
      <c r="AB577" s="68">
        <f>AB519-Economics_Reference!AB479</f>
        <v>0</v>
      </c>
      <c r="AC577" s="68">
        <f>AC519-Economics_Reference!AC479</f>
        <v>0</v>
      </c>
      <c r="AD577" s="68">
        <f>AD519-Economics_Reference!AD479</f>
        <v>0</v>
      </c>
      <c r="AE577" s="68">
        <f>AE519-Economics_Reference!AE479</f>
        <v>0</v>
      </c>
    </row>
    <row r="578" spans="1:31" x14ac:dyDescent="0.25">
      <c r="A578" s="68" t="str">
        <f>'Key project Info'!$B41</f>
        <v>Land use i</v>
      </c>
      <c r="B578" s="68">
        <f>B520-Economics_Reference!B480</f>
        <v>0</v>
      </c>
      <c r="C578" s="68">
        <f>C520-Economics_Reference!C480</f>
        <v>0</v>
      </c>
      <c r="D578" s="68">
        <f>D520-Economics_Reference!D480</f>
        <v>0</v>
      </c>
      <c r="E578" s="68">
        <f>E520-Economics_Reference!E480</f>
        <v>0</v>
      </c>
      <c r="F578" s="68">
        <f>F520-Economics_Reference!F480</f>
        <v>0</v>
      </c>
      <c r="G578" s="68">
        <f>G520-Economics_Reference!G480</f>
        <v>0</v>
      </c>
      <c r="H578" s="68">
        <f>H520-Economics_Reference!H480</f>
        <v>0</v>
      </c>
      <c r="I578" s="68">
        <f>I520-Economics_Reference!I480</f>
        <v>0</v>
      </c>
      <c r="J578" s="68">
        <f>J520-Economics_Reference!J480</f>
        <v>0</v>
      </c>
      <c r="K578" s="68">
        <f>K520-Economics_Reference!K480</f>
        <v>0</v>
      </c>
      <c r="L578" s="68">
        <f>L520-Economics_Reference!L480</f>
        <v>0</v>
      </c>
      <c r="M578" s="68">
        <f>M520-Economics_Reference!M480</f>
        <v>0</v>
      </c>
      <c r="N578" s="68">
        <f>N520-Economics_Reference!N480</f>
        <v>0</v>
      </c>
      <c r="O578" s="68">
        <f>O520-Economics_Reference!O480</f>
        <v>0</v>
      </c>
      <c r="P578" s="68">
        <f>P520-Economics_Reference!P480</f>
        <v>0</v>
      </c>
      <c r="Q578" s="68">
        <f>Q520-Economics_Reference!Q480</f>
        <v>0</v>
      </c>
      <c r="R578" s="68">
        <f>R520-Economics_Reference!R480</f>
        <v>0</v>
      </c>
      <c r="S578" s="68">
        <f>S520-Economics_Reference!S480</f>
        <v>0</v>
      </c>
      <c r="T578" s="68">
        <f>T520-Economics_Reference!T480</f>
        <v>0</v>
      </c>
      <c r="U578" s="68">
        <f>U520-Economics_Reference!U480</f>
        <v>0</v>
      </c>
      <c r="V578" s="68">
        <f>V520-Economics_Reference!V480</f>
        <v>0</v>
      </c>
      <c r="W578" s="68">
        <f>W520-Economics_Reference!W480</f>
        <v>0</v>
      </c>
      <c r="X578" s="68">
        <f>X520-Economics_Reference!X480</f>
        <v>0</v>
      </c>
      <c r="Y578" s="68">
        <f>Y520-Economics_Reference!Y480</f>
        <v>0</v>
      </c>
      <c r="Z578" s="68">
        <f>Z520-Economics_Reference!Z480</f>
        <v>0</v>
      </c>
      <c r="AA578" s="68">
        <f>AA520-Economics_Reference!AA480</f>
        <v>0</v>
      </c>
      <c r="AB578" s="68">
        <f>AB520-Economics_Reference!AB480</f>
        <v>0</v>
      </c>
      <c r="AC578" s="68">
        <f>AC520-Economics_Reference!AC480</f>
        <v>0</v>
      </c>
      <c r="AD578" s="68">
        <f>AD520-Economics_Reference!AD480</f>
        <v>0</v>
      </c>
      <c r="AE578" s="68">
        <f>AE520-Economics_Reference!AE480</f>
        <v>0</v>
      </c>
    </row>
    <row r="579" spans="1:31" x14ac:dyDescent="0.25">
      <c r="A579" s="68" t="str">
        <f>'Key project Info'!$B42</f>
        <v>Land use j</v>
      </c>
      <c r="B579" s="68">
        <f>B521-Economics_Reference!B481</f>
        <v>0</v>
      </c>
      <c r="C579" s="68">
        <f>C521-Economics_Reference!C481</f>
        <v>0</v>
      </c>
      <c r="D579" s="68">
        <f>D521-Economics_Reference!D481</f>
        <v>0</v>
      </c>
      <c r="E579" s="68">
        <f>E521-Economics_Reference!E481</f>
        <v>0</v>
      </c>
      <c r="F579" s="68">
        <f>F521-Economics_Reference!F481</f>
        <v>0</v>
      </c>
      <c r="G579" s="68">
        <f>G521-Economics_Reference!G481</f>
        <v>0</v>
      </c>
      <c r="H579" s="68">
        <f>H521-Economics_Reference!H481</f>
        <v>0</v>
      </c>
      <c r="I579" s="68">
        <f>I521-Economics_Reference!I481</f>
        <v>0</v>
      </c>
      <c r="J579" s="68">
        <f>J521-Economics_Reference!J481</f>
        <v>0</v>
      </c>
      <c r="K579" s="68">
        <f>K521-Economics_Reference!K481</f>
        <v>0</v>
      </c>
      <c r="L579" s="68">
        <f>L521-Economics_Reference!L481</f>
        <v>0</v>
      </c>
      <c r="M579" s="68">
        <f>M521-Economics_Reference!M481</f>
        <v>0</v>
      </c>
      <c r="N579" s="68">
        <f>N521-Economics_Reference!N481</f>
        <v>0</v>
      </c>
      <c r="O579" s="68">
        <f>O521-Economics_Reference!O481</f>
        <v>0</v>
      </c>
      <c r="P579" s="68">
        <f>P521-Economics_Reference!P481</f>
        <v>0</v>
      </c>
      <c r="Q579" s="68">
        <f>Q521-Economics_Reference!Q481</f>
        <v>0</v>
      </c>
      <c r="R579" s="68">
        <f>R521-Economics_Reference!R481</f>
        <v>0</v>
      </c>
      <c r="S579" s="68">
        <f>S521-Economics_Reference!S481</f>
        <v>0</v>
      </c>
      <c r="T579" s="68">
        <f>T521-Economics_Reference!T481</f>
        <v>0</v>
      </c>
      <c r="U579" s="68">
        <f>U521-Economics_Reference!U481</f>
        <v>0</v>
      </c>
      <c r="V579" s="68">
        <f>V521-Economics_Reference!V481</f>
        <v>0</v>
      </c>
      <c r="W579" s="68">
        <f>W521-Economics_Reference!W481</f>
        <v>0</v>
      </c>
      <c r="X579" s="68">
        <f>X521-Economics_Reference!X481</f>
        <v>0</v>
      </c>
      <c r="Y579" s="68">
        <f>Y521-Economics_Reference!Y481</f>
        <v>0</v>
      </c>
      <c r="Z579" s="68">
        <f>Z521-Economics_Reference!Z481</f>
        <v>0</v>
      </c>
      <c r="AA579" s="68">
        <f>AA521-Economics_Reference!AA481</f>
        <v>0</v>
      </c>
      <c r="AB579" s="68">
        <f>AB521-Economics_Reference!AB481</f>
        <v>0</v>
      </c>
      <c r="AC579" s="68">
        <f>AC521-Economics_Reference!AC481</f>
        <v>0</v>
      </c>
      <c r="AD579" s="68">
        <f>AD521-Economics_Reference!AD481</f>
        <v>0</v>
      </c>
      <c r="AE579" s="68">
        <f>AE521-Economics_Reference!AE481</f>
        <v>0</v>
      </c>
    </row>
    <row r="580" spans="1:31" x14ac:dyDescent="0.25">
      <c r="A580" s="68" t="str">
        <f>'Key project Info'!$B43</f>
        <v>Land use k</v>
      </c>
      <c r="B580" s="68">
        <f>B522-Economics_Reference!B482</f>
        <v>0</v>
      </c>
      <c r="C580" s="68">
        <f>C522-Economics_Reference!C482</f>
        <v>0</v>
      </c>
      <c r="D580" s="68">
        <f>D522-Economics_Reference!D482</f>
        <v>0</v>
      </c>
      <c r="E580" s="68">
        <f>E522-Economics_Reference!E482</f>
        <v>0</v>
      </c>
      <c r="F580" s="68">
        <f>F522-Economics_Reference!F482</f>
        <v>0</v>
      </c>
      <c r="G580" s="68">
        <f>G522-Economics_Reference!G482</f>
        <v>0</v>
      </c>
      <c r="H580" s="68">
        <f>H522-Economics_Reference!H482</f>
        <v>0</v>
      </c>
      <c r="I580" s="68">
        <f>I522-Economics_Reference!I482</f>
        <v>0</v>
      </c>
      <c r="J580" s="68">
        <f>J522-Economics_Reference!J482</f>
        <v>0</v>
      </c>
      <c r="K580" s="68">
        <f>K522-Economics_Reference!K482</f>
        <v>0</v>
      </c>
      <c r="L580" s="68">
        <f>L522-Economics_Reference!L482</f>
        <v>0</v>
      </c>
      <c r="M580" s="68">
        <f>M522-Economics_Reference!M482</f>
        <v>0</v>
      </c>
      <c r="N580" s="68">
        <f>N522-Economics_Reference!N482</f>
        <v>0</v>
      </c>
      <c r="O580" s="68">
        <f>O522-Economics_Reference!O482</f>
        <v>0</v>
      </c>
      <c r="P580" s="68">
        <f>P522-Economics_Reference!P482</f>
        <v>0</v>
      </c>
      <c r="Q580" s="68">
        <f>Q522-Economics_Reference!Q482</f>
        <v>0</v>
      </c>
      <c r="R580" s="68">
        <f>R522-Economics_Reference!R482</f>
        <v>0</v>
      </c>
      <c r="S580" s="68">
        <f>S522-Economics_Reference!S482</f>
        <v>0</v>
      </c>
      <c r="T580" s="68">
        <f>T522-Economics_Reference!T482</f>
        <v>0</v>
      </c>
      <c r="U580" s="68">
        <f>U522-Economics_Reference!U482</f>
        <v>0</v>
      </c>
      <c r="V580" s="68">
        <f>V522-Economics_Reference!V482</f>
        <v>0</v>
      </c>
      <c r="W580" s="68">
        <f>W522-Economics_Reference!W482</f>
        <v>0</v>
      </c>
      <c r="X580" s="68">
        <f>X522-Economics_Reference!X482</f>
        <v>0</v>
      </c>
      <c r="Y580" s="68">
        <f>Y522-Economics_Reference!Y482</f>
        <v>0</v>
      </c>
      <c r="Z580" s="68">
        <f>Z522-Economics_Reference!Z482</f>
        <v>0</v>
      </c>
      <c r="AA580" s="68">
        <f>AA522-Economics_Reference!AA482</f>
        <v>0</v>
      </c>
      <c r="AB580" s="68">
        <f>AB522-Economics_Reference!AB482</f>
        <v>0</v>
      </c>
      <c r="AC580" s="68">
        <f>AC522-Economics_Reference!AC482</f>
        <v>0</v>
      </c>
      <c r="AD580" s="68">
        <f>AD522-Economics_Reference!AD482</f>
        <v>0</v>
      </c>
      <c r="AE580" s="68">
        <f>AE522-Economics_Reference!AE482</f>
        <v>0</v>
      </c>
    </row>
    <row r="581" spans="1:31" x14ac:dyDescent="0.25">
      <c r="A581" s="68" t="str">
        <f>'Key project Info'!$B44</f>
        <v>Land use l</v>
      </c>
      <c r="B581" s="68">
        <f>B523-Economics_Reference!B483</f>
        <v>0</v>
      </c>
      <c r="C581" s="68">
        <f>C523-Economics_Reference!C483</f>
        <v>0</v>
      </c>
      <c r="D581" s="68">
        <f>D523-Economics_Reference!D483</f>
        <v>0</v>
      </c>
      <c r="E581" s="68">
        <f>E523-Economics_Reference!E483</f>
        <v>0</v>
      </c>
      <c r="F581" s="68">
        <f>F523-Economics_Reference!F483</f>
        <v>0</v>
      </c>
      <c r="G581" s="68">
        <f>G523-Economics_Reference!G483</f>
        <v>0</v>
      </c>
      <c r="H581" s="68">
        <f>H523-Economics_Reference!H483</f>
        <v>0</v>
      </c>
      <c r="I581" s="68">
        <f>I523-Economics_Reference!I483</f>
        <v>0</v>
      </c>
      <c r="J581" s="68">
        <f>J523-Economics_Reference!J483</f>
        <v>0</v>
      </c>
      <c r="K581" s="68">
        <f>K523-Economics_Reference!K483</f>
        <v>0</v>
      </c>
      <c r="L581" s="68">
        <f>L523-Economics_Reference!L483</f>
        <v>0</v>
      </c>
      <c r="M581" s="68">
        <f>M523-Economics_Reference!M483</f>
        <v>0</v>
      </c>
      <c r="N581" s="68">
        <f>N523-Economics_Reference!N483</f>
        <v>0</v>
      </c>
      <c r="O581" s="68">
        <f>O523-Economics_Reference!O483</f>
        <v>0</v>
      </c>
      <c r="P581" s="68">
        <f>P523-Economics_Reference!P483</f>
        <v>0</v>
      </c>
      <c r="Q581" s="68">
        <f>Q523-Economics_Reference!Q483</f>
        <v>0</v>
      </c>
      <c r="R581" s="68">
        <f>R523-Economics_Reference!R483</f>
        <v>0</v>
      </c>
      <c r="S581" s="68">
        <f>S523-Economics_Reference!S483</f>
        <v>0</v>
      </c>
      <c r="T581" s="68">
        <f>T523-Economics_Reference!T483</f>
        <v>0</v>
      </c>
      <c r="U581" s="68">
        <f>U523-Economics_Reference!U483</f>
        <v>0</v>
      </c>
      <c r="V581" s="68">
        <f>V523-Economics_Reference!V483</f>
        <v>0</v>
      </c>
      <c r="W581" s="68">
        <f>W523-Economics_Reference!W483</f>
        <v>0</v>
      </c>
      <c r="X581" s="68">
        <f>X523-Economics_Reference!X483</f>
        <v>0</v>
      </c>
      <c r="Y581" s="68">
        <f>Y523-Economics_Reference!Y483</f>
        <v>0</v>
      </c>
      <c r="Z581" s="68">
        <f>Z523-Economics_Reference!Z483</f>
        <v>0</v>
      </c>
      <c r="AA581" s="68">
        <f>AA523-Economics_Reference!AA483</f>
        <v>0</v>
      </c>
      <c r="AB581" s="68">
        <f>AB523-Economics_Reference!AB483</f>
        <v>0</v>
      </c>
      <c r="AC581" s="68">
        <f>AC523-Economics_Reference!AC483</f>
        <v>0</v>
      </c>
      <c r="AD581" s="68">
        <f>AD523-Economics_Reference!AD483</f>
        <v>0</v>
      </c>
      <c r="AE581" s="68">
        <f>AE523-Economics_Reference!AE483</f>
        <v>0</v>
      </c>
    </row>
    <row r="582" spans="1:31" x14ac:dyDescent="0.25">
      <c r="A582" s="68" t="str">
        <f>'Key project Info'!$B45</f>
        <v>Land use m</v>
      </c>
      <c r="B582" s="68">
        <f>B524-Economics_Reference!B484</f>
        <v>0</v>
      </c>
      <c r="C582" s="68">
        <f>C524-Economics_Reference!C484</f>
        <v>0</v>
      </c>
      <c r="D582" s="68">
        <f>D524-Economics_Reference!D484</f>
        <v>0</v>
      </c>
      <c r="E582" s="68">
        <f>E524-Economics_Reference!E484</f>
        <v>0</v>
      </c>
      <c r="F582" s="68">
        <f>F524-Economics_Reference!F484</f>
        <v>0</v>
      </c>
      <c r="G582" s="68">
        <f>G524-Economics_Reference!G484</f>
        <v>0</v>
      </c>
      <c r="H582" s="68">
        <f>H524-Economics_Reference!H484</f>
        <v>0</v>
      </c>
      <c r="I582" s="68">
        <f>I524-Economics_Reference!I484</f>
        <v>0</v>
      </c>
      <c r="J582" s="68">
        <f>J524-Economics_Reference!J484</f>
        <v>0</v>
      </c>
      <c r="K582" s="68">
        <f>K524-Economics_Reference!K484</f>
        <v>0</v>
      </c>
      <c r="L582" s="68">
        <f>L524-Economics_Reference!L484</f>
        <v>0</v>
      </c>
      <c r="M582" s="68">
        <f>M524-Economics_Reference!M484</f>
        <v>0</v>
      </c>
      <c r="N582" s="68">
        <f>N524-Economics_Reference!N484</f>
        <v>0</v>
      </c>
      <c r="O582" s="68">
        <f>O524-Economics_Reference!O484</f>
        <v>0</v>
      </c>
      <c r="P582" s="68">
        <f>P524-Economics_Reference!P484</f>
        <v>0</v>
      </c>
      <c r="Q582" s="68">
        <f>Q524-Economics_Reference!Q484</f>
        <v>0</v>
      </c>
      <c r="R582" s="68">
        <f>R524-Economics_Reference!R484</f>
        <v>0</v>
      </c>
      <c r="S582" s="68">
        <f>S524-Economics_Reference!S484</f>
        <v>0</v>
      </c>
      <c r="T582" s="68">
        <f>T524-Economics_Reference!T484</f>
        <v>0</v>
      </c>
      <c r="U582" s="68">
        <f>U524-Economics_Reference!U484</f>
        <v>0</v>
      </c>
      <c r="V582" s="68">
        <f>V524-Economics_Reference!V484</f>
        <v>0</v>
      </c>
      <c r="W582" s="68">
        <f>W524-Economics_Reference!W484</f>
        <v>0</v>
      </c>
      <c r="X582" s="68">
        <f>X524-Economics_Reference!X484</f>
        <v>0</v>
      </c>
      <c r="Y582" s="68">
        <f>Y524-Economics_Reference!Y484</f>
        <v>0</v>
      </c>
      <c r="Z582" s="68">
        <f>Z524-Economics_Reference!Z484</f>
        <v>0</v>
      </c>
      <c r="AA582" s="68">
        <f>AA524-Economics_Reference!AA484</f>
        <v>0</v>
      </c>
      <c r="AB582" s="68">
        <f>AB524-Economics_Reference!AB484</f>
        <v>0</v>
      </c>
      <c r="AC582" s="68">
        <f>AC524-Economics_Reference!AC484</f>
        <v>0</v>
      </c>
      <c r="AD582" s="68">
        <f>AD524-Economics_Reference!AD484</f>
        <v>0</v>
      </c>
      <c r="AE582" s="68">
        <f>AE524-Economics_Reference!AE484</f>
        <v>0</v>
      </c>
    </row>
    <row r="583" spans="1:31" x14ac:dyDescent="0.25">
      <c r="A583" s="68" t="str">
        <f>'Key project Info'!$B46</f>
        <v>Land use n</v>
      </c>
      <c r="B583" s="68">
        <f>B525-Economics_Reference!B485</f>
        <v>0</v>
      </c>
      <c r="C583" s="68">
        <f>C525-Economics_Reference!C485</f>
        <v>0</v>
      </c>
      <c r="D583" s="68">
        <f>D525-Economics_Reference!D485</f>
        <v>0</v>
      </c>
      <c r="E583" s="68">
        <f>E525-Economics_Reference!E485</f>
        <v>0</v>
      </c>
      <c r="F583" s="68">
        <f>F525-Economics_Reference!F485</f>
        <v>0</v>
      </c>
      <c r="G583" s="68">
        <f>G525-Economics_Reference!G485</f>
        <v>0</v>
      </c>
      <c r="H583" s="68">
        <f>H525-Economics_Reference!H485</f>
        <v>0</v>
      </c>
      <c r="I583" s="68">
        <f>I525-Economics_Reference!I485</f>
        <v>0</v>
      </c>
      <c r="J583" s="68">
        <f>J525-Economics_Reference!J485</f>
        <v>0</v>
      </c>
      <c r="K583" s="68">
        <f>K525-Economics_Reference!K485</f>
        <v>0</v>
      </c>
      <c r="L583" s="68">
        <f>L525-Economics_Reference!L485</f>
        <v>0</v>
      </c>
      <c r="M583" s="68">
        <f>M525-Economics_Reference!M485</f>
        <v>0</v>
      </c>
      <c r="N583" s="68">
        <f>N525-Economics_Reference!N485</f>
        <v>0</v>
      </c>
      <c r="O583" s="68">
        <f>O525-Economics_Reference!O485</f>
        <v>0</v>
      </c>
      <c r="P583" s="68">
        <f>P525-Economics_Reference!P485</f>
        <v>0</v>
      </c>
      <c r="Q583" s="68">
        <f>Q525-Economics_Reference!Q485</f>
        <v>0</v>
      </c>
      <c r="R583" s="68">
        <f>R525-Economics_Reference!R485</f>
        <v>0</v>
      </c>
      <c r="S583" s="68">
        <f>S525-Economics_Reference!S485</f>
        <v>0</v>
      </c>
      <c r="T583" s="68">
        <f>T525-Economics_Reference!T485</f>
        <v>0</v>
      </c>
      <c r="U583" s="68">
        <f>U525-Economics_Reference!U485</f>
        <v>0</v>
      </c>
      <c r="V583" s="68">
        <f>V525-Economics_Reference!V485</f>
        <v>0</v>
      </c>
      <c r="W583" s="68">
        <f>W525-Economics_Reference!W485</f>
        <v>0</v>
      </c>
      <c r="X583" s="68">
        <f>X525-Economics_Reference!X485</f>
        <v>0</v>
      </c>
      <c r="Y583" s="68">
        <f>Y525-Economics_Reference!Y485</f>
        <v>0</v>
      </c>
      <c r="Z583" s="68">
        <f>Z525-Economics_Reference!Z485</f>
        <v>0</v>
      </c>
      <c r="AA583" s="68">
        <f>AA525-Economics_Reference!AA485</f>
        <v>0</v>
      </c>
      <c r="AB583" s="68">
        <f>AB525-Economics_Reference!AB485</f>
        <v>0</v>
      </c>
      <c r="AC583" s="68">
        <f>AC525-Economics_Reference!AC485</f>
        <v>0</v>
      </c>
      <c r="AD583" s="68">
        <f>AD525-Economics_Reference!AD485</f>
        <v>0</v>
      </c>
      <c r="AE583" s="68">
        <f>AE525-Economics_Reference!AE485</f>
        <v>0</v>
      </c>
    </row>
    <row r="584" spans="1:31" x14ac:dyDescent="0.25">
      <c r="A584" s="68" t="str">
        <f>'Key project Info'!$B47</f>
        <v>Land use o</v>
      </c>
      <c r="B584" s="68">
        <f>B526-Economics_Reference!B486</f>
        <v>0</v>
      </c>
      <c r="C584" s="68">
        <f>C526-Economics_Reference!C486</f>
        <v>0</v>
      </c>
      <c r="D584" s="68">
        <f>D526-Economics_Reference!D486</f>
        <v>0</v>
      </c>
      <c r="E584" s="68">
        <f>E526-Economics_Reference!E486</f>
        <v>0</v>
      </c>
      <c r="F584" s="68">
        <f>F526-Economics_Reference!F486</f>
        <v>0</v>
      </c>
      <c r="G584" s="68">
        <f>G526-Economics_Reference!G486</f>
        <v>0</v>
      </c>
      <c r="H584" s="68">
        <f>H526-Economics_Reference!H486</f>
        <v>0</v>
      </c>
      <c r="I584" s="68">
        <f>I526-Economics_Reference!I486</f>
        <v>0</v>
      </c>
      <c r="J584" s="68">
        <f>J526-Economics_Reference!J486</f>
        <v>0</v>
      </c>
      <c r="K584" s="68">
        <f>K526-Economics_Reference!K486</f>
        <v>0</v>
      </c>
      <c r="L584" s="68">
        <f>L526-Economics_Reference!L486</f>
        <v>0</v>
      </c>
      <c r="M584" s="68">
        <f>M526-Economics_Reference!M486</f>
        <v>0</v>
      </c>
      <c r="N584" s="68">
        <f>N526-Economics_Reference!N486</f>
        <v>0</v>
      </c>
      <c r="O584" s="68">
        <f>O526-Economics_Reference!O486</f>
        <v>0</v>
      </c>
      <c r="P584" s="68">
        <f>P526-Economics_Reference!P486</f>
        <v>0</v>
      </c>
      <c r="Q584" s="68">
        <f>Q526-Economics_Reference!Q486</f>
        <v>0</v>
      </c>
      <c r="R584" s="68">
        <f>R526-Economics_Reference!R486</f>
        <v>0</v>
      </c>
      <c r="S584" s="68">
        <f>S526-Economics_Reference!S486</f>
        <v>0</v>
      </c>
      <c r="T584" s="68">
        <f>T526-Economics_Reference!T486</f>
        <v>0</v>
      </c>
      <c r="U584" s="68">
        <f>U526-Economics_Reference!U486</f>
        <v>0</v>
      </c>
      <c r="V584" s="68">
        <f>V526-Economics_Reference!V486</f>
        <v>0</v>
      </c>
      <c r="W584" s="68">
        <f>W526-Economics_Reference!W486</f>
        <v>0</v>
      </c>
      <c r="X584" s="68">
        <f>X526-Economics_Reference!X486</f>
        <v>0</v>
      </c>
      <c r="Y584" s="68">
        <f>Y526-Economics_Reference!Y486</f>
        <v>0</v>
      </c>
      <c r="Z584" s="68">
        <f>Z526-Economics_Reference!Z486</f>
        <v>0</v>
      </c>
      <c r="AA584" s="68">
        <f>AA526-Economics_Reference!AA486</f>
        <v>0</v>
      </c>
      <c r="AB584" s="68">
        <f>AB526-Economics_Reference!AB486</f>
        <v>0</v>
      </c>
      <c r="AC584" s="68">
        <f>AC526-Economics_Reference!AC486</f>
        <v>0</v>
      </c>
      <c r="AD584" s="68">
        <f>AD526-Economics_Reference!AD486</f>
        <v>0</v>
      </c>
      <c r="AE584" s="68">
        <f>AE526-Economics_Reference!AE486</f>
        <v>0</v>
      </c>
    </row>
    <row r="585" spans="1:31" x14ac:dyDescent="0.25">
      <c r="A585" s="68" t="str">
        <f>'Key project Info'!$B48</f>
        <v>Land use p</v>
      </c>
      <c r="B585" s="68">
        <f>B527-Economics_Reference!B487</f>
        <v>0</v>
      </c>
      <c r="C585" s="68">
        <f>C527-Economics_Reference!C487</f>
        <v>0</v>
      </c>
      <c r="D585" s="68">
        <f>D527-Economics_Reference!D487</f>
        <v>0</v>
      </c>
      <c r="E585" s="68">
        <f>E527-Economics_Reference!E487</f>
        <v>0</v>
      </c>
      <c r="F585" s="68">
        <f>F527-Economics_Reference!F487</f>
        <v>0</v>
      </c>
      <c r="G585" s="68">
        <f>G527-Economics_Reference!G487</f>
        <v>0</v>
      </c>
      <c r="H585" s="68">
        <f>H527-Economics_Reference!H487</f>
        <v>0</v>
      </c>
      <c r="I585" s="68">
        <f>I527-Economics_Reference!I487</f>
        <v>0</v>
      </c>
      <c r="J585" s="68">
        <f>J527-Economics_Reference!J487</f>
        <v>0</v>
      </c>
      <c r="K585" s="68">
        <f>K527-Economics_Reference!K487</f>
        <v>0</v>
      </c>
      <c r="L585" s="68">
        <f>L527-Economics_Reference!L487</f>
        <v>0</v>
      </c>
      <c r="M585" s="68">
        <f>M527-Economics_Reference!M487</f>
        <v>0</v>
      </c>
      <c r="N585" s="68">
        <f>N527-Economics_Reference!N487</f>
        <v>0</v>
      </c>
      <c r="O585" s="68">
        <f>O527-Economics_Reference!O487</f>
        <v>0</v>
      </c>
      <c r="P585" s="68">
        <f>P527-Economics_Reference!P487</f>
        <v>0</v>
      </c>
      <c r="Q585" s="68">
        <f>Q527-Economics_Reference!Q487</f>
        <v>0</v>
      </c>
      <c r="R585" s="68">
        <f>R527-Economics_Reference!R487</f>
        <v>0</v>
      </c>
      <c r="S585" s="68">
        <f>S527-Economics_Reference!S487</f>
        <v>0</v>
      </c>
      <c r="T585" s="68">
        <f>T527-Economics_Reference!T487</f>
        <v>0</v>
      </c>
      <c r="U585" s="68">
        <f>U527-Economics_Reference!U487</f>
        <v>0</v>
      </c>
      <c r="V585" s="68">
        <f>V527-Economics_Reference!V487</f>
        <v>0</v>
      </c>
      <c r="W585" s="68">
        <f>W527-Economics_Reference!W487</f>
        <v>0</v>
      </c>
      <c r="X585" s="68">
        <f>X527-Economics_Reference!X487</f>
        <v>0</v>
      </c>
      <c r="Y585" s="68">
        <f>Y527-Economics_Reference!Y487</f>
        <v>0</v>
      </c>
      <c r="Z585" s="68">
        <f>Z527-Economics_Reference!Z487</f>
        <v>0</v>
      </c>
      <c r="AA585" s="68">
        <f>AA527-Economics_Reference!AA487</f>
        <v>0</v>
      </c>
      <c r="AB585" s="68">
        <f>AB527-Economics_Reference!AB487</f>
        <v>0</v>
      </c>
      <c r="AC585" s="68">
        <f>AC527-Economics_Reference!AC487</f>
        <v>0</v>
      </c>
      <c r="AD585" s="68">
        <f>AD527-Economics_Reference!AD487</f>
        <v>0</v>
      </c>
      <c r="AE585" s="68">
        <f>AE527-Economics_Reference!AE487</f>
        <v>0</v>
      </c>
    </row>
    <row r="586" spans="1:31" x14ac:dyDescent="0.25">
      <c r="A586" s="68" t="str">
        <f>'Key project Info'!$B49</f>
        <v>Land use q</v>
      </c>
      <c r="B586" s="68">
        <f>B528-Economics_Reference!B488</f>
        <v>0</v>
      </c>
      <c r="C586" s="68">
        <f>C528-Economics_Reference!C488</f>
        <v>0</v>
      </c>
      <c r="D586" s="68">
        <f>D528-Economics_Reference!D488</f>
        <v>0</v>
      </c>
      <c r="E586" s="68">
        <f>E528-Economics_Reference!E488</f>
        <v>0</v>
      </c>
      <c r="F586" s="68">
        <f>F528-Economics_Reference!F488</f>
        <v>0</v>
      </c>
      <c r="G586" s="68">
        <f>G528-Economics_Reference!G488</f>
        <v>0</v>
      </c>
      <c r="H586" s="68">
        <f>H528-Economics_Reference!H488</f>
        <v>0</v>
      </c>
      <c r="I586" s="68">
        <f>I528-Economics_Reference!I488</f>
        <v>0</v>
      </c>
      <c r="J586" s="68">
        <f>J528-Economics_Reference!J488</f>
        <v>0</v>
      </c>
      <c r="K586" s="68">
        <f>K528-Economics_Reference!K488</f>
        <v>0</v>
      </c>
      <c r="L586" s="68">
        <f>L528-Economics_Reference!L488</f>
        <v>0</v>
      </c>
      <c r="M586" s="68">
        <f>M528-Economics_Reference!M488</f>
        <v>0</v>
      </c>
      <c r="N586" s="68">
        <f>N528-Economics_Reference!N488</f>
        <v>0</v>
      </c>
      <c r="O586" s="68">
        <f>O528-Economics_Reference!O488</f>
        <v>0</v>
      </c>
      <c r="P586" s="68">
        <f>P528-Economics_Reference!P488</f>
        <v>0</v>
      </c>
      <c r="Q586" s="68">
        <f>Q528-Economics_Reference!Q488</f>
        <v>0</v>
      </c>
      <c r="R586" s="68">
        <f>R528-Economics_Reference!R488</f>
        <v>0</v>
      </c>
      <c r="S586" s="68">
        <f>S528-Economics_Reference!S488</f>
        <v>0</v>
      </c>
      <c r="T586" s="68">
        <f>T528-Economics_Reference!T488</f>
        <v>0</v>
      </c>
      <c r="U586" s="68">
        <f>U528-Economics_Reference!U488</f>
        <v>0</v>
      </c>
      <c r="V586" s="68">
        <f>V528-Economics_Reference!V488</f>
        <v>0</v>
      </c>
      <c r="W586" s="68">
        <f>W528-Economics_Reference!W488</f>
        <v>0</v>
      </c>
      <c r="X586" s="68">
        <f>X528-Economics_Reference!X488</f>
        <v>0</v>
      </c>
      <c r="Y586" s="68">
        <f>Y528-Economics_Reference!Y488</f>
        <v>0</v>
      </c>
      <c r="Z586" s="68">
        <f>Z528-Economics_Reference!Z488</f>
        <v>0</v>
      </c>
      <c r="AA586" s="68">
        <f>AA528-Economics_Reference!AA488</f>
        <v>0</v>
      </c>
      <c r="AB586" s="68">
        <f>AB528-Economics_Reference!AB488</f>
        <v>0</v>
      </c>
      <c r="AC586" s="68">
        <f>AC528-Economics_Reference!AC488</f>
        <v>0</v>
      </c>
      <c r="AD586" s="68">
        <f>AD528-Economics_Reference!AD488</f>
        <v>0</v>
      </c>
      <c r="AE586" s="68">
        <f>AE528-Economics_Reference!AE488</f>
        <v>0</v>
      </c>
    </row>
    <row r="587" spans="1:31" x14ac:dyDescent="0.25">
      <c r="A587" s="68" t="str">
        <f>'Key project Info'!$B50</f>
        <v>Land use r</v>
      </c>
      <c r="B587" s="68">
        <f>B529-Economics_Reference!B489</f>
        <v>0</v>
      </c>
      <c r="C587" s="68">
        <f>C529-Economics_Reference!C489</f>
        <v>0</v>
      </c>
      <c r="D587" s="68">
        <f>D529-Economics_Reference!D489</f>
        <v>0</v>
      </c>
      <c r="E587" s="68">
        <f>E529-Economics_Reference!E489</f>
        <v>0</v>
      </c>
      <c r="F587" s="68">
        <f>F529-Economics_Reference!F489</f>
        <v>0</v>
      </c>
      <c r="G587" s="68">
        <f>G529-Economics_Reference!G489</f>
        <v>0</v>
      </c>
      <c r="H587" s="68">
        <f>H529-Economics_Reference!H489</f>
        <v>0</v>
      </c>
      <c r="I587" s="68">
        <f>I529-Economics_Reference!I489</f>
        <v>0</v>
      </c>
      <c r="J587" s="68">
        <f>J529-Economics_Reference!J489</f>
        <v>0</v>
      </c>
      <c r="K587" s="68">
        <f>K529-Economics_Reference!K489</f>
        <v>0</v>
      </c>
      <c r="L587" s="68">
        <f>L529-Economics_Reference!L489</f>
        <v>0</v>
      </c>
      <c r="M587" s="68">
        <f>M529-Economics_Reference!M489</f>
        <v>0</v>
      </c>
      <c r="N587" s="68">
        <f>N529-Economics_Reference!N489</f>
        <v>0</v>
      </c>
      <c r="O587" s="68">
        <f>O529-Economics_Reference!O489</f>
        <v>0</v>
      </c>
      <c r="P587" s="68">
        <f>P529-Economics_Reference!P489</f>
        <v>0</v>
      </c>
      <c r="Q587" s="68">
        <f>Q529-Economics_Reference!Q489</f>
        <v>0</v>
      </c>
      <c r="R587" s="68">
        <f>R529-Economics_Reference!R489</f>
        <v>0</v>
      </c>
      <c r="S587" s="68">
        <f>S529-Economics_Reference!S489</f>
        <v>0</v>
      </c>
      <c r="T587" s="68">
        <f>T529-Economics_Reference!T489</f>
        <v>0</v>
      </c>
      <c r="U587" s="68">
        <f>U529-Economics_Reference!U489</f>
        <v>0</v>
      </c>
      <c r="V587" s="68">
        <f>V529-Economics_Reference!V489</f>
        <v>0</v>
      </c>
      <c r="W587" s="68">
        <f>W529-Economics_Reference!W489</f>
        <v>0</v>
      </c>
      <c r="X587" s="68">
        <f>X529-Economics_Reference!X489</f>
        <v>0</v>
      </c>
      <c r="Y587" s="68">
        <f>Y529-Economics_Reference!Y489</f>
        <v>0</v>
      </c>
      <c r="Z587" s="68">
        <f>Z529-Economics_Reference!Z489</f>
        <v>0</v>
      </c>
      <c r="AA587" s="68">
        <f>AA529-Economics_Reference!AA489</f>
        <v>0</v>
      </c>
      <c r="AB587" s="68">
        <f>AB529-Economics_Reference!AB489</f>
        <v>0</v>
      </c>
      <c r="AC587" s="68">
        <f>AC529-Economics_Reference!AC489</f>
        <v>0</v>
      </c>
      <c r="AD587" s="68">
        <f>AD529-Economics_Reference!AD489</f>
        <v>0</v>
      </c>
      <c r="AE587" s="68">
        <f>AE529-Economics_Reference!AE489</f>
        <v>0</v>
      </c>
    </row>
    <row r="588" spans="1:31" x14ac:dyDescent="0.25">
      <c r="A588" s="68" t="str">
        <f>'Key project Info'!$B51</f>
        <v>Land use s</v>
      </c>
      <c r="B588" s="68">
        <f>B530-Economics_Reference!B490</f>
        <v>0</v>
      </c>
      <c r="C588" s="68">
        <f>C530-Economics_Reference!C490</f>
        <v>0</v>
      </c>
      <c r="D588" s="68">
        <f>D530-Economics_Reference!D490</f>
        <v>0</v>
      </c>
      <c r="E588" s="68">
        <f>E530-Economics_Reference!E490</f>
        <v>0</v>
      </c>
      <c r="F588" s="68">
        <f>F530-Economics_Reference!F490</f>
        <v>0</v>
      </c>
      <c r="G588" s="68">
        <f>G530-Economics_Reference!G490</f>
        <v>0</v>
      </c>
      <c r="H588" s="68">
        <f>H530-Economics_Reference!H490</f>
        <v>0</v>
      </c>
      <c r="I588" s="68">
        <f>I530-Economics_Reference!I490</f>
        <v>0</v>
      </c>
      <c r="J588" s="68">
        <f>J530-Economics_Reference!J490</f>
        <v>0</v>
      </c>
      <c r="K588" s="68">
        <f>K530-Economics_Reference!K490</f>
        <v>0</v>
      </c>
      <c r="L588" s="68">
        <f>L530-Economics_Reference!L490</f>
        <v>0</v>
      </c>
      <c r="M588" s="68">
        <f>M530-Economics_Reference!M490</f>
        <v>0</v>
      </c>
      <c r="N588" s="68">
        <f>N530-Economics_Reference!N490</f>
        <v>0</v>
      </c>
      <c r="O588" s="68">
        <f>O530-Economics_Reference!O490</f>
        <v>0</v>
      </c>
      <c r="P588" s="68">
        <f>P530-Economics_Reference!P490</f>
        <v>0</v>
      </c>
      <c r="Q588" s="68">
        <f>Q530-Economics_Reference!Q490</f>
        <v>0</v>
      </c>
      <c r="R588" s="68">
        <f>R530-Economics_Reference!R490</f>
        <v>0</v>
      </c>
      <c r="S588" s="68">
        <f>S530-Economics_Reference!S490</f>
        <v>0</v>
      </c>
      <c r="T588" s="68">
        <f>T530-Economics_Reference!T490</f>
        <v>0</v>
      </c>
      <c r="U588" s="68">
        <f>U530-Economics_Reference!U490</f>
        <v>0</v>
      </c>
      <c r="V588" s="68">
        <f>V530-Economics_Reference!V490</f>
        <v>0</v>
      </c>
      <c r="W588" s="68">
        <f>W530-Economics_Reference!W490</f>
        <v>0</v>
      </c>
      <c r="X588" s="68">
        <f>X530-Economics_Reference!X490</f>
        <v>0</v>
      </c>
      <c r="Y588" s="68">
        <f>Y530-Economics_Reference!Y490</f>
        <v>0</v>
      </c>
      <c r="Z588" s="68">
        <f>Z530-Economics_Reference!Z490</f>
        <v>0</v>
      </c>
      <c r="AA588" s="68">
        <f>AA530-Economics_Reference!AA490</f>
        <v>0</v>
      </c>
      <c r="AB588" s="68">
        <f>AB530-Economics_Reference!AB490</f>
        <v>0</v>
      </c>
      <c r="AC588" s="68">
        <f>AC530-Economics_Reference!AC490</f>
        <v>0</v>
      </c>
      <c r="AD588" s="68">
        <f>AD530-Economics_Reference!AD490</f>
        <v>0</v>
      </c>
      <c r="AE588" s="68">
        <f>AE530-Economics_Reference!AE490</f>
        <v>0</v>
      </c>
    </row>
    <row r="589" spans="1:31" x14ac:dyDescent="0.25">
      <c r="A589" s="68" t="str">
        <f>'Key project Info'!$B52</f>
        <v>Land use XXXXXXX</v>
      </c>
      <c r="B589" s="68">
        <f>B531-Economics_Reference!B491</f>
        <v>0</v>
      </c>
      <c r="C589" s="68">
        <f>C531-Economics_Reference!C491</f>
        <v>0</v>
      </c>
      <c r="D589" s="68">
        <f>D531-Economics_Reference!D491</f>
        <v>0</v>
      </c>
      <c r="E589" s="68">
        <f>E531-Economics_Reference!E491</f>
        <v>0</v>
      </c>
      <c r="F589" s="68">
        <f>F531-Economics_Reference!F491</f>
        <v>0</v>
      </c>
      <c r="G589" s="68">
        <f>G531-Economics_Reference!G491</f>
        <v>0</v>
      </c>
      <c r="H589" s="68">
        <f>H531-Economics_Reference!H491</f>
        <v>0</v>
      </c>
      <c r="I589" s="68">
        <f>I531-Economics_Reference!I491</f>
        <v>0</v>
      </c>
      <c r="J589" s="68">
        <f>J531-Economics_Reference!J491</f>
        <v>0</v>
      </c>
      <c r="K589" s="68">
        <f>K531-Economics_Reference!K491</f>
        <v>0</v>
      </c>
      <c r="L589" s="68">
        <f>L531-Economics_Reference!L491</f>
        <v>0</v>
      </c>
      <c r="M589" s="68">
        <f>M531-Economics_Reference!M491</f>
        <v>0</v>
      </c>
      <c r="N589" s="68">
        <f>N531-Economics_Reference!N491</f>
        <v>0</v>
      </c>
      <c r="O589" s="68">
        <f>O531-Economics_Reference!O491</f>
        <v>0</v>
      </c>
      <c r="P589" s="68">
        <f>P531-Economics_Reference!P491</f>
        <v>0</v>
      </c>
      <c r="Q589" s="68">
        <f>Q531-Economics_Reference!Q491</f>
        <v>0</v>
      </c>
      <c r="R589" s="68">
        <f>R531-Economics_Reference!R491</f>
        <v>0</v>
      </c>
      <c r="S589" s="68">
        <f>S531-Economics_Reference!S491</f>
        <v>0</v>
      </c>
      <c r="T589" s="68">
        <f>T531-Economics_Reference!T491</f>
        <v>0</v>
      </c>
      <c r="U589" s="68">
        <f>U531-Economics_Reference!U491</f>
        <v>0</v>
      </c>
      <c r="V589" s="68">
        <f>V531-Economics_Reference!V491</f>
        <v>0</v>
      </c>
      <c r="W589" s="68">
        <f>W531-Economics_Reference!W491</f>
        <v>0</v>
      </c>
      <c r="X589" s="68">
        <f>X531-Economics_Reference!X491</f>
        <v>0</v>
      </c>
      <c r="Y589" s="68">
        <f>Y531-Economics_Reference!Y491</f>
        <v>0</v>
      </c>
      <c r="Z589" s="68">
        <f>Z531-Economics_Reference!Z491</f>
        <v>0</v>
      </c>
      <c r="AA589" s="68">
        <f>AA531-Economics_Reference!AA491</f>
        <v>0</v>
      </c>
      <c r="AB589" s="68">
        <f>AB531-Economics_Reference!AB491</f>
        <v>0</v>
      </c>
      <c r="AC589" s="68">
        <f>AC531-Economics_Reference!AC491</f>
        <v>0</v>
      </c>
      <c r="AD589" s="68">
        <f>AD531-Economics_Reference!AD491</f>
        <v>0</v>
      </c>
      <c r="AE589" s="68">
        <f>AE531-Economics_Reference!AE491</f>
        <v>0</v>
      </c>
    </row>
    <row r="590" spans="1:31" x14ac:dyDescent="0.25">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row>
    <row r="591" spans="1:31" ht="31.2" x14ac:dyDescent="0.3">
      <c r="A591" s="299" t="s">
        <v>145</v>
      </c>
      <c r="B591" s="236">
        <f>SUM(B570:B589)</f>
        <v>4850181.8181818174</v>
      </c>
      <c r="C591" s="236">
        <f t="shared" ref="C591:AE591" si="3">SUM(C570:C589)</f>
        <v>-2288343.8016528925</v>
      </c>
      <c r="D591" s="236">
        <f t="shared" si="3"/>
        <v>-1724059.0232907587</v>
      </c>
      <c r="E591" s="236">
        <f t="shared" si="3"/>
        <v>-1214524.2887780888</v>
      </c>
      <c r="F591" s="236">
        <f t="shared" si="3"/>
        <v>-547698.15414992766</v>
      </c>
      <c r="G591" s="236">
        <f t="shared" si="3"/>
        <v>-164275.10780271183</v>
      </c>
      <c r="H591" s="236">
        <f t="shared" si="3"/>
        <v>178949.48502145213</v>
      </c>
      <c r="I591" s="236">
        <f t="shared" si="3"/>
        <v>485220.14737892197</v>
      </c>
      <c r="J591" s="236">
        <f t="shared" si="3"/>
        <v>757547.05306096771</v>
      </c>
      <c r="K591" s="236">
        <f t="shared" si="3"/>
        <v>998721.93884169601</v>
      </c>
      <c r="L591" s="236">
        <f t="shared" si="3"/>
        <v>1211332.9780818659</v>
      </c>
      <c r="M591" s="236">
        <f t="shared" si="3"/>
        <v>1397778.6816530009</v>
      </c>
      <c r="N591" s="236">
        <f t="shared" si="3"/>
        <v>1560280.8880402637</v>
      </c>
      <c r="O591" s="236">
        <f t="shared" si="3"/>
        <v>1700896.9006282962</v>
      </c>
      <c r="P591" s="236">
        <f t="shared" si="3"/>
        <v>1821530.8265563571</v>
      </c>
      <c r="Q591" s="236">
        <f t="shared" si="3"/>
        <v>1923944.168133372</v>
      </c>
      <c r="R591" s="236">
        <f t="shared" si="3"/>
        <v>2009765.7146163629</v>
      </c>
      <c r="S591" s="236">
        <f t="shared" si="3"/>
        <v>2080500.7791646142</v>
      </c>
      <c r="T591" s="236">
        <f t="shared" si="3"/>
        <v>2137539.8229748588</v>
      </c>
      <c r="U591" s="236">
        <f t="shared" si="3"/>
        <v>2182166.5059686205</v>
      </c>
      <c r="V591" s="236">
        <f t="shared" si="3"/>
        <v>0</v>
      </c>
      <c r="W591" s="236">
        <f t="shared" si="3"/>
        <v>0</v>
      </c>
      <c r="X591" s="236">
        <f t="shared" si="3"/>
        <v>0</v>
      </c>
      <c r="Y591" s="236">
        <f t="shared" si="3"/>
        <v>0</v>
      </c>
      <c r="Z591" s="236">
        <f t="shared" si="3"/>
        <v>0</v>
      </c>
      <c r="AA591" s="236">
        <f t="shared" si="3"/>
        <v>0</v>
      </c>
      <c r="AB591" s="236">
        <f t="shared" si="3"/>
        <v>0</v>
      </c>
      <c r="AC591" s="236">
        <f t="shared" si="3"/>
        <v>0</v>
      </c>
      <c r="AD591" s="236">
        <f t="shared" si="3"/>
        <v>0</v>
      </c>
      <c r="AE591" s="236">
        <f t="shared" si="3"/>
        <v>0</v>
      </c>
    </row>
  </sheetData>
  <conditionalFormatting sqref="B6:B25">
    <cfRule type="dataBar" priority="22">
      <dataBar>
        <cfvo type="min"/>
        <cfvo type="max"/>
        <color rgb="FF638EC6"/>
      </dataBar>
    </cfRule>
  </conditionalFormatting>
  <conditionalFormatting sqref="C6:C25">
    <cfRule type="dataBar" priority="21">
      <dataBar>
        <cfvo type="min"/>
        <cfvo type="max"/>
        <color rgb="FF63C384"/>
      </dataBar>
    </cfRule>
  </conditionalFormatting>
  <conditionalFormatting sqref="B31:AE33">
    <cfRule type="expression" dxfId="37" priority="20">
      <formula>B$30&lt;=Duration</formula>
    </cfRule>
  </conditionalFormatting>
  <conditionalFormatting sqref="B52:AE54">
    <cfRule type="expression" dxfId="36" priority="19">
      <formula>B$51&lt;=Duration</formula>
    </cfRule>
  </conditionalFormatting>
  <conditionalFormatting sqref="B73:AE75">
    <cfRule type="expression" dxfId="35" priority="18">
      <formula>B$72&lt;=Duration</formula>
    </cfRule>
  </conditionalFormatting>
  <conditionalFormatting sqref="B94:AE96">
    <cfRule type="expression" dxfId="34" priority="17">
      <formula>B$93&lt;=Duration</formula>
    </cfRule>
  </conditionalFormatting>
  <conditionalFormatting sqref="B115:AE117">
    <cfRule type="expression" dxfId="33" priority="16">
      <formula>B$114&lt;=Duration</formula>
    </cfRule>
  </conditionalFormatting>
  <conditionalFormatting sqref="B136:AE138">
    <cfRule type="expression" dxfId="32" priority="15">
      <formula>B$135&lt;=Duration</formula>
    </cfRule>
  </conditionalFormatting>
  <conditionalFormatting sqref="B157:AE159">
    <cfRule type="expression" dxfId="31" priority="14">
      <formula>B$156&lt;=Duration</formula>
    </cfRule>
  </conditionalFormatting>
  <conditionalFormatting sqref="B178:AE180">
    <cfRule type="expression" dxfId="30" priority="13">
      <formula>B$177&lt;=Duration</formula>
    </cfRule>
  </conditionalFormatting>
  <conditionalFormatting sqref="B199:AE201">
    <cfRule type="expression" dxfId="29" priority="12">
      <formula>B$198&lt;=Duration</formula>
    </cfRule>
  </conditionalFormatting>
  <conditionalFormatting sqref="B220:AE222">
    <cfRule type="expression" dxfId="28" priority="11">
      <formula>B$219&lt;=Duration</formula>
    </cfRule>
  </conditionalFormatting>
  <conditionalFormatting sqref="B241:AE243">
    <cfRule type="expression" dxfId="27" priority="10">
      <formula>B$240&lt;=Duration</formula>
    </cfRule>
  </conditionalFormatting>
  <conditionalFormatting sqref="B262:AE264">
    <cfRule type="expression" dxfId="26" priority="9">
      <formula>B$261&lt;=Duration</formula>
    </cfRule>
  </conditionalFormatting>
  <conditionalFormatting sqref="B283:AE285">
    <cfRule type="expression" dxfId="25" priority="8">
      <formula>B$282&lt;=Duration</formula>
    </cfRule>
  </conditionalFormatting>
  <conditionalFormatting sqref="B304:AE306">
    <cfRule type="expression" dxfId="24" priority="7">
      <formula>B$303&lt;=Duration</formula>
    </cfRule>
  </conditionalFormatting>
  <conditionalFormatting sqref="B325:AE327">
    <cfRule type="expression" dxfId="23" priority="6">
      <formula>B$324&lt;=Duration</formula>
    </cfRule>
  </conditionalFormatting>
  <conditionalFormatting sqref="B346:AE348">
    <cfRule type="expression" dxfId="22" priority="5">
      <formula>B$345&lt;=Duration</formula>
    </cfRule>
  </conditionalFormatting>
  <conditionalFormatting sqref="B367:AE369">
    <cfRule type="expression" dxfId="21" priority="4">
      <formula>B$366&lt;=Duration</formula>
    </cfRule>
  </conditionalFormatting>
  <conditionalFormatting sqref="B388:AE390">
    <cfRule type="expression" dxfId="20" priority="3">
      <formula>B$387&lt;=Duration</formula>
    </cfRule>
  </conditionalFormatting>
  <conditionalFormatting sqref="B409:AE411">
    <cfRule type="expression" dxfId="19" priority="2">
      <formula>B$408&lt;=Duration</formula>
    </cfRule>
  </conditionalFormatting>
  <conditionalFormatting sqref="B430:AE432">
    <cfRule type="expression" dxfId="18" priority="1">
      <formula>B$429&lt;=Duration</formula>
    </cfRule>
  </conditionalFormatting>
  <pageMargins left="0.7" right="0.7" top="0.78740157499999996" bottom="0.78740157499999996" header="0.3" footer="0.3"/>
  <pageSetup paperSize="9" orientation="portrait" r:id="rId1"/>
  <ignoredErrors>
    <ignoredError sqref="B45 B66 B87" unlockedFormula="1"/>
    <ignoredError sqref="B46 B67" evalError="1"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FR105"/>
  <sheetViews>
    <sheetView showGridLines="0" zoomScale="90" zoomScaleNormal="90" workbookViewId="0">
      <selection activeCell="F98" sqref="F98"/>
    </sheetView>
  </sheetViews>
  <sheetFormatPr defaultColWidth="11.44140625" defaultRowHeight="14.4" x14ac:dyDescent="0.3"/>
  <cols>
    <col min="1" max="1" width="46.33203125" style="238" customWidth="1"/>
    <col min="2" max="2" width="17.33203125" style="238" customWidth="1"/>
    <col min="3" max="3" width="16.5546875" style="238" customWidth="1"/>
    <col min="4" max="4" width="17.5546875" style="238" customWidth="1"/>
    <col min="5" max="6" width="15.6640625" style="238" customWidth="1"/>
    <col min="7" max="7" width="17" style="238" customWidth="1"/>
    <col min="8" max="22" width="15.6640625" style="238" customWidth="1"/>
    <col min="23" max="23" width="17.6640625" style="238" customWidth="1"/>
    <col min="24" max="24" width="23.33203125" style="238" customWidth="1"/>
    <col min="25" max="25" width="22.6640625" style="238" customWidth="1"/>
    <col min="26" max="26" width="11.6640625" style="238" bestFit="1" customWidth="1"/>
    <col min="27" max="16384" width="11.44140625" style="238"/>
  </cols>
  <sheetData>
    <row r="1" spans="1:174" x14ac:dyDescent="0.3">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row>
    <row r="2" spans="1:174" ht="25.8" x14ac:dyDescent="0.5">
      <c r="A2" s="401" t="s">
        <v>161</v>
      </c>
      <c r="B2" s="403"/>
      <c r="C2" s="403"/>
      <c r="D2" s="403"/>
      <c r="E2" s="403"/>
      <c r="F2" s="403"/>
      <c r="G2" s="403"/>
      <c r="H2" s="404"/>
      <c r="I2" s="403" t="str">
        <f>Intro!$B$2</f>
        <v>Version 1.2.: 12.12.2014</v>
      </c>
      <c r="J2" s="404"/>
      <c r="K2" s="404"/>
      <c r="L2" s="404"/>
      <c r="M2" s="404"/>
      <c r="N2" s="404"/>
      <c r="O2" s="404"/>
      <c r="P2" s="404"/>
      <c r="Q2" s="403"/>
      <c r="R2" s="403"/>
      <c r="S2" s="403"/>
      <c r="T2" s="403"/>
      <c r="U2" s="403"/>
      <c r="V2" s="405"/>
      <c r="W2" s="405"/>
      <c r="X2" s="239"/>
      <c r="Y2" s="239"/>
      <c r="Z2" s="6"/>
      <c r="AA2" s="6"/>
      <c r="AB2" s="6"/>
      <c r="AC2" s="6"/>
      <c r="AD2" s="6"/>
      <c r="AE2" s="6"/>
      <c r="AF2" s="6"/>
      <c r="AG2" s="6"/>
      <c r="AH2" s="6"/>
      <c r="AI2" s="6"/>
    </row>
    <row r="3" spans="1:174" x14ac:dyDescent="0.3">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row>
    <row r="4" spans="1:174" x14ac:dyDescent="0.3">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row>
    <row r="5" spans="1:174" s="241" customFormat="1" ht="55.5" customHeight="1" x14ac:dyDescent="0.4">
      <c r="A5" s="248" t="s">
        <v>28</v>
      </c>
      <c r="B5" s="105"/>
      <c r="C5" s="105"/>
      <c r="D5" s="105"/>
      <c r="E5" s="105"/>
      <c r="F5" s="105"/>
      <c r="G5" s="105"/>
      <c r="H5" s="105"/>
      <c r="I5" s="105"/>
      <c r="J5" s="105"/>
      <c r="K5" s="105"/>
      <c r="L5" s="397"/>
      <c r="M5" s="397"/>
      <c r="N5" s="397"/>
      <c r="O5" s="397"/>
      <c r="P5" s="397"/>
      <c r="Q5" s="397"/>
      <c r="R5" s="397"/>
      <c r="S5" s="397"/>
      <c r="T5" s="397"/>
      <c r="U5" s="397"/>
      <c r="V5" s="19"/>
      <c r="W5" s="19"/>
      <c r="X5" s="19"/>
      <c r="Y5" s="19"/>
      <c r="Z5" s="19"/>
      <c r="AA5" s="19"/>
      <c r="AB5" s="19"/>
      <c r="AC5" s="19"/>
      <c r="AD5" s="19"/>
      <c r="AE5" s="19"/>
      <c r="AF5" s="19"/>
      <c r="AG5" s="19"/>
      <c r="AH5" s="19"/>
      <c r="AI5" s="19"/>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row>
    <row r="6" spans="1:174" ht="22.8" x14ac:dyDescent="0.4">
      <c r="A6" s="106"/>
      <c r="B6" s="106"/>
      <c r="C6" s="106"/>
      <c r="D6" s="106"/>
      <c r="E6" s="106"/>
      <c r="F6" s="106"/>
      <c r="G6" s="106"/>
      <c r="H6" s="106"/>
      <c r="I6" s="106"/>
      <c r="J6" s="106"/>
      <c r="K6" s="106"/>
      <c r="L6" s="106"/>
      <c r="M6" s="106"/>
      <c r="N6" s="106"/>
      <c r="O6" s="106"/>
      <c r="P6" s="106"/>
      <c r="Q6" s="106"/>
      <c r="R6" s="106"/>
      <c r="S6" s="106"/>
      <c r="T6" s="106"/>
      <c r="U6" s="106"/>
      <c r="V6" s="6"/>
      <c r="W6" s="6"/>
      <c r="X6" s="6"/>
      <c r="Y6" s="6"/>
      <c r="Z6" s="6"/>
      <c r="AA6" s="6"/>
      <c r="AB6" s="6"/>
      <c r="AC6" s="6"/>
      <c r="AD6" s="6"/>
      <c r="AE6" s="6"/>
      <c r="AF6" s="6"/>
      <c r="AG6" s="6"/>
      <c r="AH6" s="6"/>
      <c r="AI6" s="6"/>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row>
    <row r="7" spans="1:174" ht="21" x14ac:dyDescent="0.4">
      <c r="A7" s="101" t="s">
        <v>66</v>
      </c>
      <c r="B7" s="101" t="str">
        <f>'Key project Info'!$B$5</f>
        <v>US$</v>
      </c>
      <c r="C7" s="242"/>
      <c r="D7" s="242"/>
      <c r="E7" s="242"/>
      <c r="F7" s="242"/>
      <c r="G7" s="242"/>
      <c r="H7" s="242"/>
      <c r="I7" s="242"/>
      <c r="J7" s="242"/>
      <c r="K7" s="242"/>
      <c r="L7" s="242"/>
      <c r="M7" s="242"/>
      <c r="N7" s="242"/>
      <c r="O7" s="242"/>
      <c r="P7" s="242"/>
      <c r="Q7" s="242"/>
      <c r="R7" s="242"/>
      <c r="S7" s="242"/>
      <c r="T7" s="242"/>
      <c r="U7" s="242"/>
      <c r="V7" s="6"/>
      <c r="W7" s="6"/>
      <c r="X7" s="6"/>
      <c r="Y7" s="6"/>
      <c r="Z7" s="6"/>
      <c r="AA7" s="6"/>
      <c r="AB7" s="6"/>
      <c r="AC7" s="6"/>
      <c r="AD7" s="6"/>
      <c r="AE7" s="6"/>
      <c r="AF7" s="6"/>
      <c r="AG7" s="6"/>
      <c r="AH7" s="6"/>
      <c r="AI7" s="6"/>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row>
    <row r="8" spans="1:174" ht="55.8" x14ac:dyDescent="0.3">
      <c r="A8" s="102" t="s">
        <v>12</v>
      </c>
      <c r="B8" s="243" t="str">
        <f>'Key project Info'!$B$33</f>
        <v>Primary natural forest (non-exploited)</v>
      </c>
      <c r="C8" s="243" t="str">
        <f>'Key project Info'!$B$34</f>
        <v>Secondary natural forest (exploited)</v>
      </c>
      <c r="D8" s="243" t="str">
        <f>'Key project Info'!$B$35</f>
        <v>Agriculture after charcoal</v>
      </c>
      <c r="E8" s="243" t="str">
        <f>'Key project Info'!$B$36</f>
        <v xml:space="preserve">Agriculture </v>
      </c>
      <c r="F8" s="243" t="str">
        <f>'Key project Info'!$B$37</f>
        <v>Sustainable logging of primary forests</v>
      </c>
      <c r="G8" s="243" t="str">
        <f>'Key project Info'!$B$38</f>
        <v>Land use e</v>
      </c>
      <c r="H8" s="243" t="str">
        <f>'Key project Info'!$B$39</f>
        <v>Land use g</v>
      </c>
      <c r="I8" s="243" t="str">
        <f>'Key project Info'!$B$40</f>
        <v>Land use h</v>
      </c>
      <c r="J8" s="243" t="str">
        <f>'Key project Info'!$B$41</f>
        <v>Land use i</v>
      </c>
      <c r="K8" s="243" t="str">
        <f>'Key project Info'!$B$42</f>
        <v>Land use j</v>
      </c>
      <c r="L8" s="243" t="str">
        <f>'Key project Info'!$B$43</f>
        <v>Land use k</v>
      </c>
      <c r="M8" s="243" t="str">
        <f>'Key project Info'!$B$44</f>
        <v>Land use l</v>
      </c>
      <c r="N8" s="243" t="str">
        <f>'Key project Info'!$B$45</f>
        <v>Land use m</v>
      </c>
      <c r="O8" s="243" t="str">
        <f>'Key project Info'!$B$46</f>
        <v>Land use n</v>
      </c>
      <c r="P8" s="243" t="str">
        <f>'Key project Info'!$B$47</f>
        <v>Land use o</v>
      </c>
      <c r="Q8" s="243" t="str">
        <f>'Key project Info'!$B$48</f>
        <v>Land use p</v>
      </c>
      <c r="R8" s="243" t="str">
        <f>'Key project Info'!$B$49</f>
        <v>Land use q</v>
      </c>
      <c r="S8" s="243" t="str">
        <f>'Key project Info'!$B$50</f>
        <v>Land use r</v>
      </c>
      <c r="T8" s="243" t="str">
        <f>'Key project Info'!$B$51</f>
        <v>Land use s</v>
      </c>
      <c r="U8" s="243" t="str">
        <f>'Key project Info'!$B$52</f>
        <v>Land use XXXXXXX</v>
      </c>
      <c r="V8" s="6"/>
      <c r="W8" s="6"/>
      <c r="X8" s="6"/>
      <c r="Y8" s="6"/>
      <c r="Z8" s="6"/>
      <c r="AA8" s="6"/>
      <c r="AB8" s="6"/>
      <c r="AC8" s="6"/>
      <c r="AD8" s="6"/>
      <c r="AE8" s="6"/>
      <c r="AF8" s="6"/>
      <c r="AG8" s="6"/>
      <c r="AH8" s="6"/>
      <c r="AI8" s="6"/>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row>
    <row r="9" spans="1:174" x14ac:dyDescent="0.3">
      <c r="A9" s="103" t="str">
        <f>'Key project Info'!$B33</f>
        <v>Primary natural forest (non-exploited)</v>
      </c>
      <c r="B9" s="320"/>
      <c r="C9" s="319">
        <f ca="1">IF('Key project Info'!R20&gt;0,Economics_Reference!$B$7-Economics_Reference!$B6,0)</f>
        <v>-41.242910836089997</v>
      </c>
      <c r="D9" s="319">
        <f ca="1">IF('Key project Info'!S20&gt;0,Economics_Reference!$B$8-Economics_Reference!$B6,0)</f>
        <v>1526.0989505049183</v>
      </c>
      <c r="E9" s="319">
        <f ca="1">IF('Key project Info'!T20&gt;0,Economics_Reference!$B$9-Economics_Reference!$B6,0)</f>
        <v>2024.6196852287017</v>
      </c>
      <c r="F9" s="319">
        <f>IF('Key project Info'!U20&gt;0,Economics_Reference!$B$10-Economics_Reference!$B6,0)</f>
        <v>0</v>
      </c>
      <c r="G9" s="319">
        <f>IF('Key project Info'!V20&gt;0,Economics_Reference!$B$11-Economics_Reference!$B6,0)</f>
        <v>0</v>
      </c>
      <c r="H9" s="319">
        <f>IF('Key project Info'!W20&gt;0,Economics_Reference!$B$12-Economics_Reference!$B6,0)</f>
        <v>0</v>
      </c>
      <c r="I9" s="319">
        <f>IF('Key project Info'!X20&gt;0,Economics_Reference!$B$13-Economics_Reference!$B6,0)</f>
        <v>0</v>
      </c>
      <c r="J9" s="319">
        <f>IF('Key project Info'!Y20&gt;0,Economics_Reference!$B$14-Economics_Reference!$B6,0)</f>
        <v>0</v>
      </c>
      <c r="K9" s="319">
        <f>IF('Key project Info'!Z20&gt;0,Economics_Reference!$B$15-Economics_Reference!$B6,0)</f>
        <v>0</v>
      </c>
      <c r="L9" s="319">
        <f>IF('Key project Info'!AA20&gt;0,Economics_Reference!$B$16-Economics_Reference!$B6,0)</f>
        <v>0</v>
      </c>
      <c r="M9" s="319">
        <f>IF('Key project Info'!AB20&gt;0,Economics_Reference!$B$17-Economics_Reference!$B6,0)</f>
        <v>0</v>
      </c>
      <c r="N9" s="319">
        <f>IF('Key project Info'!AC20&gt;0,Economics_Reference!$B$18-Economics_Reference!$B6,0)</f>
        <v>0</v>
      </c>
      <c r="O9" s="319">
        <f>IF('Key project Info'!AD20&gt;0,Economics_Reference!$B$19-Economics_Reference!$B6,0)</f>
        <v>0</v>
      </c>
      <c r="P9" s="319">
        <f>IF('Key project Info'!AE20&gt;0,Economics_Reference!$B$20-Economics_Reference!$B6,0)</f>
        <v>0</v>
      </c>
      <c r="Q9" s="319">
        <f>IF('Key project Info'!AF20&gt;0,Economics_Reference!$B$21-Economics_Reference!$B6,0)</f>
        <v>0</v>
      </c>
      <c r="R9" s="319">
        <f>IF('Key project Info'!AG20&gt;0,Economics_Reference!$B$22-Economics_Reference!$B6,0)</f>
        <v>0</v>
      </c>
      <c r="S9" s="319">
        <f>IF('Key project Info'!AH20&gt;0,Economics_Reference!$B$23-Economics_Reference!$B6,0)</f>
        <v>0</v>
      </c>
      <c r="T9" s="319">
        <f>IF('Key project Info'!AI20&gt;0,Economics_Reference!$B$24-Economics_Reference!$B6,0)</f>
        <v>0</v>
      </c>
      <c r="U9" s="319">
        <f>IF('Key project Info'!AJ20&gt;0,Economics_Reference!$B$25-Economics_Reference!$B6,0)</f>
        <v>0</v>
      </c>
      <c r="V9" s="6"/>
      <c r="W9" s="6"/>
      <c r="X9" s="6"/>
      <c r="Y9" s="6"/>
      <c r="Z9" s="6"/>
      <c r="AA9" s="6"/>
      <c r="AB9" s="6"/>
      <c r="AC9" s="6"/>
      <c r="AD9" s="6"/>
      <c r="AE9" s="6"/>
      <c r="AF9" s="6"/>
      <c r="AG9" s="6"/>
      <c r="AH9" s="6"/>
      <c r="AI9" s="6"/>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row>
    <row r="10" spans="1:174" x14ac:dyDescent="0.3">
      <c r="A10" s="103" t="str">
        <f>'Key project Info'!$B34</f>
        <v>Secondary natural forest (exploited)</v>
      </c>
      <c r="B10" s="319">
        <f>IF('Key project Info'!Q21&gt;0,Economics_Reference!$B$6-Economics_Reference!$B7,0)</f>
        <v>0</v>
      </c>
      <c r="C10" s="320"/>
      <c r="D10" s="319">
        <f>IF('Key project Info'!S21&gt;0,Economics_Reference!$B$8-Economics_Reference!$B7,0)</f>
        <v>0</v>
      </c>
      <c r="E10" s="319">
        <f>IF('Key project Info'!T21&gt;0,Economics_Reference!$B$9-Economics_Reference!$B7,0)</f>
        <v>0</v>
      </c>
      <c r="F10" s="319">
        <f>IF('Key project Info'!U21&gt;0,Economics_Reference!$B$10-Economics_Reference!$B7,0)</f>
        <v>0</v>
      </c>
      <c r="G10" s="319">
        <f>IF('Key project Info'!V21&gt;0,Economics_Reference!$B$11-Economics_Reference!$B7,0)</f>
        <v>0</v>
      </c>
      <c r="H10" s="319">
        <f>IF('Key project Info'!W21&gt;0,Economics_Reference!$B$12-Economics_Reference!$B7,0)</f>
        <v>0</v>
      </c>
      <c r="I10" s="319">
        <f>IF('Key project Info'!X21&gt;0,Economics_Reference!$B$13-Economics_Reference!$B7,0)</f>
        <v>0</v>
      </c>
      <c r="J10" s="319">
        <f>IF('Key project Info'!Y21&gt;0,Economics_Reference!$B$14-Economics_Reference!$B7,0)</f>
        <v>0</v>
      </c>
      <c r="K10" s="319">
        <f>IF('Key project Info'!Z21&gt;0,Economics_Reference!$B$15-Economics_Reference!$B7,0)</f>
        <v>0</v>
      </c>
      <c r="L10" s="319">
        <f>IF('Key project Info'!AA21&gt;0,Economics_Reference!$B$16-Economics_Reference!$B7,0)</f>
        <v>0</v>
      </c>
      <c r="M10" s="319">
        <f>IF('Key project Info'!AB21&gt;0,Economics_Reference!$B$17-Economics_Reference!$B7,0)</f>
        <v>0</v>
      </c>
      <c r="N10" s="319">
        <f>IF('Key project Info'!AC21&gt;0,Economics_Reference!$B$18-Economics_Reference!$B7,0)</f>
        <v>0</v>
      </c>
      <c r="O10" s="319">
        <f>IF('Key project Info'!AD21&gt;0,Economics_Reference!$B$19-Economics_Reference!$B7,0)</f>
        <v>0</v>
      </c>
      <c r="P10" s="319">
        <f>IF('Key project Info'!AE21&gt;0,Economics_Reference!$B$20-Economics_Reference!$B7,0)</f>
        <v>0</v>
      </c>
      <c r="Q10" s="319">
        <f>IF('Key project Info'!AF21&gt;0,Economics_Reference!$B$21-Economics_Reference!$B7,0)</f>
        <v>0</v>
      </c>
      <c r="R10" s="319">
        <f>IF('Key project Info'!AG21&gt;0,Economics_Reference!$B$22-Economics_Reference!$B7,0)</f>
        <v>0</v>
      </c>
      <c r="S10" s="319">
        <f>IF('Key project Info'!AH21&gt;0,Economics_Reference!$B$23-Economics_Reference!$B7,0)</f>
        <v>0</v>
      </c>
      <c r="T10" s="319">
        <f>IF('Key project Info'!AI21&gt;0,Economics_Reference!$B$24-Economics_Reference!$B7,0)</f>
        <v>0</v>
      </c>
      <c r="U10" s="319">
        <f>IF('Key project Info'!AJ21&gt;0,Economics_Reference!$B$25-Economics_Reference!$B7,0)</f>
        <v>0</v>
      </c>
      <c r="V10" s="6"/>
      <c r="W10" s="6"/>
      <c r="X10" s="6"/>
      <c r="Y10" s="6"/>
      <c r="Z10" s="6"/>
      <c r="AA10" s="6"/>
      <c r="AB10" s="6"/>
      <c r="AC10" s="6"/>
      <c r="AD10" s="6"/>
      <c r="AE10" s="6"/>
      <c r="AF10" s="6"/>
      <c r="AG10" s="6"/>
      <c r="AH10" s="6"/>
      <c r="AI10" s="6"/>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row>
    <row r="11" spans="1:174" x14ac:dyDescent="0.3">
      <c r="A11" s="103" t="str">
        <f>'Key project Info'!$B35</f>
        <v>Agriculture after charcoal</v>
      </c>
      <c r="B11" s="319">
        <f>IF('Key project Info'!Q22&gt;0,Economics_Reference!$B$6-Economics_Reference!$B8,0)</f>
        <v>0</v>
      </c>
      <c r="C11" s="319">
        <f>IF('Key project Info'!R22&gt;0,Economics_Reference!$B$7-Economics_Reference!$B8,0)</f>
        <v>0</v>
      </c>
      <c r="D11" s="320"/>
      <c r="E11" s="319">
        <f>IF('Key project Info'!T22&gt;0,Economics_Reference!$B$9-Economics_Reference!$B8,0)</f>
        <v>0</v>
      </c>
      <c r="F11" s="319">
        <f>IF('Key project Info'!U22&gt;0,Economics_Reference!$B$10-Economics_Reference!$B8,0)</f>
        <v>0</v>
      </c>
      <c r="G11" s="319">
        <f>IF('Key project Info'!V22&gt;0,Economics_Reference!$B$11-Economics_Reference!$B8,0)</f>
        <v>0</v>
      </c>
      <c r="H11" s="319">
        <f>IF('Key project Info'!W22&gt;0,Economics_Reference!$B$12-Economics_Reference!$B8,0)</f>
        <v>0</v>
      </c>
      <c r="I11" s="319">
        <f>IF('Key project Info'!X22&gt;0,Economics_Reference!$B$13-Economics_Reference!$B8,0)</f>
        <v>0</v>
      </c>
      <c r="J11" s="319">
        <f>IF('Key project Info'!Y22&gt;0,Economics_Reference!$B$14-Economics_Reference!$B8,0)</f>
        <v>0</v>
      </c>
      <c r="K11" s="319">
        <f>IF('Key project Info'!Z22&gt;0,Economics_Reference!$B$15-Economics_Reference!$B8,0)</f>
        <v>0</v>
      </c>
      <c r="L11" s="319">
        <f>IF('Key project Info'!AA22&gt;0,Economics_Reference!$B$16-Economics_Reference!$B8,0)</f>
        <v>0</v>
      </c>
      <c r="M11" s="319">
        <f>IF('Key project Info'!AB22&gt;0,Economics_Reference!$B$17-Economics_Reference!$B8,0)</f>
        <v>0</v>
      </c>
      <c r="N11" s="319">
        <f>IF('Key project Info'!AC22&gt;0,Economics_Reference!$B$18-Economics_Reference!$B8,0)</f>
        <v>0</v>
      </c>
      <c r="O11" s="319">
        <f>IF('Key project Info'!AD22&gt;0,Economics_Reference!$B$19-Economics_Reference!$B8,0)</f>
        <v>0</v>
      </c>
      <c r="P11" s="319">
        <f>IF('Key project Info'!AE22&gt;0,Economics_Reference!$B$20-Economics_Reference!$B8,0)</f>
        <v>0</v>
      </c>
      <c r="Q11" s="319">
        <f>IF('Key project Info'!AF22&gt;0,Economics_Reference!$B$21-Economics_Reference!$B8,0)</f>
        <v>0</v>
      </c>
      <c r="R11" s="319">
        <f>IF('Key project Info'!AG22&gt;0,Economics_Reference!$B$22-Economics_Reference!$B8,0)</f>
        <v>0</v>
      </c>
      <c r="S11" s="319">
        <f>IF('Key project Info'!AH22&gt;0,Economics_Reference!$B$23-Economics_Reference!$B8,0)</f>
        <v>0</v>
      </c>
      <c r="T11" s="319">
        <f>IF('Key project Info'!AI22&gt;0,Economics_Reference!$B$24-Economics_Reference!$B8,0)</f>
        <v>0</v>
      </c>
      <c r="U11" s="319">
        <f>IF('Key project Info'!AJ22&gt;0,Economics_Reference!$B$25-Economics_Reference!$B8,0)</f>
        <v>0</v>
      </c>
      <c r="V11" s="6"/>
      <c r="W11" s="6"/>
      <c r="X11" s="6"/>
      <c r="Y11" s="6"/>
      <c r="Z11" s="6"/>
      <c r="AA11" s="6"/>
      <c r="AB11" s="6"/>
      <c r="AC11" s="6"/>
      <c r="AD11" s="6"/>
      <c r="AE11" s="6"/>
      <c r="AF11" s="6"/>
      <c r="AG11" s="6"/>
      <c r="AH11" s="6"/>
      <c r="AI11" s="6"/>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row>
    <row r="12" spans="1:174" x14ac:dyDescent="0.3">
      <c r="A12" s="103" t="str">
        <f>'Key project Info'!$B36</f>
        <v xml:space="preserve">Agriculture </v>
      </c>
      <c r="B12" s="319">
        <f>IF('Key project Info'!Q23&gt;0,Economics_Reference!$B$6-Economics_Reference!$B9,0)</f>
        <v>0</v>
      </c>
      <c r="C12" s="319">
        <f>IF('Key project Info'!R23&gt;0,Economics_Reference!$B$7-Economics_Reference!$B9,0)</f>
        <v>0</v>
      </c>
      <c r="D12" s="319">
        <f>IF('Key project Info'!S23&gt;0,Economics_Reference!$B$8-Economics_Reference!$B9,0)</f>
        <v>0</v>
      </c>
      <c r="E12" s="320"/>
      <c r="F12" s="319">
        <f>IF('Key project Info'!U23&gt;0,Economics_Reference!$B$10-Economics_Reference!$B9,0)</f>
        <v>0</v>
      </c>
      <c r="G12" s="319">
        <f>IF('Key project Info'!V23&gt;0,Economics_Reference!$B$11-Economics_Reference!$B9,0)</f>
        <v>0</v>
      </c>
      <c r="H12" s="319">
        <f>IF('Key project Info'!W23&gt;0,Economics_Reference!$B$12-Economics_Reference!$B9,0)</f>
        <v>0</v>
      </c>
      <c r="I12" s="319">
        <f>IF('Key project Info'!X23&gt;0,Economics_Reference!$B$13-Economics_Reference!$B9,0)</f>
        <v>0</v>
      </c>
      <c r="J12" s="319">
        <f>IF('Key project Info'!Y23&gt;0,Economics_Reference!$B$14-Economics_Reference!$B9,0)</f>
        <v>0</v>
      </c>
      <c r="K12" s="319">
        <f>IF('Key project Info'!Z23&gt;0,Economics_Reference!$B$15-Economics_Reference!$B9,0)</f>
        <v>0</v>
      </c>
      <c r="L12" s="319">
        <f>IF('Key project Info'!AA23&gt;0,Economics_Reference!$B$16-Economics_Reference!$B9,0)</f>
        <v>0</v>
      </c>
      <c r="M12" s="319">
        <f>IF('Key project Info'!AB23&gt;0,Economics_Reference!$B$17-Economics_Reference!$B9,0)</f>
        <v>0</v>
      </c>
      <c r="N12" s="319">
        <f>IF('Key project Info'!AC23&gt;0,Economics_Reference!$B$18-Economics_Reference!$B9,0)</f>
        <v>0</v>
      </c>
      <c r="O12" s="319">
        <f>IF('Key project Info'!AD23&gt;0,Economics_Reference!$B$19-Economics_Reference!$B9,0)</f>
        <v>0</v>
      </c>
      <c r="P12" s="319">
        <f>IF('Key project Info'!AE23&gt;0,Economics_Reference!$B$20-Economics_Reference!$B9,0)</f>
        <v>0</v>
      </c>
      <c r="Q12" s="319">
        <f>IF('Key project Info'!AF23&gt;0,Economics_Reference!$B$21-Economics_Reference!$B9,0)</f>
        <v>0</v>
      </c>
      <c r="R12" s="319">
        <f>IF('Key project Info'!AG23&gt;0,Economics_Reference!$B$22-Economics_Reference!$B9,0)</f>
        <v>0</v>
      </c>
      <c r="S12" s="319">
        <f>IF('Key project Info'!AH23&gt;0,Economics_Reference!$B$23-Economics_Reference!$B9,0)</f>
        <v>0</v>
      </c>
      <c r="T12" s="319">
        <f>IF('Key project Info'!AI23&gt;0,Economics_Reference!$B$24-Economics_Reference!$B9,0)</f>
        <v>0</v>
      </c>
      <c r="U12" s="319">
        <f>IF('Key project Info'!AJ23&gt;0,Economics_Reference!$B$25-Economics_Reference!$B9,0)</f>
        <v>0</v>
      </c>
      <c r="V12" s="6"/>
      <c r="W12" s="6"/>
      <c r="X12" s="6"/>
      <c r="Y12" s="6"/>
      <c r="Z12" s="6"/>
      <c r="AA12" s="6"/>
      <c r="AB12" s="6"/>
      <c r="AC12" s="6"/>
      <c r="AD12" s="6"/>
      <c r="AE12" s="6"/>
      <c r="AF12" s="6"/>
      <c r="AG12" s="6"/>
      <c r="AH12" s="6"/>
      <c r="AI12" s="6"/>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row>
    <row r="13" spans="1:174" x14ac:dyDescent="0.3">
      <c r="A13" s="103" t="str">
        <f>'Key project Info'!$B37</f>
        <v>Sustainable logging of primary forests</v>
      </c>
      <c r="B13" s="319">
        <f>IF('Key project Info'!Q24&gt;0,Economics_Reference!$B$6-Economics_Reference!$B10,0)</f>
        <v>0</v>
      </c>
      <c r="C13" s="319">
        <f>IF('Key project Info'!R24&gt;0,Economics_Reference!$B$7-Economics_Reference!$B10,0)</f>
        <v>0</v>
      </c>
      <c r="D13" s="319">
        <f>IF('Key project Info'!S24&gt;0,Economics_Reference!$B$8-Economics_Reference!$B10,0)</f>
        <v>0</v>
      </c>
      <c r="E13" s="319">
        <f>IF('Key project Info'!T24&gt;0,Economics_Reference!$B$9-Economics_Reference!$B10,0)</f>
        <v>0</v>
      </c>
      <c r="F13" s="320"/>
      <c r="G13" s="319">
        <f>IF('Key project Info'!V24&gt;0,Economics_Reference!$B$11-Economics_Reference!$B10,0)</f>
        <v>0</v>
      </c>
      <c r="H13" s="319">
        <f>IF('Key project Info'!W24&gt;0,Economics_Reference!$B$12-Economics_Reference!$B10,0)</f>
        <v>0</v>
      </c>
      <c r="I13" s="319">
        <f>IF('Key project Info'!X24&gt;0,Economics_Reference!$B$13-Economics_Reference!$B10,0)</f>
        <v>0</v>
      </c>
      <c r="J13" s="319">
        <f>IF('Key project Info'!Y24&gt;0,Economics_Reference!$B$14-Economics_Reference!$B10,0)</f>
        <v>0</v>
      </c>
      <c r="K13" s="319">
        <f>IF('Key project Info'!Z24&gt;0,Economics_Reference!$B$15-Economics_Reference!$B10,0)</f>
        <v>0</v>
      </c>
      <c r="L13" s="319">
        <f>IF('Key project Info'!AA24&gt;0,Economics_Reference!$B$16-Economics_Reference!$B10,0)</f>
        <v>0</v>
      </c>
      <c r="M13" s="319">
        <f>IF('Key project Info'!AB24&gt;0,Economics_Reference!$B$17-Economics_Reference!$B10,0)</f>
        <v>0</v>
      </c>
      <c r="N13" s="319">
        <f>IF('Key project Info'!AC24&gt;0,Economics_Reference!$B$18-Economics_Reference!$B10,0)</f>
        <v>0</v>
      </c>
      <c r="O13" s="319">
        <f>IF('Key project Info'!AD24&gt;0,Economics_Reference!$B$19-Economics_Reference!$B10,0)</f>
        <v>0</v>
      </c>
      <c r="P13" s="319">
        <f>IF('Key project Info'!AE24&gt;0,Economics_Reference!$B$20-Economics_Reference!$B10,0)</f>
        <v>0</v>
      </c>
      <c r="Q13" s="319">
        <f>IF('Key project Info'!AF24&gt;0,Economics_Reference!$B$21-Economics_Reference!$B10,0)</f>
        <v>0</v>
      </c>
      <c r="R13" s="319">
        <f>IF('Key project Info'!AG24&gt;0,Economics_Reference!$B$22-Economics_Reference!$B10,0)</f>
        <v>0</v>
      </c>
      <c r="S13" s="319">
        <f>IF('Key project Info'!AH24&gt;0,Economics_Reference!$B$23-Economics_Reference!$B10,0)</f>
        <v>0</v>
      </c>
      <c r="T13" s="319">
        <f>IF('Key project Info'!AI24&gt;0,Economics_Reference!$B$24-Economics_Reference!$B10,0)</f>
        <v>0</v>
      </c>
      <c r="U13" s="319">
        <f>IF('Key project Info'!AJ24&gt;0,Economics_Reference!$B$25-Economics_Reference!$B10,0)</f>
        <v>0</v>
      </c>
      <c r="V13" s="6"/>
      <c r="W13" s="6"/>
      <c r="X13" s="6"/>
      <c r="Y13" s="6"/>
      <c r="Z13" s="6"/>
      <c r="AA13" s="6"/>
      <c r="AB13" s="6"/>
      <c r="AC13" s="6"/>
      <c r="AD13" s="6"/>
      <c r="AE13" s="6"/>
      <c r="AF13" s="6"/>
      <c r="AG13" s="6"/>
      <c r="AH13" s="6"/>
      <c r="AI13" s="6"/>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row>
    <row r="14" spans="1:174" x14ac:dyDescent="0.3">
      <c r="A14" s="103" t="str">
        <f>'Key project Info'!$B38</f>
        <v>Land use e</v>
      </c>
      <c r="B14" s="319">
        <f>IF('Key project Info'!Q25&gt;0,Economics_Reference!$B$6-Economics_Reference!$B11,0)</f>
        <v>0</v>
      </c>
      <c r="C14" s="319">
        <f>IF('Key project Info'!R25&gt;0,Economics_Reference!$B$7-Economics_Reference!$B11,0)</f>
        <v>0</v>
      </c>
      <c r="D14" s="319">
        <f>IF('Key project Info'!S25&gt;0,Economics_Reference!$B$8-Economics_Reference!$B11,0)</f>
        <v>0</v>
      </c>
      <c r="E14" s="319">
        <f>IF('Key project Info'!T25&gt;0,Economics_Reference!$B$9-Economics_Reference!$B11,0)</f>
        <v>0</v>
      </c>
      <c r="F14" s="319">
        <f>IF('Key project Info'!U25&gt;0,Economics_Reference!$B$10-Economics_Reference!$B11,0)</f>
        <v>0</v>
      </c>
      <c r="G14" s="320"/>
      <c r="H14" s="319">
        <f>IF('Key project Info'!W25&gt;0,Economics_Reference!$B$12-Economics_Reference!$B11,0)</f>
        <v>0</v>
      </c>
      <c r="I14" s="319">
        <f>IF('Key project Info'!X25&gt;0,Economics_Reference!$B$13-Economics_Reference!$B11,0)</f>
        <v>0</v>
      </c>
      <c r="J14" s="319">
        <f>IF('Key project Info'!Y25&gt;0,Economics_Reference!$B$14-Economics_Reference!$B11,0)</f>
        <v>0</v>
      </c>
      <c r="K14" s="319">
        <f>IF('Key project Info'!Z25&gt;0,Economics_Reference!$B$15-Economics_Reference!$B11,0)</f>
        <v>0</v>
      </c>
      <c r="L14" s="319">
        <f>IF('Key project Info'!AA25&gt;0,Economics_Reference!$B$16-Economics_Reference!$B11,0)</f>
        <v>0</v>
      </c>
      <c r="M14" s="319">
        <f>IF('Key project Info'!AB25&gt;0,Economics_Reference!$B$17-Economics_Reference!$B11,0)</f>
        <v>0</v>
      </c>
      <c r="N14" s="319">
        <f>IF('Key project Info'!AC25&gt;0,Economics_Reference!$B$18-Economics_Reference!$B11,0)</f>
        <v>0</v>
      </c>
      <c r="O14" s="319">
        <f>IF('Key project Info'!AD25&gt;0,Economics_Reference!$B$19-Economics_Reference!$B11,0)</f>
        <v>0</v>
      </c>
      <c r="P14" s="319">
        <f>IF('Key project Info'!AE25&gt;0,Economics_Reference!$B$20-Economics_Reference!$B11,0)</f>
        <v>0</v>
      </c>
      <c r="Q14" s="319">
        <f>IF('Key project Info'!AF25&gt;0,Economics_Reference!$B$21-Economics_Reference!$B11,0)</f>
        <v>0</v>
      </c>
      <c r="R14" s="319">
        <f>IF('Key project Info'!AG25&gt;0,Economics_Reference!$B$22-Economics_Reference!$B11,0)</f>
        <v>0</v>
      </c>
      <c r="S14" s="319">
        <f>IF('Key project Info'!AH25&gt;0,Economics_Reference!$B$23-Economics_Reference!$B11,0)</f>
        <v>0</v>
      </c>
      <c r="T14" s="319">
        <f>IF('Key project Info'!AI25&gt;0,Economics_Reference!$B$24-Economics_Reference!$B11,0)</f>
        <v>0</v>
      </c>
      <c r="U14" s="319">
        <f>IF('Key project Info'!AJ25&gt;0,Economics_Reference!$B$25-Economics_Reference!$B11,0)</f>
        <v>0</v>
      </c>
      <c r="V14" s="6"/>
      <c r="W14" s="6"/>
      <c r="X14" s="6"/>
      <c r="Y14" s="6"/>
      <c r="Z14" s="6"/>
      <c r="AA14" s="6"/>
      <c r="AB14" s="6"/>
      <c r="AC14" s="6"/>
      <c r="AD14" s="6"/>
      <c r="AE14" s="6"/>
      <c r="AF14" s="6"/>
      <c r="AG14" s="6"/>
      <c r="AH14" s="6"/>
      <c r="AI14" s="6"/>
    </row>
    <row r="15" spans="1:174" x14ac:dyDescent="0.3">
      <c r="A15" s="103" t="str">
        <f>'Key project Info'!$B39</f>
        <v>Land use g</v>
      </c>
      <c r="B15" s="319">
        <f>IF('Key project Info'!Q26&gt;0,Economics_Reference!$B$6-Economics_Reference!$B12,0)</f>
        <v>0</v>
      </c>
      <c r="C15" s="319">
        <f>IF('Key project Info'!R26&gt;0,Economics_Reference!$B$7-Economics_Reference!$B12,0)</f>
        <v>0</v>
      </c>
      <c r="D15" s="319">
        <f>IF('Key project Info'!S26&gt;0,Economics_Reference!$B$8-Economics_Reference!$B12,0)</f>
        <v>0</v>
      </c>
      <c r="E15" s="319">
        <f>IF('Key project Info'!T26&gt;0,Economics_Reference!$B$9-Economics_Reference!$B12,0)</f>
        <v>0</v>
      </c>
      <c r="F15" s="319">
        <f>IF('Key project Info'!U26&gt;0,Economics_Reference!$B$10-Economics_Reference!$B12,0)</f>
        <v>0</v>
      </c>
      <c r="G15" s="319">
        <f>IF('Key project Info'!V26&gt;0,Economics_Reference!$B$11-Economics_Reference!$B12,0)</f>
        <v>0</v>
      </c>
      <c r="H15" s="320"/>
      <c r="I15" s="319">
        <f>IF('Key project Info'!X26&gt;0,Economics_Reference!$B$13-Economics_Reference!$B12,0)</f>
        <v>0</v>
      </c>
      <c r="J15" s="319">
        <f>IF('Key project Info'!Y26&gt;0,Economics_Reference!$B$14-Economics_Reference!$B12,0)</f>
        <v>0</v>
      </c>
      <c r="K15" s="319">
        <f>IF('Key project Info'!Z26&gt;0,Economics_Reference!$B$15-Economics_Reference!$B12,0)</f>
        <v>0</v>
      </c>
      <c r="L15" s="319">
        <f>IF('Key project Info'!AA26&gt;0,Economics_Reference!$B$16-Economics_Reference!$B12,0)</f>
        <v>0</v>
      </c>
      <c r="M15" s="319">
        <f>IF('Key project Info'!AB26&gt;0,Economics_Reference!$B$17-Economics_Reference!$B12,0)</f>
        <v>0</v>
      </c>
      <c r="N15" s="319">
        <f>IF('Key project Info'!AC26&gt;0,Economics_Reference!$B$18-Economics_Reference!$B12,0)</f>
        <v>0</v>
      </c>
      <c r="O15" s="319">
        <f>IF('Key project Info'!AD26&gt;0,Economics_Reference!$B$19-Economics_Reference!$B12,0)</f>
        <v>0</v>
      </c>
      <c r="P15" s="319">
        <f>IF('Key project Info'!AE26&gt;0,Economics_Reference!$B$20-Economics_Reference!$B12,0)</f>
        <v>0</v>
      </c>
      <c r="Q15" s="319">
        <f>IF('Key project Info'!AF26&gt;0,Economics_Reference!$B$21-Economics_Reference!$B12,0)</f>
        <v>0</v>
      </c>
      <c r="R15" s="319">
        <f>IF('Key project Info'!AG26&gt;0,Economics_Reference!$B$22-Economics_Reference!$B12,0)</f>
        <v>0</v>
      </c>
      <c r="S15" s="319">
        <f>IF('Key project Info'!AH26&gt;0,Economics_Reference!$B$23-Economics_Reference!$B12,0)</f>
        <v>0</v>
      </c>
      <c r="T15" s="319">
        <f>IF('Key project Info'!AI26&gt;0,Economics_Reference!$B$24-Economics_Reference!$B12,0)</f>
        <v>0</v>
      </c>
      <c r="U15" s="319">
        <f>IF('Key project Info'!AJ26&gt;0,Economics_Reference!$B$25-Economics_Reference!$B12,0)</f>
        <v>0</v>
      </c>
      <c r="V15" s="6"/>
      <c r="W15" s="6"/>
      <c r="X15" s="6"/>
      <c r="Y15" s="6"/>
      <c r="Z15" s="6"/>
      <c r="AA15" s="6"/>
      <c r="AB15" s="6"/>
      <c r="AC15" s="6"/>
      <c r="AD15" s="6"/>
      <c r="AE15" s="6"/>
      <c r="AF15" s="6"/>
      <c r="AG15" s="6"/>
      <c r="AH15" s="6"/>
      <c r="AI15" s="6"/>
    </row>
    <row r="16" spans="1:174" x14ac:dyDescent="0.3">
      <c r="A16" s="103" t="str">
        <f>'Key project Info'!$B40</f>
        <v>Land use h</v>
      </c>
      <c r="B16" s="319">
        <f>IF('Key project Info'!Q27&gt;0,Economics_Reference!$B$6-Economics_Reference!$B13,0)</f>
        <v>0</v>
      </c>
      <c r="C16" s="319">
        <f>IF('Key project Info'!R27&gt;0,Economics_Reference!$B$7-Economics_Reference!$B13,0)</f>
        <v>0</v>
      </c>
      <c r="D16" s="319">
        <f>IF('Key project Info'!S27&gt;0,Economics_Reference!$B$8-Economics_Reference!$B13,0)</f>
        <v>0</v>
      </c>
      <c r="E16" s="319">
        <f>IF('Key project Info'!T27&gt;0,Economics_Reference!$B$9-Economics_Reference!$B13,0)</f>
        <v>0</v>
      </c>
      <c r="F16" s="319">
        <f>IF('Key project Info'!U27&gt;0,Economics_Reference!$B$10-Economics_Reference!$B13,0)</f>
        <v>0</v>
      </c>
      <c r="G16" s="319">
        <f>IF('Key project Info'!V27&gt;0,Economics_Reference!$B$11-Economics_Reference!$B13,0)</f>
        <v>0</v>
      </c>
      <c r="H16" s="319">
        <f>IF('Key project Info'!W27&gt;0,Economics_Reference!$B$12-Economics_Reference!$B13,0)</f>
        <v>0</v>
      </c>
      <c r="I16" s="320"/>
      <c r="J16" s="319">
        <f>IF('Key project Info'!Y27&gt;0,Economics_Reference!$B$14-Economics_Reference!$B13,0)</f>
        <v>0</v>
      </c>
      <c r="K16" s="319">
        <f>IF('Key project Info'!Z27&gt;0,Economics_Reference!$B$15-Economics_Reference!$B13,0)</f>
        <v>0</v>
      </c>
      <c r="L16" s="319">
        <f>IF('Key project Info'!AA27&gt;0,Economics_Reference!$B$16-Economics_Reference!$B13,0)</f>
        <v>0</v>
      </c>
      <c r="M16" s="319">
        <f>IF('Key project Info'!AB27&gt;0,Economics_Reference!$B$17-Economics_Reference!$B13,0)</f>
        <v>0</v>
      </c>
      <c r="N16" s="319">
        <f>IF('Key project Info'!AC27&gt;0,Economics_Reference!$B$18-Economics_Reference!$B13,0)</f>
        <v>0</v>
      </c>
      <c r="O16" s="319">
        <f>IF('Key project Info'!AD27&gt;0,Economics_Reference!$B$19-Economics_Reference!$B13,0)</f>
        <v>0</v>
      </c>
      <c r="P16" s="319">
        <f>IF('Key project Info'!AE27&gt;0,Economics_Reference!$B$20-Economics_Reference!$B13,0)</f>
        <v>0</v>
      </c>
      <c r="Q16" s="319">
        <f>IF('Key project Info'!AF27&gt;0,Economics_Reference!$B$21-Economics_Reference!$B13,0)</f>
        <v>0</v>
      </c>
      <c r="R16" s="319">
        <f>IF('Key project Info'!AG27&gt;0,Economics_Reference!$B$22-Economics_Reference!$B13,0)</f>
        <v>0</v>
      </c>
      <c r="S16" s="319">
        <f>IF('Key project Info'!AH27&gt;0,Economics_Reference!$B$23-Economics_Reference!$B13,0)</f>
        <v>0</v>
      </c>
      <c r="T16" s="319">
        <f>IF('Key project Info'!AI27&gt;0,Economics_Reference!$B$24-Economics_Reference!$B13,0)</f>
        <v>0</v>
      </c>
      <c r="U16" s="319">
        <f>IF('Key project Info'!AJ27&gt;0,Economics_Reference!$B$25-Economics_Reference!$B13,0)</f>
        <v>0</v>
      </c>
      <c r="V16" s="6"/>
      <c r="W16" s="6"/>
      <c r="X16" s="6"/>
      <c r="Y16" s="6"/>
      <c r="Z16" s="6"/>
      <c r="AA16" s="6"/>
      <c r="AB16" s="6"/>
      <c r="AC16" s="6"/>
      <c r="AD16" s="6"/>
      <c r="AE16" s="6"/>
      <c r="AF16" s="6"/>
      <c r="AG16" s="6"/>
      <c r="AH16" s="6"/>
      <c r="AI16" s="6"/>
    </row>
    <row r="17" spans="1:35" x14ac:dyDescent="0.3">
      <c r="A17" s="103" t="str">
        <f>'Key project Info'!$B41</f>
        <v>Land use i</v>
      </c>
      <c r="B17" s="319">
        <f>IF('Key project Info'!Q28&gt;0,Economics_Reference!$B$6-Economics_Reference!$B14,0)</f>
        <v>0</v>
      </c>
      <c r="C17" s="319">
        <f>IF('Key project Info'!R28&gt;0,Economics_Reference!$B$7-Economics_Reference!$B14,0)</f>
        <v>0</v>
      </c>
      <c r="D17" s="319">
        <f>IF('Key project Info'!S28&gt;0,Economics_Reference!$B$8-Economics_Reference!$B14,0)</f>
        <v>0</v>
      </c>
      <c r="E17" s="319">
        <f>IF('Key project Info'!T28&gt;0,Economics_Reference!$B$9-Economics_Reference!$B14,0)</f>
        <v>0</v>
      </c>
      <c r="F17" s="319">
        <f>IF('Key project Info'!U28&gt;0,Economics_Reference!$B$10-Economics_Reference!$B14,0)</f>
        <v>0</v>
      </c>
      <c r="G17" s="319">
        <f>IF('Key project Info'!V28&gt;0,Economics_Reference!$B$11-Economics_Reference!$B14,0)</f>
        <v>0</v>
      </c>
      <c r="H17" s="319">
        <f>IF('Key project Info'!W28&gt;0,Economics_Reference!$B$12-Economics_Reference!$B14,0)</f>
        <v>0</v>
      </c>
      <c r="I17" s="319">
        <f>IF('Key project Info'!X28&gt;0,Economics_Reference!$B$13-Economics_Reference!$B14,0)</f>
        <v>0</v>
      </c>
      <c r="J17" s="320"/>
      <c r="K17" s="319">
        <f>IF('Key project Info'!Z28&gt;0,Economics_Reference!$B$15-Economics_Reference!$B14,0)</f>
        <v>0</v>
      </c>
      <c r="L17" s="319">
        <f>IF('Key project Info'!AA28&gt;0,Economics_Reference!$B$16-Economics_Reference!$B14,0)</f>
        <v>0</v>
      </c>
      <c r="M17" s="319">
        <f>IF('Key project Info'!AB28&gt;0,Economics_Reference!$B$17-Economics_Reference!$B14,0)</f>
        <v>0</v>
      </c>
      <c r="N17" s="319">
        <f>IF('Key project Info'!AC28&gt;0,Economics_Reference!$B$18-Economics_Reference!$B14,0)</f>
        <v>0</v>
      </c>
      <c r="O17" s="319">
        <f>IF('Key project Info'!AD28&gt;0,Economics_Reference!$B$19-Economics_Reference!$B14,0)</f>
        <v>0</v>
      </c>
      <c r="P17" s="319">
        <f>IF('Key project Info'!AE28&gt;0,Economics_Reference!$B$20-Economics_Reference!$B14,0)</f>
        <v>0</v>
      </c>
      <c r="Q17" s="319">
        <f>IF('Key project Info'!AF28&gt;0,Economics_Reference!$B$21-Economics_Reference!$B14,0)</f>
        <v>0</v>
      </c>
      <c r="R17" s="319">
        <f>IF('Key project Info'!AG28&gt;0,Economics_Reference!$B$22-Economics_Reference!$B14,0)</f>
        <v>0</v>
      </c>
      <c r="S17" s="319">
        <f>IF('Key project Info'!AH28&gt;0,Economics_Reference!$B$23-Economics_Reference!$B14,0)</f>
        <v>0</v>
      </c>
      <c r="T17" s="319">
        <f>IF('Key project Info'!AI28&gt;0,Economics_Reference!$B$24-Economics_Reference!$B14,0)</f>
        <v>0</v>
      </c>
      <c r="U17" s="319">
        <f>IF('Key project Info'!AJ28&gt;0,Economics_Reference!$B$25-Economics_Reference!$B14,0)</f>
        <v>0</v>
      </c>
      <c r="V17" s="6"/>
      <c r="W17" s="6"/>
      <c r="X17" s="6"/>
      <c r="Y17" s="6"/>
      <c r="Z17" s="6"/>
      <c r="AA17" s="6"/>
      <c r="AB17" s="6"/>
      <c r="AC17" s="6"/>
      <c r="AD17" s="6"/>
      <c r="AE17" s="6"/>
      <c r="AF17" s="6"/>
      <c r="AG17" s="6"/>
      <c r="AH17" s="6"/>
      <c r="AI17" s="6"/>
    </row>
    <row r="18" spans="1:35" x14ac:dyDescent="0.3">
      <c r="A18" s="103" t="str">
        <f>'Key project Info'!$B42</f>
        <v>Land use j</v>
      </c>
      <c r="B18" s="319">
        <f>IF('Key project Info'!Q29&gt;0,Economics_Reference!$B$6-Economics_Reference!$B15,0)</f>
        <v>0</v>
      </c>
      <c r="C18" s="319">
        <f>IF('Key project Info'!R29&gt;0,Economics_Reference!$B$7-Economics_Reference!$B15,0)</f>
        <v>0</v>
      </c>
      <c r="D18" s="319">
        <f>IF('Key project Info'!S29&gt;0,Economics_Reference!$B$8-Economics_Reference!$B15,0)</f>
        <v>0</v>
      </c>
      <c r="E18" s="319">
        <f>IF('Key project Info'!T29&gt;0,Economics_Reference!$B$9-Economics_Reference!$B15,0)</f>
        <v>0</v>
      </c>
      <c r="F18" s="319">
        <f>IF('Key project Info'!U29&gt;0,Economics_Reference!$B$10-Economics_Reference!$B15,0)</f>
        <v>0</v>
      </c>
      <c r="G18" s="319">
        <f>IF('Key project Info'!V29&gt;0,Economics_Reference!$B$11-Economics_Reference!$B15,0)</f>
        <v>0</v>
      </c>
      <c r="H18" s="319">
        <f>IF('Key project Info'!W29&gt;0,Economics_Reference!$B$12-Economics_Reference!$B15,0)</f>
        <v>0</v>
      </c>
      <c r="I18" s="319">
        <f>IF('Key project Info'!X29&gt;0,Economics_Reference!$B$13-Economics_Reference!$B15,0)</f>
        <v>0</v>
      </c>
      <c r="J18" s="319">
        <f>IF('Key project Info'!Y29&gt;0,Economics_Reference!$B$14-Economics_Reference!$B15,0)</f>
        <v>0</v>
      </c>
      <c r="K18" s="320"/>
      <c r="L18" s="319">
        <f>IF('Key project Info'!AA29&gt;0,Economics_Reference!$B$16-Economics_Reference!$B15,0)</f>
        <v>0</v>
      </c>
      <c r="M18" s="319">
        <f>IF('Key project Info'!AB29&gt;0,Economics_Reference!$B$17-Economics_Reference!$B15,0)</f>
        <v>0</v>
      </c>
      <c r="N18" s="319">
        <f>IF('Key project Info'!AC29&gt;0,Economics_Reference!$B$18-Economics_Reference!$B15,0)</f>
        <v>0</v>
      </c>
      <c r="O18" s="319">
        <f>IF('Key project Info'!AD29&gt;0,Economics_Reference!$B$19-Economics_Reference!$B15,0)</f>
        <v>0</v>
      </c>
      <c r="P18" s="319">
        <f>IF('Key project Info'!AE29&gt;0,Economics_Reference!$B$20-Economics_Reference!$B15,0)</f>
        <v>0</v>
      </c>
      <c r="Q18" s="319">
        <f>IF('Key project Info'!AF29&gt;0,Economics_Reference!$B$21-Economics_Reference!$B15,0)</f>
        <v>0</v>
      </c>
      <c r="R18" s="319">
        <f>IF('Key project Info'!AG29&gt;0,Economics_Reference!$B$22-Economics_Reference!$B15,0)</f>
        <v>0</v>
      </c>
      <c r="S18" s="319">
        <f>IF('Key project Info'!AH29&gt;0,Economics_Reference!$B$23-Economics_Reference!$B15,0)</f>
        <v>0</v>
      </c>
      <c r="T18" s="319">
        <f>IF('Key project Info'!AI29&gt;0,Economics_Reference!$B$24-Economics_Reference!$B15,0)</f>
        <v>0</v>
      </c>
      <c r="U18" s="319">
        <f>IF('Key project Info'!AJ29&gt;0,Economics_Reference!$B$25-Economics_Reference!$B15,0)</f>
        <v>0</v>
      </c>
      <c r="V18" s="6"/>
      <c r="W18" s="6"/>
      <c r="X18" s="6"/>
      <c r="Y18" s="6"/>
      <c r="Z18" s="6"/>
      <c r="AA18" s="6"/>
      <c r="AB18" s="6"/>
      <c r="AC18" s="6"/>
      <c r="AD18" s="6"/>
      <c r="AE18" s="6"/>
      <c r="AF18" s="6"/>
      <c r="AG18" s="6"/>
      <c r="AH18" s="6"/>
      <c r="AI18" s="6"/>
    </row>
    <row r="19" spans="1:35" x14ac:dyDescent="0.3">
      <c r="A19" s="103" t="str">
        <f>'Key project Info'!$B43</f>
        <v>Land use k</v>
      </c>
      <c r="B19" s="319">
        <f>IF('Key project Info'!Q30&gt;0,Economics_Reference!$B$6-Economics_Reference!$B16,0)</f>
        <v>0</v>
      </c>
      <c r="C19" s="319">
        <f>IF('Key project Info'!R30&gt;0,Economics_Reference!$B$7-Economics_Reference!$B16,0)</f>
        <v>0</v>
      </c>
      <c r="D19" s="319">
        <f>IF('Key project Info'!S30&gt;0,Economics_Reference!$B$8-Economics_Reference!$B16,0)</f>
        <v>0</v>
      </c>
      <c r="E19" s="319">
        <f>IF('Key project Info'!T30&gt;0,Economics_Reference!$B$9-Economics_Reference!$B16,0)</f>
        <v>0</v>
      </c>
      <c r="F19" s="319">
        <f>IF('Key project Info'!U30&gt;0,Economics_Reference!$B$10-Economics_Reference!$B16,0)</f>
        <v>0</v>
      </c>
      <c r="G19" s="319">
        <f>IF('Key project Info'!V30&gt;0,Economics_Reference!$B$11-Economics_Reference!$B16,0)</f>
        <v>0</v>
      </c>
      <c r="H19" s="319">
        <f>IF('Key project Info'!W30&gt;0,Economics_Reference!$B$12-Economics_Reference!$B16,0)</f>
        <v>0</v>
      </c>
      <c r="I19" s="319">
        <f>IF('Key project Info'!X30&gt;0,Economics_Reference!$B$13-Economics_Reference!$B16,0)</f>
        <v>0</v>
      </c>
      <c r="J19" s="319">
        <f>IF('Key project Info'!Y30&gt;0,Economics_Reference!$B$14-Economics_Reference!$B16,0)</f>
        <v>0</v>
      </c>
      <c r="K19" s="319">
        <f>IF('Key project Info'!Z30&gt;0,Economics_Reference!$B$15-Economics_Reference!$B16,0)</f>
        <v>0</v>
      </c>
      <c r="L19" s="320"/>
      <c r="M19" s="319">
        <f>IF('Key project Info'!AB30&gt;0,Economics_Reference!$B$17-Economics_Reference!$B16,0)</f>
        <v>0</v>
      </c>
      <c r="N19" s="319">
        <f>IF('Key project Info'!AC30&gt;0,Economics_Reference!$B$18-Economics_Reference!$B16,0)</f>
        <v>0</v>
      </c>
      <c r="O19" s="319">
        <f>IF('Key project Info'!AD30&gt;0,Economics_Reference!$B$19-Economics_Reference!$B16,0)</f>
        <v>0</v>
      </c>
      <c r="P19" s="319">
        <f>IF('Key project Info'!AE30&gt;0,Economics_Reference!$B$20-Economics_Reference!$B16,0)</f>
        <v>0</v>
      </c>
      <c r="Q19" s="319">
        <f>IF('Key project Info'!AF30&gt;0,Economics_Reference!$B$21-Economics_Reference!$B16,0)</f>
        <v>0</v>
      </c>
      <c r="R19" s="319">
        <f>IF('Key project Info'!AG30&gt;0,Economics_Reference!$B$22-Economics_Reference!$B16,0)</f>
        <v>0</v>
      </c>
      <c r="S19" s="319">
        <f>IF('Key project Info'!AH30&gt;0,Economics_Reference!$B$23-Economics_Reference!$B16,0)</f>
        <v>0</v>
      </c>
      <c r="T19" s="319">
        <f>IF('Key project Info'!AI30&gt;0,Economics_Reference!$B$24-Economics_Reference!$B16,0)</f>
        <v>0</v>
      </c>
      <c r="U19" s="319">
        <f>IF('Key project Info'!AJ30&gt;0,Economics_Reference!$B$25-Economics_Reference!$B16,0)</f>
        <v>0</v>
      </c>
      <c r="V19" s="6"/>
      <c r="W19" s="6"/>
      <c r="X19" s="6"/>
      <c r="Y19" s="6"/>
      <c r="Z19" s="6"/>
      <c r="AA19" s="6"/>
      <c r="AB19" s="6"/>
      <c r="AC19" s="6"/>
      <c r="AD19" s="6"/>
      <c r="AE19" s="6"/>
      <c r="AF19" s="6"/>
      <c r="AG19" s="6"/>
      <c r="AH19" s="6"/>
      <c r="AI19" s="6"/>
    </row>
    <row r="20" spans="1:35" x14ac:dyDescent="0.3">
      <c r="A20" s="103" t="str">
        <f>'Key project Info'!$B44</f>
        <v>Land use l</v>
      </c>
      <c r="B20" s="319">
        <f>IF('Key project Info'!Q31&gt;0,Economics_Reference!$B$6-Economics_Reference!$B17,0)</f>
        <v>0</v>
      </c>
      <c r="C20" s="319">
        <f>IF('Key project Info'!R31&gt;0,Economics_Reference!$B$7-Economics_Reference!$B17,0)</f>
        <v>0</v>
      </c>
      <c r="D20" s="319">
        <f>IF('Key project Info'!S31&gt;0,Economics_Reference!$B$8-Economics_Reference!$B17,0)</f>
        <v>0</v>
      </c>
      <c r="E20" s="319">
        <f>IF('Key project Info'!T31&gt;0,Economics_Reference!$B$9-Economics_Reference!$B17,0)</f>
        <v>0</v>
      </c>
      <c r="F20" s="319">
        <f>IF('Key project Info'!U31&gt;0,Economics_Reference!$B$10-Economics_Reference!$B17,0)</f>
        <v>0</v>
      </c>
      <c r="G20" s="319">
        <f>IF('Key project Info'!V31&gt;0,Economics_Reference!$B$11-Economics_Reference!$B17,0)</f>
        <v>0</v>
      </c>
      <c r="H20" s="319">
        <f>IF('Key project Info'!W31&gt;0,Economics_Reference!$B$12-Economics_Reference!$B17,0)</f>
        <v>0</v>
      </c>
      <c r="I20" s="319">
        <f>IF('Key project Info'!X31&gt;0,Economics_Reference!$B$13-Economics_Reference!$B17,0)</f>
        <v>0</v>
      </c>
      <c r="J20" s="319">
        <f>IF('Key project Info'!Y31&gt;0,Economics_Reference!$B$14-Economics_Reference!$B17,0)</f>
        <v>0</v>
      </c>
      <c r="K20" s="319">
        <f>IF('Key project Info'!Z31&gt;0,Economics_Reference!$B$15-Economics_Reference!$B17,0)</f>
        <v>0</v>
      </c>
      <c r="L20" s="319">
        <f>IF('Key project Info'!AA31&gt;0,Economics_Reference!$B$16-Economics_Reference!$B17,0)</f>
        <v>0</v>
      </c>
      <c r="M20" s="320"/>
      <c r="N20" s="319">
        <f>IF('Key project Info'!AC31&gt;0,Economics_Reference!$B$18-Economics_Reference!$B17,0)</f>
        <v>0</v>
      </c>
      <c r="O20" s="319">
        <f>IF('Key project Info'!AD31&gt;0,Economics_Reference!$B$19-Economics_Reference!$B17,0)</f>
        <v>0</v>
      </c>
      <c r="P20" s="319">
        <f>IF('Key project Info'!AE31&gt;0,Economics_Reference!$B$20-Economics_Reference!$B17,0)</f>
        <v>0</v>
      </c>
      <c r="Q20" s="319">
        <f>IF('Key project Info'!AF31&gt;0,Economics_Reference!$B$21-Economics_Reference!$B17,0)</f>
        <v>0</v>
      </c>
      <c r="R20" s="319">
        <f>IF('Key project Info'!AG31&gt;0,Economics_Reference!$B$22-Economics_Reference!$B17,0)</f>
        <v>0</v>
      </c>
      <c r="S20" s="319">
        <f>IF('Key project Info'!AH31&gt;0,Economics_Reference!$B$23-Economics_Reference!$B17,0)</f>
        <v>0</v>
      </c>
      <c r="T20" s="319">
        <f>IF('Key project Info'!AI31&gt;0,Economics_Reference!$B$24-Economics_Reference!$B17,0)</f>
        <v>0</v>
      </c>
      <c r="U20" s="319">
        <f>IF('Key project Info'!AJ31&gt;0,Economics_Reference!$B$25-Economics_Reference!$B17,0)</f>
        <v>0</v>
      </c>
      <c r="V20" s="6"/>
      <c r="W20" s="6"/>
      <c r="X20" s="6"/>
      <c r="Y20" s="6"/>
      <c r="Z20" s="6"/>
      <c r="AA20" s="6"/>
      <c r="AB20" s="6"/>
      <c r="AC20" s="6"/>
      <c r="AD20" s="6"/>
      <c r="AE20" s="6"/>
      <c r="AF20" s="6"/>
      <c r="AG20" s="6"/>
      <c r="AH20" s="6"/>
      <c r="AI20" s="6"/>
    </row>
    <row r="21" spans="1:35" x14ac:dyDescent="0.3">
      <c r="A21" s="103" t="str">
        <f>'Key project Info'!$B45</f>
        <v>Land use m</v>
      </c>
      <c r="B21" s="319">
        <f>IF('Key project Info'!Q32&gt;0,Economics_Reference!$B$6-Economics_Reference!$B18,0)</f>
        <v>0</v>
      </c>
      <c r="C21" s="319">
        <f>IF('Key project Info'!R32&gt;0,Economics_Reference!$B$7-Economics_Reference!$B18,0)</f>
        <v>0</v>
      </c>
      <c r="D21" s="319">
        <f>IF('Key project Info'!S32&gt;0,Economics_Reference!$B$8-Economics_Reference!$B18,0)</f>
        <v>0</v>
      </c>
      <c r="E21" s="319">
        <f>IF('Key project Info'!T32&gt;0,Economics_Reference!$B$9-Economics_Reference!$B18,0)</f>
        <v>0</v>
      </c>
      <c r="F21" s="319">
        <f>IF('Key project Info'!U32&gt;0,Economics_Reference!$B$10-Economics_Reference!$B18,0)</f>
        <v>0</v>
      </c>
      <c r="G21" s="319">
        <f>IF('Key project Info'!V32&gt;0,Economics_Reference!$B$11-Economics_Reference!$B18,0)</f>
        <v>0</v>
      </c>
      <c r="H21" s="319">
        <f>IF('Key project Info'!W32&gt;0,Economics_Reference!$B$12-Economics_Reference!$B18,0)</f>
        <v>0</v>
      </c>
      <c r="I21" s="319">
        <f>IF('Key project Info'!X32&gt;0,Economics_Reference!$B$13-Economics_Reference!$B18,0)</f>
        <v>0</v>
      </c>
      <c r="J21" s="319">
        <f>IF('Key project Info'!Y32&gt;0,Economics_Reference!$B$14-Economics_Reference!$B18,0)</f>
        <v>0</v>
      </c>
      <c r="K21" s="319">
        <f>IF('Key project Info'!Z32&gt;0,Economics_Reference!$B$15-Economics_Reference!$B18,0)</f>
        <v>0</v>
      </c>
      <c r="L21" s="319">
        <f>IF('Key project Info'!AA32&gt;0,Economics_Reference!$B$16-Economics_Reference!$B18,0)</f>
        <v>0</v>
      </c>
      <c r="M21" s="319">
        <f>IF('Key project Info'!AB32&gt;0,Economics_Reference!$B$17-Economics_Reference!$B18,0)</f>
        <v>0</v>
      </c>
      <c r="N21" s="320"/>
      <c r="O21" s="319">
        <f>IF('Key project Info'!AD32&gt;0,Economics_Reference!$B$19-Economics_Reference!$B18,0)</f>
        <v>0</v>
      </c>
      <c r="P21" s="319">
        <f>IF('Key project Info'!AE32&gt;0,Economics_Reference!$B$20-Economics_Reference!$B18,0)</f>
        <v>0</v>
      </c>
      <c r="Q21" s="319">
        <f>IF('Key project Info'!AF32&gt;0,Economics_Reference!$B$21-Economics_Reference!$B18,0)</f>
        <v>0</v>
      </c>
      <c r="R21" s="319">
        <f>IF('Key project Info'!AG32&gt;0,Economics_Reference!$B$22-Economics_Reference!$B18,0)</f>
        <v>0</v>
      </c>
      <c r="S21" s="319">
        <f>IF('Key project Info'!AH32&gt;0,Economics_Reference!$B$23-Economics_Reference!$B18,0)</f>
        <v>0</v>
      </c>
      <c r="T21" s="319">
        <f>IF('Key project Info'!AI32&gt;0,Economics_Reference!$B$24-Economics_Reference!$B18,0)</f>
        <v>0</v>
      </c>
      <c r="U21" s="319">
        <f>IF('Key project Info'!AJ32&gt;0,Economics_Reference!$B$25-Economics_Reference!$B18,0)</f>
        <v>0</v>
      </c>
      <c r="V21" s="6"/>
      <c r="W21" s="6"/>
      <c r="X21" s="6"/>
      <c r="Y21" s="6"/>
      <c r="Z21" s="6"/>
      <c r="AA21" s="6"/>
      <c r="AB21" s="6"/>
      <c r="AC21" s="6"/>
      <c r="AD21" s="6"/>
      <c r="AE21" s="6"/>
      <c r="AF21" s="6"/>
      <c r="AG21" s="6"/>
      <c r="AH21" s="6"/>
      <c r="AI21" s="6"/>
    </row>
    <row r="22" spans="1:35" x14ac:dyDescent="0.3">
      <c r="A22" s="103" t="str">
        <f>'Key project Info'!$B46</f>
        <v>Land use n</v>
      </c>
      <c r="B22" s="319">
        <f>IF('Key project Info'!Q33&gt;0,Economics_Reference!$B$6-Economics_Reference!$B19,0)</f>
        <v>0</v>
      </c>
      <c r="C22" s="319">
        <f>IF('Key project Info'!R33&gt;0,Economics_Reference!$B$7-Economics_Reference!$B19,0)</f>
        <v>0</v>
      </c>
      <c r="D22" s="319">
        <f>IF('Key project Info'!S33&gt;0,Economics_Reference!$B$8-Economics_Reference!$B19,0)</f>
        <v>0</v>
      </c>
      <c r="E22" s="319">
        <f>IF('Key project Info'!T33&gt;0,Economics_Reference!$B$9-Economics_Reference!$B19,0)</f>
        <v>0</v>
      </c>
      <c r="F22" s="319">
        <f>IF('Key project Info'!U33&gt;0,Economics_Reference!$B$10-Economics_Reference!$B19,0)</f>
        <v>0</v>
      </c>
      <c r="G22" s="319">
        <f>IF('Key project Info'!V33&gt;0,Economics_Reference!$B$11-Economics_Reference!$B19,0)</f>
        <v>0</v>
      </c>
      <c r="H22" s="319">
        <f>IF('Key project Info'!W33&gt;0,Economics_Reference!$B$12-Economics_Reference!$B19,0)</f>
        <v>0</v>
      </c>
      <c r="I22" s="319">
        <f>IF('Key project Info'!X33&gt;0,Economics_Reference!$B$13-Economics_Reference!$B19,0)</f>
        <v>0</v>
      </c>
      <c r="J22" s="319">
        <f>IF('Key project Info'!Y33&gt;0,Economics_Reference!$B$14-Economics_Reference!$B19,0)</f>
        <v>0</v>
      </c>
      <c r="K22" s="319">
        <f>IF('Key project Info'!Z33&gt;0,Economics_Reference!$B$15-Economics_Reference!$B19,0)</f>
        <v>0</v>
      </c>
      <c r="L22" s="319">
        <f>IF('Key project Info'!AA33&gt;0,Economics_Reference!$B$16-Economics_Reference!$B19,0)</f>
        <v>0</v>
      </c>
      <c r="M22" s="319">
        <f>IF('Key project Info'!AB33&gt;0,Economics_Reference!$B$17-Economics_Reference!$B19,0)</f>
        <v>0</v>
      </c>
      <c r="N22" s="319">
        <f>IF('Key project Info'!AC33&gt;0,Economics_Reference!$B$18-Economics_Reference!$B19,0)</f>
        <v>0</v>
      </c>
      <c r="O22" s="320"/>
      <c r="P22" s="319">
        <f>IF('Key project Info'!AE33&gt;0,Economics_Reference!$B$20-Economics_Reference!$B19,0)</f>
        <v>0</v>
      </c>
      <c r="Q22" s="319">
        <f>IF('Key project Info'!AF33&gt;0,Economics_Reference!$B$21-Economics_Reference!$B19,0)</f>
        <v>0</v>
      </c>
      <c r="R22" s="319">
        <f>IF('Key project Info'!AG33&gt;0,Economics_Reference!$B$22-Economics_Reference!$B19,0)</f>
        <v>0</v>
      </c>
      <c r="S22" s="319">
        <f>IF('Key project Info'!AH33&gt;0,Economics_Reference!$B$23-Economics_Reference!$B19,0)</f>
        <v>0</v>
      </c>
      <c r="T22" s="319">
        <f>IF('Key project Info'!AI33&gt;0,Economics_Reference!$B$24-Economics_Reference!$B19,0)</f>
        <v>0</v>
      </c>
      <c r="U22" s="319">
        <f>IF('Key project Info'!AJ33&gt;0,Economics_Reference!$B$25-Economics_Reference!$B19,0)</f>
        <v>0</v>
      </c>
      <c r="V22" s="6"/>
      <c r="W22" s="6"/>
      <c r="X22" s="6"/>
      <c r="Y22" s="6"/>
      <c r="Z22" s="6"/>
      <c r="AA22" s="6"/>
      <c r="AB22" s="6"/>
      <c r="AC22" s="6"/>
      <c r="AD22" s="6"/>
      <c r="AE22" s="6"/>
      <c r="AF22" s="6"/>
      <c r="AG22" s="6"/>
      <c r="AH22" s="6"/>
      <c r="AI22" s="6"/>
    </row>
    <row r="23" spans="1:35" x14ac:dyDescent="0.3">
      <c r="A23" s="103" t="str">
        <f>'Key project Info'!$B47</f>
        <v>Land use o</v>
      </c>
      <c r="B23" s="319">
        <f>IF('Key project Info'!Q34&gt;0,Economics_Reference!$B$6-Economics_Reference!$B20,0)</f>
        <v>0</v>
      </c>
      <c r="C23" s="319">
        <f>IF('Key project Info'!R34&gt;0,Economics_Reference!$B$7-Economics_Reference!$B20,0)</f>
        <v>0</v>
      </c>
      <c r="D23" s="319">
        <f>IF('Key project Info'!S34&gt;0,Economics_Reference!$B$8-Economics_Reference!$B20,0)</f>
        <v>0</v>
      </c>
      <c r="E23" s="319">
        <f>IF('Key project Info'!T34&gt;0,Economics_Reference!$B$9-Economics_Reference!$B20,0)</f>
        <v>0</v>
      </c>
      <c r="F23" s="319">
        <f>IF('Key project Info'!U34&gt;0,Economics_Reference!$B$10-Economics_Reference!$B20,0)</f>
        <v>0</v>
      </c>
      <c r="G23" s="319">
        <f>IF('Key project Info'!V34&gt;0,Economics_Reference!$B$11-Economics_Reference!$B20,0)</f>
        <v>0</v>
      </c>
      <c r="H23" s="319">
        <f>IF('Key project Info'!W34&gt;0,Economics_Reference!$B$12-Economics_Reference!$B20,0)</f>
        <v>0</v>
      </c>
      <c r="I23" s="319">
        <f>IF('Key project Info'!X34&gt;0,Economics_Reference!$B$13-Economics_Reference!$B20,0)</f>
        <v>0</v>
      </c>
      <c r="J23" s="319">
        <f>IF('Key project Info'!Y34&gt;0,Economics_Reference!$B$14-Economics_Reference!$B20,0)</f>
        <v>0</v>
      </c>
      <c r="K23" s="319">
        <f>IF('Key project Info'!Z34&gt;0,Economics_Reference!$B$15-Economics_Reference!$B20,0)</f>
        <v>0</v>
      </c>
      <c r="L23" s="319">
        <f>IF('Key project Info'!AA34&gt;0,Economics_Reference!$B$16-Economics_Reference!$B20,0)</f>
        <v>0</v>
      </c>
      <c r="M23" s="319">
        <f>IF('Key project Info'!AB34&gt;0,Economics_Reference!$B$17-Economics_Reference!$B20,0)</f>
        <v>0</v>
      </c>
      <c r="N23" s="319">
        <f>IF('Key project Info'!AC34&gt;0,Economics_Reference!$B$18-Economics_Reference!$B20,0)</f>
        <v>0</v>
      </c>
      <c r="O23" s="319">
        <f>IF('Key project Info'!AD34&gt;0,Economics_Reference!$B$19-Economics_Reference!$B20,0)</f>
        <v>0</v>
      </c>
      <c r="P23" s="320"/>
      <c r="Q23" s="319">
        <f>IF('Key project Info'!AF34&gt;0,Economics_Reference!$B$21-Economics_Reference!$B20,0)</f>
        <v>0</v>
      </c>
      <c r="R23" s="319">
        <f>IF('Key project Info'!AG34&gt;0,Economics_Reference!$B$22-Economics_Reference!$B20,0)</f>
        <v>0</v>
      </c>
      <c r="S23" s="319">
        <f>IF('Key project Info'!AH34&gt;0,Economics_Reference!$B$23-Economics_Reference!$B20,0)</f>
        <v>0</v>
      </c>
      <c r="T23" s="319">
        <f>IF('Key project Info'!AI34&gt;0,Economics_Reference!$B$24-Economics_Reference!$B20,0)</f>
        <v>0</v>
      </c>
      <c r="U23" s="319">
        <f>IF('Key project Info'!AJ34&gt;0,Economics_Reference!$B$25-Economics_Reference!$B20,0)</f>
        <v>0</v>
      </c>
      <c r="V23" s="6"/>
      <c r="W23" s="6"/>
      <c r="X23" s="6"/>
      <c r="Y23" s="6"/>
      <c r="Z23" s="6"/>
      <c r="AA23" s="6"/>
      <c r="AB23" s="6"/>
      <c r="AC23" s="6"/>
      <c r="AD23" s="6"/>
      <c r="AE23" s="6"/>
      <c r="AF23" s="6"/>
      <c r="AG23" s="6"/>
      <c r="AH23" s="6"/>
      <c r="AI23" s="6"/>
    </row>
    <row r="24" spans="1:35" x14ac:dyDescent="0.3">
      <c r="A24" s="103" t="str">
        <f>'Key project Info'!$B48</f>
        <v>Land use p</v>
      </c>
      <c r="B24" s="319">
        <f>IF('Key project Info'!Q35&gt;0,Economics_Reference!$B$6-Economics_Reference!$B21,0)</f>
        <v>0</v>
      </c>
      <c r="C24" s="319">
        <f>IF('Key project Info'!R35&gt;0,Economics_Reference!$B$7-Economics_Reference!$B21,0)</f>
        <v>0</v>
      </c>
      <c r="D24" s="319">
        <f>IF('Key project Info'!S35&gt;0,Economics_Reference!$B$8-Economics_Reference!$B21,0)</f>
        <v>0</v>
      </c>
      <c r="E24" s="319">
        <f>IF('Key project Info'!T35&gt;0,Economics_Reference!$B$9-Economics_Reference!$B21,0)</f>
        <v>0</v>
      </c>
      <c r="F24" s="319">
        <f>IF('Key project Info'!U35&gt;0,Economics_Reference!$B$10-Economics_Reference!$B21,0)</f>
        <v>0</v>
      </c>
      <c r="G24" s="319">
        <f>IF('Key project Info'!V35&gt;0,Economics_Reference!$B$11-Economics_Reference!$B21,0)</f>
        <v>0</v>
      </c>
      <c r="H24" s="319">
        <f>IF('Key project Info'!W35&gt;0,Economics_Reference!$B$12-Economics_Reference!$B21,0)</f>
        <v>0</v>
      </c>
      <c r="I24" s="319">
        <f>IF('Key project Info'!X35&gt;0,Economics_Reference!$B$13-Economics_Reference!$B21,0)</f>
        <v>0</v>
      </c>
      <c r="J24" s="319">
        <f>IF('Key project Info'!Y35&gt;0,Economics_Reference!$B$14-Economics_Reference!$B21,0)</f>
        <v>0</v>
      </c>
      <c r="K24" s="319">
        <f>IF('Key project Info'!Z35&gt;0,Economics_Reference!$B$15-Economics_Reference!$B21,0)</f>
        <v>0</v>
      </c>
      <c r="L24" s="319">
        <f>IF('Key project Info'!AA35&gt;0,Economics_Reference!$B$16-Economics_Reference!$B21,0)</f>
        <v>0</v>
      </c>
      <c r="M24" s="319">
        <f>IF('Key project Info'!AB35&gt;0,Economics_Reference!$B$17-Economics_Reference!$B21,0)</f>
        <v>0</v>
      </c>
      <c r="N24" s="319">
        <f>IF('Key project Info'!AC35&gt;0,Economics_Reference!$B$18-Economics_Reference!$B21,0)</f>
        <v>0</v>
      </c>
      <c r="O24" s="319">
        <f>IF('Key project Info'!AD35&gt;0,Economics_Reference!$B$19-Economics_Reference!$B21,0)</f>
        <v>0</v>
      </c>
      <c r="P24" s="319">
        <f>IF('Key project Info'!AE35&gt;0,Economics_Reference!$B$20-Economics_Reference!$B21,0)</f>
        <v>0</v>
      </c>
      <c r="Q24" s="320"/>
      <c r="R24" s="319">
        <f>IF('Key project Info'!AG35&gt;0,Economics_Reference!$B$22-Economics_Reference!$B21,0)</f>
        <v>0</v>
      </c>
      <c r="S24" s="319">
        <f>IF('Key project Info'!AH35&gt;0,Economics_Reference!$B$23-Economics_Reference!$B21,0)</f>
        <v>0</v>
      </c>
      <c r="T24" s="319">
        <f>IF('Key project Info'!AI35&gt;0,Economics_Reference!$B$24-Economics_Reference!$B21,0)</f>
        <v>0</v>
      </c>
      <c r="U24" s="319">
        <f>IF('Key project Info'!AJ35&gt;0,Economics_Reference!$B$25-Economics_Reference!$B21,0)</f>
        <v>0</v>
      </c>
      <c r="V24" s="6"/>
      <c r="W24" s="6"/>
      <c r="X24" s="6"/>
      <c r="Y24" s="6"/>
      <c r="Z24" s="6"/>
      <c r="AA24" s="6"/>
      <c r="AB24" s="6"/>
      <c r="AC24" s="6"/>
      <c r="AD24" s="6"/>
      <c r="AE24" s="6"/>
      <c r="AF24" s="6"/>
      <c r="AG24" s="6"/>
      <c r="AH24" s="6"/>
      <c r="AI24" s="6"/>
    </row>
    <row r="25" spans="1:35" x14ac:dyDescent="0.3">
      <c r="A25" s="103" t="str">
        <f>'Key project Info'!$B49</f>
        <v>Land use q</v>
      </c>
      <c r="B25" s="319">
        <f>IF('Key project Info'!Q36&gt;0,Economics_Reference!$B$6-Economics_Reference!$B22,0)</f>
        <v>0</v>
      </c>
      <c r="C25" s="319">
        <f>IF('Key project Info'!R36&gt;0,Economics_Reference!$B$7-Economics_Reference!$B22,0)</f>
        <v>0</v>
      </c>
      <c r="D25" s="319">
        <f>IF('Key project Info'!S36&gt;0,Economics_Reference!$B$8-Economics_Reference!$B22,0)</f>
        <v>0</v>
      </c>
      <c r="E25" s="319">
        <f>IF('Key project Info'!T36&gt;0,Economics_Reference!$B$9-Economics_Reference!$B22,0)</f>
        <v>0</v>
      </c>
      <c r="F25" s="319">
        <f>IF('Key project Info'!U36&gt;0,Economics_Reference!$B$10-Economics_Reference!$B22,0)</f>
        <v>0</v>
      </c>
      <c r="G25" s="319">
        <f>IF('Key project Info'!V36&gt;0,Economics_Reference!$B$11-Economics_Reference!$B22,0)</f>
        <v>0</v>
      </c>
      <c r="H25" s="319">
        <f>IF('Key project Info'!W36&gt;0,Economics_Reference!$B$12-Economics_Reference!$B22,0)</f>
        <v>0</v>
      </c>
      <c r="I25" s="319">
        <f>IF('Key project Info'!X36&gt;0,Economics_Reference!$B$13-Economics_Reference!$B22,0)</f>
        <v>0</v>
      </c>
      <c r="J25" s="319">
        <f>IF('Key project Info'!Y36&gt;0,Economics_Reference!$B$14-Economics_Reference!$B22,0)</f>
        <v>0</v>
      </c>
      <c r="K25" s="319">
        <f>IF('Key project Info'!Z36&gt;0,Economics_Reference!$B$15-Economics_Reference!$B22,0)</f>
        <v>0</v>
      </c>
      <c r="L25" s="319">
        <f>IF('Key project Info'!AA36&gt;0,Economics_Reference!$B$16-Economics_Reference!$B22,0)</f>
        <v>0</v>
      </c>
      <c r="M25" s="319">
        <f>IF('Key project Info'!AB36&gt;0,Economics_Reference!$B$17-Economics_Reference!$B22,0)</f>
        <v>0</v>
      </c>
      <c r="N25" s="319">
        <f>IF('Key project Info'!AC36&gt;0,Economics_Reference!$B$18-Economics_Reference!$B22,0)</f>
        <v>0</v>
      </c>
      <c r="O25" s="319">
        <f>IF('Key project Info'!AD36&gt;0,Economics_Reference!$B$19-Economics_Reference!$B22,0)</f>
        <v>0</v>
      </c>
      <c r="P25" s="319">
        <f>IF('Key project Info'!AE36&gt;0,Economics_Reference!$B$20-Economics_Reference!$B22,0)</f>
        <v>0</v>
      </c>
      <c r="Q25" s="319">
        <f>IF('Key project Info'!AF36&gt;0,Economics_Reference!$B$21-Economics_Reference!$B22,0)</f>
        <v>0</v>
      </c>
      <c r="R25" s="320"/>
      <c r="S25" s="319">
        <f>IF('Key project Info'!AH36&gt;0,Economics_Reference!$B$23-Economics_Reference!$B22,0)</f>
        <v>0</v>
      </c>
      <c r="T25" s="319">
        <f>IF('Key project Info'!AI36&gt;0,Economics_Reference!$B$24-Economics_Reference!$B22,0)</f>
        <v>0</v>
      </c>
      <c r="U25" s="319">
        <f>IF('Key project Info'!AJ36&gt;0,Economics_Reference!$B$25-Economics_Reference!$B22,0)</f>
        <v>0</v>
      </c>
      <c r="V25" s="6"/>
      <c r="W25" s="6"/>
      <c r="X25" s="6"/>
      <c r="Y25" s="6"/>
      <c r="Z25" s="6"/>
      <c r="AA25" s="6"/>
      <c r="AB25" s="6"/>
      <c r="AC25" s="6"/>
      <c r="AD25" s="6"/>
      <c r="AE25" s="6"/>
      <c r="AF25" s="6"/>
      <c r="AG25" s="6"/>
      <c r="AH25" s="6"/>
      <c r="AI25" s="6"/>
    </row>
    <row r="26" spans="1:35" x14ac:dyDescent="0.3">
      <c r="A26" s="103" t="str">
        <f>'Key project Info'!$B50</f>
        <v>Land use r</v>
      </c>
      <c r="B26" s="319">
        <f>IF('Key project Info'!Q37&gt;0,Economics_Reference!$B$6-Economics_Reference!$B23,0)</f>
        <v>0</v>
      </c>
      <c r="C26" s="319">
        <f>IF('Key project Info'!R37&gt;0,Economics_Reference!$B$7-Economics_Reference!$B23,0)</f>
        <v>0</v>
      </c>
      <c r="D26" s="319">
        <f>IF('Key project Info'!S37&gt;0,Economics_Reference!$B$8-Economics_Reference!$B23,0)</f>
        <v>0</v>
      </c>
      <c r="E26" s="319">
        <f>IF('Key project Info'!T37&gt;0,Economics_Reference!$B$9-Economics_Reference!$B23,0)</f>
        <v>0</v>
      </c>
      <c r="F26" s="319">
        <f>IF('Key project Info'!U37&gt;0,Economics_Reference!$B$10-Economics_Reference!$B23,0)</f>
        <v>0</v>
      </c>
      <c r="G26" s="319">
        <f>IF('Key project Info'!V37&gt;0,Economics_Reference!$B$11-Economics_Reference!$B23,0)</f>
        <v>0</v>
      </c>
      <c r="H26" s="319">
        <f>IF('Key project Info'!W37&gt;0,Economics_Reference!$B$12-Economics_Reference!$B23,0)</f>
        <v>0</v>
      </c>
      <c r="I26" s="319">
        <f>IF('Key project Info'!X37&gt;0,Economics_Reference!$B$13-Economics_Reference!$B23,0)</f>
        <v>0</v>
      </c>
      <c r="J26" s="319">
        <f>IF('Key project Info'!Y37&gt;0,Economics_Reference!$B$14-Economics_Reference!$B23,0)</f>
        <v>0</v>
      </c>
      <c r="K26" s="319">
        <f>IF('Key project Info'!Z37&gt;0,Economics_Reference!$B$15-Economics_Reference!$B23,0)</f>
        <v>0</v>
      </c>
      <c r="L26" s="319">
        <f>IF('Key project Info'!AA37&gt;0,Economics_Reference!$B$16-Economics_Reference!$B23,0)</f>
        <v>0</v>
      </c>
      <c r="M26" s="319">
        <f>IF('Key project Info'!AB37&gt;0,Economics_Reference!$B$17-Economics_Reference!$B23,0)</f>
        <v>0</v>
      </c>
      <c r="N26" s="319">
        <f>IF('Key project Info'!AC37&gt;0,Economics_Reference!$B$18-Economics_Reference!$B23,0)</f>
        <v>0</v>
      </c>
      <c r="O26" s="319">
        <f>IF('Key project Info'!AD37&gt;0,Economics_Reference!$B$19-Economics_Reference!$B23,0)</f>
        <v>0</v>
      </c>
      <c r="P26" s="319">
        <f>IF('Key project Info'!AE37&gt;0,Economics_Reference!$B$20-Economics_Reference!$B23,0)</f>
        <v>0</v>
      </c>
      <c r="Q26" s="319">
        <f>IF('Key project Info'!AF37&gt;0,Economics_Reference!$B$21-Economics_Reference!$B23,0)</f>
        <v>0</v>
      </c>
      <c r="R26" s="319">
        <f>IF('Key project Info'!AG37&gt;0,Economics_Reference!$B$22-Economics_Reference!$B23,0)</f>
        <v>0</v>
      </c>
      <c r="S26" s="320"/>
      <c r="T26" s="319">
        <f>IF('Key project Info'!AI37&gt;0,Economics_Reference!$B$24-Economics_Reference!$B23,0)</f>
        <v>0</v>
      </c>
      <c r="U26" s="319">
        <f>IF('Key project Info'!AJ37&gt;0,Economics_Reference!$B$25-Economics_Reference!$B23,0)</f>
        <v>0</v>
      </c>
      <c r="V26" s="6"/>
      <c r="W26" s="6"/>
      <c r="X26" s="6"/>
      <c r="Y26" s="6"/>
      <c r="Z26" s="6"/>
      <c r="AA26" s="6"/>
      <c r="AB26" s="6"/>
      <c r="AC26" s="6"/>
      <c r="AD26" s="6"/>
      <c r="AE26" s="6"/>
      <c r="AF26" s="6"/>
      <c r="AG26" s="6"/>
      <c r="AH26" s="6"/>
      <c r="AI26" s="6"/>
    </row>
    <row r="27" spans="1:35" x14ac:dyDescent="0.3">
      <c r="A27" s="103" t="str">
        <f>'Key project Info'!$B51</f>
        <v>Land use s</v>
      </c>
      <c r="B27" s="319">
        <f>IF('Key project Info'!Q38&gt;0,Economics_Reference!$B$6-Economics_Reference!$B24,0)</f>
        <v>0</v>
      </c>
      <c r="C27" s="319">
        <f>IF('Key project Info'!R38&gt;0,Economics_Reference!$B$7-Economics_Reference!$B24,0)</f>
        <v>0</v>
      </c>
      <c r="D27" s="319">
        <f>IF('Key project Info'!S38&gt;0,Economics_Reference!$B$8-Economics_Reference!$B24,0)</f>
        <v>0</v>
      </c>
      <c r="E27" s="319">
        <f>IF('Key project Info'!T38&gt;0,Economics_Reference!$B$9-Economics_Reference!$B24,0)</f>
        <v>0</v>
      </c>
      <c r="F27" s="319">
        <f>IF('Key project Info'!U38&gt;0,Economics_Reference!$B$10-Economics_Reference!$B24,0)</f>
        <v>0</v>
      </c>
      <c r="G27" s="319">
        <f>IF('Key project Info'!V38&gt;0,Economics_Reference!$B$11-Economics_Reference!$B24,0)</f>
        <v>0</v>
      </c>
      <c r="H27" s="319">
        <f>IF('Key project Info'!W38&gt;0,Economics_Reference!$B$12-Economics_Reference!$B24,0)</f>
        <v>0</v>
      </c>
      <c r="I27" s="319">
        <f>IF('Key project Info'!X38&gt;0,Economics_Reference!$B$13-Economics_Reference!$B24,0)</f>
        <v>0</v>
      </c>
      <c r="J27" s="319">
        <f>IF('Key project Info'!Y38&gt;0,Economics_Reference!$B$14-Economics_Reference!$B24,0)</f>
        <v>0</v>
      </c>
      <c r="K27" s="319">
        <f>IF('Key project Info'!Z38&gt;0,Economics_Reference!$B$15-Economics_Reference!$B24,0)</f>
        <v>0</v>
      </c>
      <c r="L27" s="319">
        <f>IF('Key project Info'!AA38&gt;0,Economics_Reference!$B$16-Economics_Reference!$B24,0)</f>
        <v>0</v>
      </c>
      <c r="M27" s="319">
        <f>IF('Key project Info'!AB38&gt;0,Economics_Reference!$B$17-Economics_Reference!$B24,0)</f>
        <v>0</v>
      </c>
      <c r="N27" s="319">
        <f>IF('Key project Info'!AC38&gt;0,Economics_Reference!$B$18-Economics_Reference!$B24,0)</f>
        <v>0</v>
      </c>
      <c r="O27" s="319">
        <f>IF('Key project Info'!AD38&gt;0,Economics_Reference!$B$19-Economics_Reference!$B24,0)</f>
        <v>0</v>
      </c>
      <c r="P27" s="319">
        <f>IF('Key project Info'!AE38&gt;0,Economics_Reference!$B$20-Economics_Reference!$B24,0)</f>
        <v>0</v>
      </c>
      <c r="Q27" s="319">
        <f>IF('Key project Info'!AF38&gt;0,Economics_Reference!$B$21-Economics_Reference!$B24,0)</f>
        <v>0</v>
      </c>
      <c r="R27" s="319">
        <f>IF('Key project Info'!AG38&gt;0,Economics_Reference!$B$22-Economics_Reference!$B24,0)</f>
        <v>0</v>
      </c>
      <c r="S27" s="319">
        <f>IF('Key project Info'!AH38&gt;0,Economics_Reference!$B$23-Economics_Reference!$B24,0)</f>
        <v>0</v>
      </c>
      <c r="T27" s="320"/>
      <c r="U27" s="319">
        <f>IF('Key project Info'!AJ38&gt;0,Economics_Reference!$B$25-Economics_Reference!$B24,0)</f>
        <v>0</v>
      </c>
      <c r="V27" s="6"/>
      <c r="W27" s="6"/>
      <c r="X27" s="6"/>
      <c r="Y27" s="6"/>
      <c r="Z27" s="6"/>
      <c r="AA27" s="6"/>
      <c r="AB27" s="6"/>
      <c r="AC27" s="6"/>
      <c r="AD27" s="6"/>
      <c r="AE27" s="6"/>
      <c r="AF27" s="6"/>
      <c r="AG27" s="6"/>
      <c r="AH27" s="6"/>
      <c r="AI27" s="6"/>
    </row>
    <row r="28" spans="1:35" s="241" customFormat="1" ht="15" customHeight="1" x14ac:dyDescent="0.4">
      <c r="A28" s="103" t="str">
        <f>'Key project Info'!$B52</f>
        <v>Land use XXXXXXX</v>
      </c>
      <c r="B28" s="319">
        <f>IF('Key project Info'!Q39&gt;0,Economics_Reference!$B$6-Economics_Reference!$B25,0)</f>
        <v>0</v>
      </c>
      <c r="C28" s="319">
        <f>IF('Key project Info'!R39&gt;0,Economics_Reference!$B$7-Economics_Reference!$B25,0)</f>
        <v>0</v>
      </c>
      <c r="D28" s="319">
        <f>IF('Key project Info'!S39&gt;0,Economics_Reference!$B$8-Economics_Reference!$B25,0)</f>
        <v>0</v>
      </c>
      <c r="E28" s="319">
        <f>IF('Key project Info'!T39&gt;0,Economics_Reference!$B$9-Economics_Reference!$B25,0)</f>
        <v>0</v>
      </c>
      <c r="F28" s="319">
        <f>IF('Key project Info'!U39&gt;0,Economics_Reference!$B$10-Economics_Reference!$B25,0)</f>
        <v>0</v>
      </c>
      <c r="G28" s="319">
        <f>IF('Key project Info'!V39&gt;0,Economics_Reference!$B$11-Economics_Reference!$B25,0)</f>
        <v>0</v>
      </c>
      <c r="H28" s="319">
        <f>IF('Key project Info'!W39&gt;0,Economics_Reference!$B$12-Economics_Reference!$B25,0)</f>
        <v>0</v>
      </c>
      <c r="I28" s="319">
        <f>IF('Key project Info'!X39&gt;0,Economics_Reference!$B$13-Economics_Reference!$B25,0)</f>
        <v>0</v>
      </c>
      <c r="J28" s="319">
        <f>IF('Key project Info'!Y39&gt;0,Economics_Reference!$B$14-Economics_Reference!$B25,0)</f>
        <v>0</v>
      </c>
      <c r="K28" s="319">
        <f>IF('Key project Info'!Z39&gt;0,Economics_Reference!$B$15-Economics_Reference!$B25,0)</f>
        <v>0</v>
      </c>
      <c r="L28" s="319">
        <f>IF('Key project Info'!AA39&gt;0,Economics_Reference!$B$16-Economics_Reference!$B25,0)</f>
        <v>0</v>
      </c>
      <c r="M28" s="319">
        <f>IF('Key project Info'!AB39&gt;0,Economics_Reference!$B$17-Economics_Reference!$B25,0)</f>
        <v>0</v>
      </c>
      <c r="N28" s="319">
        <f>IF('Key project Info'!AC39&gt;0,Economics_Reference!$B$18-Economics_Reference!$B25,0)</f>
        <v>0</v>
      </c>
      <c r="O28" s="319">
        <f>IF('Key project Info'!AD39&gt;0,Economics_Reference!$B$19-Economics_Reference!$B25,0)</f>
        <v>0</v>
      </c>
      <c r="P28" s="319">
        <f>IF('Key project Info'!AE39&gt;0,Economics_Reference!$B$20-Economics_Reference!$B25,0)</f>
        <v>0</v>
      </c>
      <c r="Q28" s="319">
        <f>IF('Key project Info'!AF39&gt;0,Economics_Reference!$B$21-Economics_Reference!$B25,0)</f>
        <v>0</v>
      </c>
      <c r="R28" s="319">
        <f>IF('Key project Info'!AG39&gt;0,Economics_Reference!$B$22-Economics_Reference!$B25,0)</f>
        <v>0</v>
      </c>
      <c r="S28" s="319">
        <f>IF('Key project Info'!AH39&gt;0,Economics_Reference!$B$23-Economics_Reference!$B25,0)</f>
        <v>0</v>
      </c>
      <c r="T28" s="319">
        <f>IF('Key project Info'!AI39&gt;0,Economics_Reference!$B$24-Economics_Reference!$B25,0)</f>
        <v>0</v>
      </c>
      <c r="U28" s="320"/>
      <c r="V28" s="19"/>
      <c r="W28" s="19"/>
      <c r="X28" s="19"/>
      <c r="Y28" s="19"/>
      <c r="Z28" s="19"/>
      <c r="AA28" s="19"/>
      <c r="AB28" s="19"/>
      <c r="AC28" s="19"/>
      <c r="AD28" s="19"/>
      <c r="AE28" s="19"/>
      <c r="AF28" s="19"/>
      <c r="AG28" s="19"/>
      <c r="AH28" s="19"/>
      <c r="AI28" s="19"/>
    </row>
    <row r="29" spans="1:35" ht="26.25" customHeight="1" x14ac:dyDescent="0.3">
      <c r="A29" s="60"/>
      <c r="B29" s="59"/>
      <c r="C29" s="59"/>
      <c r="D29" s="59"/>
      <c r="E29" s="59"/>
      <c r="F29" s="59"/>
      <c r="G29" s="59"/>
      <c r="H29" s="59"/>
      <c r="I29" s="59"/>
      <c r="J29" s="59"/>
      <c r="K29" s="59"/>
      <c r="L29" s="59"/>
      <c r="M29" s="59"/>
      <c r="N29" s="59"/>
      <c r="O29" s="59"/>
      <c r="P29" s="59"/>
      <c r="Q29" s="59"/>
      <c r="R29" s="59"/>
      <c r="S29" s="59"/>
      <c r="T29" s="59"/>
      <c r="U29" s="59"/>
      <c r="V29" s="6"/>
      <c r="W29" s="6"/>
      <c r="X29" s="6"/>
      <c r="Y29" s="6"/>
      <c r="Z29" s="6"/>
      <c r="AA29" s="6"/>
      <c r="AB29" s="6"/>
      <c r="AC29" s="6"/>
      <c r="AD29" s="6"/>
      <c r="AE29" s="6"/>
      <c r="AF29" s="6"/>
      <c r="AG29" s="6"/>
      <c r="AH29" s="6"/>
      <c r="AI29" s="6"/>
    </row>
    <row r="30" spans="1:35" x14ac:dyDescent="0.3">
      <c r="A30" s="6"/>
      <c r="B30" s="11"/>
      <c r="C30" s="10"/>
      <c r="D30" s="10"/>
      <c r="E30" s="10"/>
      <c r="F30" s="10"/>
      <c r="G30" s="10"/>
      <c r="H30" s="10"/>
      <c r="I30" s="40"/>
      <c r="J30" s="10"/>
      <c r="K30" s="10"/>
      <c r="L30" s="10"/>
      <c r="M30" s="10"/>
      <c r="N30" s="10"/>
      <c r="O30" s="10"/>
      <c r="P30" s="10"/>
      <c r="Q30" s="10"/>
      <c r="R30" s="10"/>
      <c r="S30" s="10"/>
      <c r="T30" s="10"/>
      <c r="U30" s="6"/>
      <c r="V30" s="6"/>
      <c r="W30" s="6"/>
      <c r="X30" s="6"/>
      <c r="Y30" s="6"/>
      <c r="Z30" s="6"/>
      <c r="AA30" s="6"/>
      <c r="AB30" s="6"/>
      <c r="AC30" s="6"/>
      <c r="AD30" s="6"/>
      <c r="AE30" s="6"/>
      <c r="AF30" s="6"/>
      <c r="AG30" s="6"/>
      <c r="AH30" s="6"/>
      <c r="AI30" s="6"/>
    </row>
    <row r="31" spans="1:35" ht="21" x14ac:dyDescent="0.4">
      <c r="A31" s="101" t="s">
        <v>65</v>
      </c>
      <c r="B31" s="101" t="str">
        <f>'Key project Info'!$B$5</f>
        <v>US$</v>
      </c>
      <c r="C31" s="242"/>
      <c r="D31" s="242"/>
      <c r="E31" s="242"/>
      <c r="F31" s="242"/>
      <c r="G31" s="242"/>
      <c r="H31" s="242"/>
      <c r="I31" s="242"/>
      <c r="J31" s="242"/>
      <c r="K31" s="242"/>
      <c r="L31" s="242"/>
      <c r="M31" s="242"/>
      <c r="N31" s="242"/>
      <c r="O31" s="242"/>
      <c r="P31" s="242"/>
      <c r="Q31" s="242"/>
      <c r="R31" s="242"/>
      <c r="S31" s="242"/>
      <c r="T31" s="242"/>
      <c r="U31" s="242"/>
      <c r="V31" s="6"/>
      <c r="W31" s="6"/>
      <c r="X31" s="6"/>
      <c r="Y31" s="6"/>
      <c r="Z31" s="6"/>
      <c r="AA31" s="6"/>
      <c r="AB31" s="6"/>
      <c r="AC31" s="6"/>
      <c r="AD31" s="6"/>
      <c r="AE31" s="6"/>
      <c r="AF31" s="6"/>
      <c r="AG31" s="6"/>
      <c r="AH31" s="6"/>
      <c r="AI31" s="6"/>
    </row>
    <row r="32" spans="1:35" ht="45.75" customHeight="1" x14ac:dyDescent="0.3">
      <c r="A32" s="102" t="s">
        <v>12</v>
      </c>
      <c r="B32" s="243" t="str">
        <f>'Key project Info'!$B$33</f>
        <v>Primary natural forest (non-exploited)</v>
      </c>
      <c r="C32" s="243" t="str">
        <f>'Key project Info'!$B$34</f>
        <v>Secondary natural forest (exploited)</v>
      </c>
      <c r="D32" s="243" t="str">
        <f>'Key project Info'!$B$35</f>
        <v>Agriculture after charcoal</v>
      </c>
      <c r="E32" s="243" t="str">
        <f>'Key project Info'!$B$36</f>
        <v xml:space="preserve">Agriculture </v>
      </c>
      <c r="F32" s="243" t="str">
        <f>'Key project Info'!$B$37</f>
        <v>Sustainable logging of primary forests</v>
      </c>
      <c r="G32" s="243" t="str">
        <f>'Key project Info'!$B$38</f>
        <v>Land use e</v>
      </c>
      <c r="H32" s="243" t="str">
        <f>'Key project Info'!$B$39</f>
        <v>Land use g</v>
      </c>
      <c r="I32" s="243" t="str">
        <f>'Key project Info'!$B$40</f>
        <v>Land use h</v>
      </c>
      <c r="J32" s="243" t="str">
        <f>'Key project Info'!$B$41</f>
        <v>Land use i</v>
      </c>
      <c r="K32" s="243" t="str">
        <f>'Key project Info'!$B$42</f>
        <v>Land use j</v>
      </c>
      <c r="L32" s="243" t="str">
        <f>'Key project Info'!$B$43</f>
        <v>Land use k</v>
      </c>
      <c r="M32" s="243" t="str">
        <f>'Key project Info'!$B$44</f>
        <v>Land use l</v>
      </c>
      <c r="N32" s="243" t="str">
        <f>'Key project Info'!$B$45</f>
        <v>Land use m</v>
      </c>
      <c r="O32" s="243" t="str">
        <f>'Key project Info'!$B$46</f>
        <v>Land use n</v>
      </c>
      <c r="P32" s="243" t="str">
        <f>'Key project Info'!$B$47</f>
        <v>Land use o</v>
      </c>
      <c r="Q32" s="243" t="str">
        <f>'Key project Info'!$B$48</f>
        <v>Land use p</v>
      </c>
      <c r="R32" s="243" t="str">
        <f>'Key project Info'!$B$49</f>
        <v>Land use q</v>
      </c>
      <c r="S32" s="243" t="str">
        <f>'Key project Info'!$B$50</f>
        <v>Land use r</v>
      </c>
      <c r="T32" s="243" t="str">
        <f>'Key project Info'!$B$51</f>
        <v>Land use s</v>
      </c>
      <c r="U32" s="243" t="str">
        <f>'Key project Info'!$B$52</f>
        <v>Land use XXXXXXX</v>
      </c>
      <c r="V32" s="6"/>
      <c r="W32" s="6"/>
      <c r="X32" s="6"/>
      <c r="Y32" s="6"/>
      <c r="Z32" s="6"/>
      <c r="AA32" s="6"/>
      <c r="AB32" s="6"/>
      <c r="AC32" s="6"/>
      <c r="AD32" s="6"/>
      <c r="AE32" s="6"/>
      <c r="AF32" s="6"/>
      <c r="AG32" s="6"/>
      <c r="AH32" s="6"/>
      <c r="AI32" s="6"/>
    </row>
    <row r="33" spans="1:35" x14ac:dyDescent="0.3">
      <c r="A33" s="103" t="str">
        <f>'Key project Info'!$B33</f>
        <v>Primary natural forest (non-exploited)</v>
      </c>
      <c r="B33" s="320"/>
      <c r="C33" s="319">
        <f ca="1">-IF('Key project Info'!R20&gt;0,C9/'GHG emissions'!C16,0)</f>
        <v>-0.34369092363408332</v>
      </c>
      <c r="D33" s="319">
        <f ca="1">-IF('Key project Info'!S20&gt;0,D9/'GHG emissions'!D16,0)</f>
        <v>4.2391637514025513</v>
      </c>
      <c r="E33" s="319">
        <f ca="1">-IF('Key project Info'!T20&gt;0,E9/'GHG emissions'!E16,0)</f>
        <v>5.6239435700797271</v>
      </c>
      <c r="F33" s="319">
        <f>-IF('Key project Info'!U20&gt;0,F9/'GHG emissions'!F16,0)</f>
        <v>0</v>
      </c>
      <c r="G33" s="319">
        <f>-IF('Key project Info'!V20&gt;0,G9/'GHG emissions'!G16,0)</f>
        <v>0</v>
      </c>
      <c r="H33" s="319">
        <f>-IF('Key project Info'!W20&gt;0,H9/'GHG emissions'!H16,0)</f>
        <v>0</v>
      </c>
      <c r="I33" s="319">
        <f>-IF('Key project Info'!X20&gt;0,I9/'GHG emissions'!I16,0)</f>
        <v>0</v>
      </c>
      <c r="J33" s="319">
        <f>-IF('Key project Info'!Y20&gt;0,J9/'GHG emissions'!J16,0)</f>
        <v>0</v>
      </c>
      <c r="K33" s="319">
        <f>-IF('Key project Info'!Z20&gt;0,K9/'GHG emissions'!K16,0)</f>
        <v>0</v>
      </c>
      <c r="L33" s="319">
        <f>-IF('Key project Info'!AA20&gt;0,L9/'GHG emissions'!L16,0)</f>
        <v>0</v>
      </c>
      <c r="M33" s="319">
        <f>-IF('Key project Info'!AB20&gt;0,M9/'GHG emissions'!M16,0)</f>
        <v>0</v>
      </c>
      <c r="N33" s="319">
        <f>-IF('Key project Info'!AC20&gt;0,N9/'GHG emissions'!N16,0)</f>
        <v>0</v>
      </c>
      <c r="O33" s="319">
        <f>-IF('Key project Info'!AD20&gt;0,O9/'GHG emissions'!O16,0)</f>
        <v>0</v>
      </c>
      <c r="P33" s="319">
        <f>-IF('Key project Info'!AE20&gt;0,P9/'GHG emissions'!P16,0)</f>
        <v>0</v>
      </c>
      <c r="Q33" s="319">
        <f>-IF('Key project Info'!AF20&gt;0,Q9/'GHG emissions'!Q16,0)</f>
        <v>0</v>
      </c>
      <c r="R33" s="319">
        <f>-IF('Key project Info'!AG20&gt;0,R9/'GHG emissions'!R16,0)</f>
        <v>0</v>
      </c>
      <c r="S33" s="319">
        <f>-IF('Key project Info'!AH20&gt;0,S9/'GHG emissions'!S16,0)</f>
        <v>0</v>
      </c>
      <c r="T33" s="319">
        <f>-IF('Key project Info'!AI20&gt;0,T9/'GHG emissions'!T16,0)</f>
        <v>0</v>
      </c>
      <c r="U33" s="319">
        <f>-IF('Key project Info'!AJ20&gt;0,U9/'GHG emissions'!U16,0)</f>
        <v>0</v>
      </c>
      <c r="V33" s="6"/>
      <c r="W33" s="6"/>
      <c r="X33" s="6"/>
      <c r="Y33" s="6"/>
      <c r="Z33" s="6"/>
      <c r="AA33" s="6"/>
      <c r="AB33" s="6"/>
      <c r="AC33" s="6"/>
      <c r="AD33" s="6"/>
      <c r="AE33" s="6"/>
      <c r="AF33" s="6"/>
      <c r="AG33" s="6"/>
      <c r="AH33" s="6"/>
      <c r="AI33" s="6"/>
    </row>
    <row r="34" spans="1:35" x14ac:dyDescent="0.3">
      <c r="A34" s="103" t="str">
        <f>'Key project Info'!$B34</f>
        <v>Secondary natural forest (exploited)</v>
      </c>
      <c r="B34" s="319">
        <f>-IF('Key project Info'!Q21&gt;0,B10/'GHG emissions'!B17,0)</f>
        <v>0</v>
      </c>
      <c r="C34" s="320"/>
      <c r="D34" s="319">
        <f>-IF('Key project Info'!S21&gt;0,D10/'GHG emissions'!D17,0)</f>
        <v>0</v>
      </c>
      <c r="E34" s="319">
        <f>-IF('Key project Info'!T21&gt;0,E10/'GHG emissions'!E17,0)</f>
        <v>0</v>
      </c>
      <c r="F34" s="319">
        <f>-IF('Key project Info'!U21&gt;0,F10/'GHG emissions'!F17,0)</f>
        <v>0</v>
      </c>
      <c r="G34" s="319">
        <f>-IF('Key project Info'!V21&gt;0,G10/'GHG emissions'!G17,0)</f>
        <v>0</v>
      </c>
      <c r="H34" s="319">
        <f>-IF('Key project Info'!W21&gt;0,H10/'GHG emissions'!H17,0)</f>
        <v>0</v>
      </c>
      <c r="I34" s="319">
        <f>-IF('Key project Info'!X21&gt;0,I10/'GHG emissions'!I17,0)</f>
        <v>0</v>
      </c>
      <c r="J34" s="319">
        <f>-IF('Key project Info'!Y21&gt;0,J10/'GHG emissions'!J17,0)</f>
        <v>0</v>
      </c>
      <c r="K34" s="319">
        <f>-IF('Key project Info'!Z21&gt;0,K10/'GHG emissions'!K17,0)</f>
        <v>0</v>
      </c>
      <c r="L34" s="319">
        <f>-IF('Key project Info'!AA21&gt;0,L10/'GHG emissions'!L17,0)</f>
        <v>0</v>
      </c>
      <c r="M34" s="319">
        <f>-IF('Key project Info'!AB21&gt;0,M10/'GHG emissions'!M17,0)</f>
        <v>0</v>
      </c>
      <c r="N34" s="319">
        <f>-IF('Key project Info'!AC21&gt;0,N10/'GHG emissions'!N17,0)</f>
        <v>0</v>
      </c>
      <c r="O34" s="319">
        <f>-IF('Key project Info'!AD21&gt;0,O10/'GHG emissions'!O17,0)</f>
        <v>0</v>
      </c>
      <c r="P34" s="319">
        <f>-IF('Key project Info'!AE21&gt;0,P10/'GHG emissions'!P17,0)</f>
        <v>0</v>
      </c>
      <c r="Q34" s="319">
        <f>-IF('Key project Info'!AF21&gt;0,Q10/'GHG emissions'!Q17,0)</f>
        <v>0</v>
      </c>
      <c r="R34" s="319">
        <f>-IF('Key project Info'!AG21&gt;0,R10/'GHG emissions'!R17,0)</f>
        <v>0</v>
      </c>
      <c r="S34" s="319">
        <f>-IF('Key project Info'!AH21&gt;0,S10/'GHG emissions'!S17,0)</f>
        <v>0</v>
      </c>
      <c r="T34" s="319">
        <f>-IF('Key project Info'!AI21&gt;0,T10/'GHG emissions'!T17,0)</f>
        <v>0</v>
      </c>
      <c r="U34" s="319">
        <f>-IF('Key project Info'!AJ21&gt;0,U10/'GHG emissions'!U17,0)</f>
        <v>0</v>
      </c>
      <c r="V34" s="6"/>
      <c r="W34" s="6"/>
      <c r="X34" s="6"/>
      <c r="Y34" s="6"/>
      <c r="Z34" s="6"/>
      <c r="AA34" s="6"/>
      <c r="AB34" s="6"/>
      <c r="AC34" s="6"/>
      <c r="AD34" s="6"/>
      <c r="AE34" s="6"/>
      <c r="AF34" s="6"/>
      <c r="AG34" s="6"/>
      <c r="AH34" s="6"/>
      <c r="AI34" s="6"/>
    </row>
    <row r="35" spans="1:35" x14ac:dyDescent="0.3">
      <c r="A35" s="103" t="str">
        <f>'Key project Info'!$B35</f>
        <v>Agriculture after charcoal</v>
      </c>
      <c r="B35" s="319">
        <f>-IF('Key project Info'!Q22&gt;0,B11/'GHG emissions'!B18,0)</f>
        <v>0</v>
      </c>
      <c r="C35" s="319">
        <f>-IF('Key project Info'!R22&gt;0,C11/'GHG emissions'!C18,0)</f>
        <v>0</v>
      </c>
      <c r="D35" s="320"/>
      <c r="E35" s="319">
        <f>-IF('Key project Info'!T22&gt;0,E11/'GHG emissions'!E18,0)</f>
        <v>0</v>
      </c>
      <c r="F35" s="319">
        <f>-IF('Key project Info'!U22&gt;0,F11/'GHG emissions'!F18,0)</f>
        <v>0</v>
      </c>
      <c r="G35" s="319">
        <f>-IF('Key project Info'!V22&gt;0,G11/'GHG emissions'!G18,0)</f>
        <v>0</v>
      </c>
      <c r="H35" s="319">
        <f>-IF('Key project Info'!W22&gt;0,H11/'GHG emissions'!H18,0)</f>
        <v>0</v>
      </c>
      <c r="I35" s="319">
        <f>-IF('Key project Info'!X22&gt;0,I11/'GHG emissions'!I18,0)</f>
        <v>0</v>
      </c>
      <c r="J35" s="319">
        <f>-IF('Key project Info'!Y22&gt;0,J11/'GHG emissions'!J18,0)</f>
        <v>0</v>
      </c>
      <c r="K35" s="319">
        <f>-IF('Key project Info'!Z22&gt;0,K11/'GHG emissions'!K18,0)</f>
        <v>0</v>
      </c>
      <c r="L35" s="319">
        <f>-IF('Key project Info'!AA22&gt;0,L11/'GHG emissions'!L18,0)</f>
        <v>0</v>
      </c>
      <c r="M35" s="319">
        <f>-IF('Key project Info'!AB22&gt;0,M11/'GHG emissions'!M18,0)</f>
        <v>0</v>
      </c>
      <c r="N35" s="319">
        <f>-IF('Key project Info'!AC22&gt;0,N11/'GHG emissions'!N18,0)</f>
        <v>0</v>
      </c>
      <c r="O35" s="319">
        <f>-IF('Key project Info'!AD22&gt;0,O11/'GHG emissions'!O18,0)</f>
        <v>0</v>
      </c>
      <c r="P35" s="319">
        <f>-IF('Key project Info'!AE22&gt;0,P11/'GHG emissions'!P18,0)</f>
        <v>0</v>
      </c>
      <c r="Q35" s="319">
        <f>-IF('Key project Info'!AF22&gt;0,Q11/'GHG emissions'!Q18,0)</f>
        <v>0</v>
      </c>
      <c r="R35" s="319">
        <f>-IF('Key project Info'!AG22&gt;0,R11/'GHG emissions'!R18,0)</f>
        <v>0</v>
      </c>
      <c r="S35" s="319">
        <f>-IF('Key project Info'!AH22&gt;0,S11/'GHG emissions'!S18,0)</f>
        <v>0</v>
      </c>
      <c r="T35" s="319">
        <f>-IF('Key project Info'!AI22&gt;0,T11/'GHG emissions'!T18,0)</f>
        <v>0</v>
      </c>
      <c r="U35" s="319">
        <f>-IF('Key project Info'!AJ22&gt;0,U11/'GHG emissions'!U18,0)</f>
        <v>0</v>
      </c>
      <c r="V35" s="6"/>
      <c r="W35" s="6"/>
      <c r="X35" s="6"/>
      <c r="Y35" s="6"/>
      <c r="Z35" s="6"/>
      <c r="AA35" s="6"/>
      <c r="AB35" s="6"/>
      <c r="AC35" s="6"/>
      <c r="AD35" s="6"/>
      <c r="AE35" s="6"/>
      <c r="AF35" s="6"/>
      <c r="AG35" s="6"/>
      <c r="AH35" s="6"/>
      <c r="AI35" s="6"/>
    </row>
    <row r="36" spans="1:35" x14ac:dyDescent="0.3">
      <c r="A36" s="103" t="str">
        <f>'Key project Info'!$B36</f>
        <v xml:space="preserve">Agriculture </v>
      </c>
      <c r="B36" s="319">
        <f>-IF('Key project Info'!Q23&gt;0,B12/'GHG emissions'!B19,0)</f>
        <v>0</v>
      </c>
      <c r="C36" s="319">
        <f>-IF('Key project Info'!R23&gt;0,C12/'GHG emissions'!C19,0)</f>
        <v>0</v>
      </c>
      <c r="D36" s="319">
        <f>-IF('Key project Info'!S23&gt;0,D12/'GHG emissions'!D19,0)</f>
        <v>0</v>
      </c>
      <c r="E36" s="320"/>
      <c r="F36" s="319">
        <f>-IF('Key project Info'!U23&gt;0,F12/'GHG emissions'!F19,0)</f>
        <v>0</v>
      </c>
      <c r="G36" s="319">
        <f>-IF('Key project Info'!V23&gt;0,G12/'GHG emissions'!G19,0)</f>
        <v>0</v>
      </c>
      <c r="H36" s="319">
        <f>-IF('Key project Info'!W23&gt;0,H12/'GHG emissions'!H19,0)</f>
        <v>0</v>
      </c>
      <c r="I36" s="319">
        <f>-IF('Key project Info'!X23&gt;0,I12/'GHG emissions'!I19,0)</f>
        <v>0</v>
      </c>
      <c r="J36" s="319">
        <f>-IF('Key project Info'!Y23&gt;0,J12/'GHG emissions'!J19,0)</f>
        <v>0</v>
      </c>
      <c r="K36" s="319">
        <f>-IF('Key project Info'!Z23&gt;0,K12/'GHG emissions'!K19,0)</f>
        <v>0</v>
      </c>
      <c r="L36" s="319">
        <f>-IF('Key project Info'!AA23&gt;0,L12/'GHG emissions'!L19,0)</f>
        <v>0</v>
      </c>
      <c r="M36" s="319">
        <f>-IF('Key project Info'!AB23&gt;0,M12/'GHG emissions'!M19,0)</f>
        <v>0</v>
      </c>
      <c r="N36" s="319">
        <f>-IF('Key project Info'!AC23&gt;0,N12/'GHG emissions'!N19,0)</f>
        <v>0</v>
      </c>
      <c r="O36" s="319">
        <f>-IF('Key project Info'!AD23&gt;0,O12/'GHG emissions'!O19,0)</f>
        <v>0</v>
      </c>
      <c r="P36" s="319">
        <f>-IF('Key project Info'!AE23&gt;0,P12/'GHG emissions'!P19,0)</f>
        <v>0</v>
      </c>
      <c r="Q36" s="319">
        <f>-IF('Key project Info'!AF23&gt;0,Q12/'GHG emissions'!Q19,0)</f>
        <v>0</v>
      </c>
      <c r="R36" s="319">
        <f>-IF('Key project Info'!AG23&gt;0,R12/'GHG emissions'!R19,0)</f>
        <v>0</v>
      </c>
      <c r="S36" s="319">
        <f>-IF('Key project Info'!AH23&gt;0,S12/'GHG emissions'!S19,0)</f>
        <v>0</v>
      </c>
      <c r="T36" s="319">
        <f>-IF('Key project Info'!AI23&gt;0,T12/'GHG emissions'!T19,0)</f>
        <v>0</v>
      </c>
      <c r="U36" s="319">
        <f>-IF('Key project Info'!AJ23&gt;0,U12/'GHG emissions'!U19,0)</f>
        <v>0</v>
      </c>
      <c r="V36" s="6"/>
      <c r="W36" s="6"/>
      <c r="X36" s="6"/>
      <c r="Y36" s="6"/>
      <c r="Z36" s="6"/>
      <c r="AA36" s="6"/>
      <c r="AB36" s="6"/>
      <c r="AC36" s="6"/>
      <c r="AD36" s="6"/>
      <c r="AE36" s="6"/>
      <c r="AF36" s="6"/>
      <c r="AG36" s="6"/>
      <c r="AH36" s="6"/>
      <c r="AI36" s="6"/>
    </row>
    <row r="37" spans="1:35" x14ac:dyDescent="0.3">
      <c r="A37" s="103" t="str">
        <f>'Key project Info'!$B37</f>
        <v>Sustainable logging of primary forests</v>
      </c>
      <c r="B37" s="319">
        <f>-IF('Key project Info'!Q24&gt;0,B13/'GHG emissions'!B20,0)</f>
        <v>0</v>
      </c>
      <c r="C37" s="319">
        <f>-IF('Key project Info'!R24&gt;0,C13/'GHG emissions'!C20,0)</f>
        <v>0</v>
      </c>
      <c r="D37" s="319">
        <f>-IF('Key project Info'!S24&gt;0,D13/'GHG emissions'!D20,0)</f>
        <v>0</v>
      </c>
      <c r="E37" s="319">
        <f>-IF('Key project Info'!T24&gt;0,E13/'GHG emissions'!E20,0)</f>
        <v>0</v>
      </c>
      <c r="F37" s="320"/>
      <c r="G37" s="319">
        <f>-IF('Key project Info'!V24&gt;0,G13/'GHG emissions'!G20,0)</f>
        <v>0</v>
      </c>
      <c r="H37" s="319">
        <f>-IF('Key project Info'!W24&gt;0,H13/'GHG emissions'!H20,0)</f>
        <v>0</v>
      </c>
      <c r="I37" s="319">
        <f>-IF('Key project Info'!X24&gt;0,I13/'GHG emissions'!I20,0)</f>
        <v>0</v>
      </c>
      <c r="J37" s="319">
        <f>-IF('Key project Info'!Y24&gt;0,J13/'GHG emissions'!J20,0)</f>
        <v>0</v>
      </c>
      <c r="K37" s="319">
        <f>-IF('Key project Info'!Z24&gt;0,K13/'GHG emissions'!K20,0)</f>
        <v>0</v>
      </c>
      <c r="L37" s="319">
        <f>-IF('Key project Info'!AA24&gt;0,L13/'GHG emissions'!L20,0)</f>
        <v>0</v>
      </c>
      <c r="M37" s="319">
        <f>-IF('Key project Info'!AB24&gt;0,M13/'GHG emissions'!M20,0)</f>
        <v>0</v>
      </c>
      <c r="N37" s="319">
        <f>-IF('Key project Info'!AC24&gt;0,N13/'GHG emissions'!N20,0)</f>
        <v>0</v>
      </c>
      <c r="O37" s="319">
        <f>-IF('Key project Info'!AD24&gt;0,O13/'GHG emissions'!O20,0)</f>
        <v>0</v>
      </c>
      <c r="P37" s="319">
        <f>-IF('Key project Info'!AE24&gt;0,P13/'GHG emissions'!P20,0)</f>
        <v>0</v>
      </c>
      <c r="Q37" s="319">
        <f>-IF('Key project Info'!AF24&gt;0,Q13/'GHG emissions'!Q20,0)</f>
        <v>0</v>
      </c>
      <c r="R37" s="319">
        <f>-IF('Key project Info'!AG24&gt;0,R13/'GHG emissions'!R20,0)</f>
        <v>0</v>
      </c>
      <c r="S37" s="319">
        <f>-IF('Key project Info'!AH24&gt;0,S13/'GHG emissions'!S20,0)</f>
        <v>0</v>
      </c>
      <c r="T37" s="319">
        <f>-IF('Key project Info'!AI24&gt;0,T13/'GHG emissions'!T20,0)</f>
        <v>0</v>
      </c>
      <c r="U37" s="319">
        <f>-IF('Key project Info'!AJ24&gt;0,U13/'GHG emissions'!U20,0)</f>
        <v>0</v>
      </c>
      <c r="V37" s="6"/>
      <c r="W37" s="6"/>
      <c r="X37" s="6"/>
      <c r="Y37" s="6"/>
      <c r="Z37" s="6"/>
      <c r="AA37" s="6"/>
      <c r="AB37" s="6"/>
      <c r="AC37" s="6"/>
      <c r="AD37" s="6"/>
      <c r="AE37" s="6"/>
      <c r="AF37" s="6"/>
      <c r="AG37" s="6"/>
      <c r="AH37" s="6"/>
      <c r="AI37" s="6"/>
    </row>
    <row r="38" spans="1:35" x14ac:dyDescent="0.3">
      <c r="A38" s="103" t="str">
        <f>'Key project Info'!$B38</f>
        <v>Land use e</v>
      </c>
      <c r="B38" s="319">
        <f>-IF('Key project Info'!Q25&gt;0,B14/'GHG emissions'!B21,0)</f>
        <v>0</v>
      </c>
      <c r="C38" s="319">
        <f>-IF('Key project Info'!R25&gt;0,C14/'GHG emissions'!C21,0)</f>
        <v>0</v>
      </c>
      <c r="D38" s="319">
        <f>-IF('Key project Info'!S25&gt;0,D14/'GHG emissions'!D21,0)</f>
        <v>0</v>
      </c>
      <c r="E38" s="319">
        <f>-IF('Key project Info'!T25&gt;0,E14/'GHG emissions'!E21,0)</f>
        <v>0</v>
      </c>
      <c r="F38" s="319">
        <f>-IF('Key project Info'!U25&gt;0,F14/'GHG emissions'!F21,0)</f>
        <v>0</v>
      </c>
      <c r="G38" s="320"/>
      <c r="H38" s="319">
        <f>-IF('Key project Info'!W25&gt;0,H14/'GHG emissions'!H21,0)</f>
        <v>0</v>
      </c>
      <c r="I38" s="319">
        <f>-IF('Key project Info'!X25&gt;0,I14/'GHG emissions'!I21,0)</f>
        <v>0</v>
      </c>
      <c r="J38" s="319">
        <f>-IF('Key project Info'!Y25&gt;0,J14/'GHG emissions'!J21,0)</f>
        <v>0</v>
      </c>
      <c r="K38" s="319">
        <f>-IF('Key project Info'!Z25&gt;0,K14/'GHG emissions'!K21,0)</f>
        <v>0</v>
      </c>
      <c r="L38" s="319">
        <f>-IF('Key project Info'!AA25&gt;0,L14/'GHG emissions'!L21,0)</f>
        <v>0</v>
      </c>
      <c r="M38" s="319">
        <f>-IF('Key project Info'!AB25&gt;0,M14/'GHG emissions'!M21,0)</f>
        <v>0</v>
      </c>
      <c r="N38" s="319">
        <f>-IF('Key project Info'!AC25&gt;0,N14/'GHG emissions'!N21,0)</f>
        <v>0</v>
      </c>
      <c r="O38" s="319">
        <f>-IF('Key project Info'!AD25&gt;0,O14/'GHG emissions'!O21,0)</f>
        <v>0</v>
      </c>
      <c r="P38" s="319">
        <f>-IF('Key project Info'!AE25&gt;0,P14/'GHG emissions'!P21,0)</f>
        <v>0</v>
      </c>
      <c r="Q38" s="319">
        <f>-IF('Key project Info'!AF25&gt;0,Q14/'GHG emissions'!Q21,0)</f>
        <v>0</v>
      </c>
      <c r="R38" s="319">
        <f>-IF('Key project Info'!AG25&gt;0,R14/'GHG emissions'!R21,0)</f>
        <v>0</v>
      </c>
      <c r="S38" s="319">
        <f>-IF('Key project Info'!AH25&gt;0,S14/'GHG emissions'!S21,0)</f>
        <v>0</v>
      </c>
      <c r="T38" s="319">
        <f>-IF('Key project Info'!AI25&gt;0,T14/'GHG emissions'!T21,0)</f>
        <v>0</v>
      </c>
      <c r="U38" s="319">
        <f>-IF('Key project Info'!AJ25&gt;0,U14/'GHG emissions'!U21,0)</f>
        <v>0</v>
      </c>
      <c r="V38" s="6"/>
      <c r="W38" s="6"/>
      <c r="X38" s="6"/>
      <c r="Y38" s="6"/>
      <c r="Z38" s="6"/>
      <c r="AA38" s="6"/>
      <c r="AB38" s="6"/>
      <c r="AC38" s="6"/>
      <c r="AD38" s="6"/>
      <c r="AE38" s="6"/>
      <c r="AF38" s="6"/>
      <c r="AG38" s="6"/>
      <c r="AH38" s="6"/>
      <c r="AI38" s="6"/>
    </row>
    <row r="39" spans="1:35" x14ac:dyDescent="0.3">
      <c r="A39" s="103" t="str">
        <f>'Key project Info'!$B39</f>
        <v>Land use g</v>
      </c>
      <c r="B39" s="319">
        <f>-IF('Key project Info'!Q26&gt;0,B15/'GHG emissions'!B22,0)</f>
        <v>0</v>
      </c>
      <c r="C39" s="319">
        <f>-IF('Key project Info'!R26&gt;0,C15/'GHG emissions'!C22,0)</f>
        <v>0</v>
      </c>
      <c r="D39" s="319">
        <f>-IF('Key project Info'!S26&gt;0,D15/'GHG emissions'!D22,0)</f>
        <v>0</v>
      </c>
      <c r="E39" s="319">
        <f>-IF('Key project Info'!T26&gt;0,E15/'GHG emissions'!E22,0)</f>
        <v>0</v>
      </c>
      <c r="F39" s="319">
        <f>-IF('Key project Info'!U26&gt;0,F15/'GHG emissions'!F22,0)</f>
        <v>0</v>
      </c>
      <c r="G39" s="319">
        <f>-IF('Key project Info'!V26&gt;0,G15/'GHG emissions'!G22,0)</f>
        <v>0</v>
      </c>
      <c r="H39" s="320"/>
      <c r="I39" s="319">
        <f>-IF('Key project Info'!X26&gt;0,I15/'GHG emissions'!I22,0)</f>
        <v>0</v>
      </c>
      <c r="J39" s="319">
        <f>-IF('Key project Info'!Y26&gt;0,J15/'GHG emissions'!J22,0)</f>
        <v>0</v>
      </c>
      <c r="K39" s="319">
        <f>-IF('Key project Info'!Z26&gt;0,K15/'GHG emissions'!K22,0)</f>
        <v>0</v>
      </c>
      <c r="L39" s="319">
        <f>-IF('Key project Info'!AA26&gt;0,L15/'GHG emissions'!L22,0)</f>
        <v>0</v>
      </c>
      <c r="M39" s="319">
        <f>-IF('Key project Info'!AB26&gt;0,M15/'GHG emissions'!M22,0)</f>
        <v>0</v>
      </c>
      <c r="N39" s="319">
        <f>-IF('Key project Info'!AC26&gt;0,N15/'GHG emissions'!N22,0)</f>
        <v>0</v>
      </c>
      <c r="O39" s="319">
        <f>-IF('Key project Info'!AD26&gt;0,O15/'GHG emissions'!O22,0)</f>
        <v>0</v>
      </c>
      <c r="P39" s="319">
        <f>-IF('Key project Info'!AE26&gt;0,P15/'GHG emissions'!P22,0)</f>
        <v>0</v>
      </c>
      <c r="Q39" s="319">
        <f>-IF('Key project Info'!AF26&gt;0,Q15/'GHG emissions'!Q22,0)</f>
        <v>0</v>
      </c>
      <c r="R39" s="319">
        <f>-IF('Key project Info'!AG26&gt;0,R15/'GHG emissions'!R22,0)</f>
        <v>0</v>
      </c>
      <c r="S39" s="319">
        <f>-IF('Key project Info'!AH26&gt;0,S15/'GHG emissions'!S22,0)</f>
        <v>0</v>
      </c>
      <c r="T39" s="319">
        <f>-IF('Key project Info'!AI26&gt;0,T15/'GHG emissions'!T22,0)</f>
        <v>0</v>
      </c>
      <c r="U39" s="319">
        <f>-IF('Key project Info'!AJ26&gt;0,U15/'GHG emissions'!U22,0)</f>
        <v>0</v>
      </c>
      <c r="V39" s="6"/>
      <c r="W39" s="6"/>
      <c r="X39" s="6"/>
      <c r="Y39" s="6"/>
      <c r="Z39" s="6"/>
      <c r="AA39" s="6"/>
      <c r="AB39" s="6"/>
      <c r="AC39" s="6"/>
      <c r="AD39" s="6"/>
      <c r="AE39" s="6"/>
      <c r="AF39" s="6"/>
      <c r="AG39" s="6"/>
      <c r="AH39" s="6"/>
      <c r="AI39" s="6"/>
    </row>
    <row r="40" spans="1:35" x14ac:dyDescent="0.3">
      <c r="A40" s="103" t="str">
        <f>'Key project Info'!$B40</f>
        <v>Land use h</v>
      </c>
      <c r="B40" s="319">
        <f>-IF('Key project Info'!Q27&gt;0,B16/'GHG emissions'!B23,0)</f>
        <v>0</v>
      </c>
      <c r="C40" s="319">
        <f>-IF('Key project Info'!R27&gt;0,C16/'GHG emissions'!C23,0)</f>
        <v>0</v>
      </c>
      <c r="D40" s="319">
        <f>-IF('Key project Info'!S27&gt;0,D16/'GHG emissions'!D23,0)</f>
        <v>0</v>
      </c>
      <c r="E40" s="319">
        <f>-IF('Key project Info'!T27&gt;0,E16/'GHG emissions'!E23,0)</f>
        <v>0</v>
      </c>
      <c r="F40" s="319">
        <f>-IF('Key project Info'!U27&gt;0,F16/'GHG emissions'!F23,0)</f>
        <v>0</v>
      </c>
      <c r="G40" s="319">
        <f>-IF('Key project Info'!V27&gt;0,G16/'GHG emissions'!G23,0)</f>
        <v>0</v>
      </c>
      <c r="H40" s="319">
        <f>-IF('Key project Info'!W27&gt;0,H16/'GHG emissions'!H23,0)</f>
        <v>0</v>
      </c>
      <c r="I40" s="320"/>
      <c r="J40" s="319">
        <f>-IF('Key project Info'!Y27&gt;0,J16/'GHG emissions'!J23,0)</f>
        <v>0</v>
      </c>
      <c r="K40" s="319">
        <f>-IF('Key project Info'!Z27&gt;0,K16/'GHG emissions'!K23,0)</f>
        <v>0</v>
      </c>
      <c r="L40" s="319">
        <f>-IF('Key project Info'!AA27&gt;0,L16/'GHG emissions'!L23,0)</f>
        <v>0</v>
      </c>
      <c r="M40" s="319">
        <f>-IF('Key project Info'!AB27&gt;0,M16/'GHG emissions'!M23,0)</f>
        <v>0</v>
      </c>
      <c r="N40" s="319">
        <f>-IF('Key project Info'!AC27&gt;0,N16/'GHG emissions'!N23,0)</f>
        <v>0</v>
      </c>
      <c r="O40" s="319">
        <f>-IF('Key project Info'!AD27&gt;0,O16/'GHG emissions'!O23,0)</f>
        <v>0</v>
      </c>
      <c r="P40" s="319">
        <f>-IF('Key project Info'!AE27&gt;0,P16/'GHG emissions'!P23,0)</f>
        <v>0</v>
      </c>
      <c r="Q40" s="319">
        <f>-IF('Key project Info'!AF27&gt;0,Q16/'GHG emissions'!Q23,0)</f>
        <v>0</v>
      </c>
      <c r="R40" s="319">
        <f>-IF('Key project Info'!AG27&gt;0,R16/'GHG emissions'!R23,0)</f>
        <v>0</v>
      </c>
      <c r="S40" s="319">
        <f>-IF('Key project Info'!AH27&gt;0,S16/'GHG emissions'!S23,0)</f>
        <v>0</v>
      </c>
      <c r="T40" s="319">
        <f>-IF('Key project Info'!AI27&gt;0,T16/'GHG emissions'!T23,0)</f>
        <v>0</v>
      </c>
      <c r="U40" s="319">
        <f>-IF('Key project Info'!AJ27&gt;0,U16/'GHG emissions'!U23,0)</f>
        <v>0</v>
      </c>
      <c r="V40" s="6"/>
      <c r="W40" s="6"/>
      <c r="X40" s="6"/>
      <c r="Y40" s="6"/>
      <c r="Z40" s="6"/>
      <c r="AA40" s="6"/>
      <c r="AB40" s="6"/>
      <c r="AC40" s="6"/>
      <c r="AD40" s="6"/>
      <c r="AE40" s="6"/>
      <c r="AF40" s="6"/>
      <c r="AG40" s="6"/>
      <c r="AH40" s="6"/>
      <c r="AI40" s="6"/>
    </row>
    <row r="41" spans="1:35" x14ac:dyDescent="0.3">
      <c r="A41" s="103" t="str">
        <f>'Key project Info'!$B41</f>
        <v>Land use i</v>
      </c>
      <c r="B41" s="319">
        <f>-IF('Key project Info'!Q28&gt;0,B17/'GHG emissions'!B24,0)</f>
        <v>0</v>
      </c>
      <c r="C41" s="319">
        <f>-IF('Key project Info'!R28&gt;0,C17/'GHG emissions'!C24,0)</f>
        <v>0</v>
      </c>
      <c r="D41" s="319">
        <f>-IF('Key project Info'!S28&gt;0,D17/'GHG emissions'!D24,0)</f>
        <v>0</v>
      </c>
      <c r="E41" s="319">
        <f>-IF('Key project Info'!T28&gt;0,E17/'GHG emissions'!E24,0)</f>
        <v>0</v>
      </c>
      <c r="F41" s="319">
        <f>-IF('Key project Info'!U28&gt;0,F17/'GHG emissions'!F24,0)</f>
        <v>0</v>
      </c>
      <c r="G41" s="319">
        <f>-IF('Key project Info'!V28&gt;0,G17/'GHG emissions'!G24,0)</f>
        <v>0</v>
      </c>
      <c r="H41" s="319">
        <f>-IF('Key project Info'!W28&gt;0,H17/'GHG emissions'!H24,0)</f>
        <v>0</v>
      </c>
      <c r="I41" s="319">
        <f>-IF('Key project Info'!X28&gt;0,I17/'GHG emissions'!I24,0)</f>
        <v>0</v>
      </c>
      <c r="J41" s="320"/>
      <c r="K41" s="319">
        <f>-IF('Key project Info'!Z28&gt;0,K17/'GHG emissions'!K24,0)</f>
        <v>0</v>
      </c>
      <c r="L41" s="319">
        <f>-IF('Key project Info'!AA28&gt;0,L17/'GHG emissions'!L24,0)</f>
        <v>0</v>
      </c>
      <c r="M41" s="319">
        <f>-IF('Key project Info'!AB28&gt;0,M17/'GHG emissions'!M24,0)</f>
        <v>0</v>
      </c>
      <c r="N41" s="319">
        <f>-IF('Key project Info'!AC28&gt;0,N17/'GHG emissions'!N24,0)</f>
        <v>0</v>
      </c>
      <c r="O41" s="319">
        <f>-IF('Key project Info'!AD28&gt;0,O17/'GHG emissions'!O24,0)</f>
        <v>0</v>
      </c>
      <c r="P41" s="319">
        <f>-IF('Key project Info'!AE28&gt;0,P17/'GHG emissions'!P24,0)</f>
        <v>0</v>
      </c>
      <c r="Q41" s="319">
        <f>-IF('Key project Info'!AF28&gt;0,Q17/'GHG emissions'!Q24,0)</f>
        <v>0</v>
      </c>
      <c r="R41" s="319">
        <f>-IF('Key project Info'!AG28&gt;0,R17/'GHG emissions'!R24,0)</f>
        <v>0</v>
      </c>
      <c r="S41" s="319">
        <f>-IF('Key project Info'!AH28&gt;0,S17/'GHG emissions'!S24,0)</f>
        <v>0</v>
      </c>
      <c r="T41" s="319">
        <f>-IF('Key project Info'!AI28&gt;0,T17/'GHG emissions'!T24,0)</f>
        <v>0</v>
      </c>
      <c r="U41" s="319">
        <f>-IF('Key project Info'!AJ28&gt;0,U17/'GHG emissions'!U24,0)</f>
        <v>0</v>
      </c>
      <c r="V41" s="6"/>
      <c r="W41" s="6"/>
      <c r="X41" s="6"/>
      <c r="Y41" s="6"/>
      <c r="Z41" s="6"/>
      <c r="AA41" s="6"/>
      <c r="AB41" s="6"/>
      <c r="AC41" s="6"/>
      <c r="AD41" s="6"/>
      <c r="AE41" s="6"/>
      <c r="AF41" s="6"/>
      <c r="AG41" s="6"/>
      <c r="AH41" s="6"/>
      <c r="AI41" s="6"/>
    </row>
    <row r="42" spans="1:35" x14ac:dyDescent="0.3">
      <c r="A42" s="103" t="str">
        <f>'Key project Info'!$B42</f>
        <v>Land use j</v>
      </c>
      <c r="B42" s="319">
        <f>-IF('Key project Info'!Q29&gt;0,B18/'GHG emissions'!B25,0)</f>
        <v>0</v>
      </c>
      <c r="C42" s="319">
        <f>-IF('Key project Info'!R29&gt;0,C18/'GHG emissions'!C25,0)</f>
        <v>0</v>
      </c>
      <c r="D42" s="319">
        <f>-IF('Key project Info'!S29&gt;0,D18/'GHG emissions'!D25,0)</f>
        <v>0</v>
      </c>
      <c r="E42" s="319">
        <f>-IF('Key project Info'!T29&gt;0,E18/'GHG emissions'!E25,0)</f>
        <v>0</v>
      </c>
      <c r="F42" s="319">
        <f>-IF('Key project Info'!U29&gt;0,F18/'GHG emissions'!F25,0)</f>
        <v>0</v>
      </c>
      <c r="G42" s="319">
        <f>-IF('Key project Info'!V29&gt;0,G18/'GHG emissions'!G25,0)</f>
        <v>0</v>
      </c>
      <c r="H42" s="319">
        <f>-IF('Key project Info'!W29&gt;0,H18/'GHG emissions'!H25,0)</f>
        <v>0</v>
      </c>
      <c r="I42" s="319">
        <f>-IF('Key project Info'!X29&gt;0,I18/'GHG emissions'!I25,0)</f>
        <v>0</v>
      </c>
      <c r="J42" s="319">
        <f>-IF('Key project Info'!Y29&gt;0,J18/'GHG emissions'!J25,0)</f>
        <v>0</v>
      </c>
      <c r="K42" s="320"/>
      <c r="L42" s="319">
        <f>-IF('Key project Info'!AA29&gt;0,L18/'GHG emissions'!L25,0)</f>
        <v>0</v>
      </c>
      <c r="M42" s="319">
        <f>-IF('Key project Info'!AB29&gt;0,M18/'GHG emissions'!M25,0)</f>
        <v>0</v>
      </c>
      <c r="N42" s="319">
        <f>-IF('Key project Info'!AC29&gt;0,N18/'GHG emissions'!N25,0)</f>
        <v>0</v>
      </c>
      <c r="O42" s="319">
        <f>-IF('Key project Info'!AD29&gt;0,O18/'GHG emissions'!O25,0)</f>
        <v>0</v>
      </c>
      <c r="P42" s="319">
        <f>-IF('Key project Info'!AE29&gt;0,P18/'GHG emissions'!P25,0)</f>
        <v>0</v>
      </c>
      <c r="Q42" s="319">
        <f>-IF('Key project Info'!AF29&gt;0,Q18/'GHG emissions'!Q25,0)</f>
        <v>0</v>
      </c>
      <c r="R42" s="319">
        <f>-IF('Key project Info'!AG29&gt;0,R18/'GHG emissions'!R25,0)</f>
        <v>0</v>
      </c>
      <c r="S42" s="319">
        <f>-IF('Key project Info'!AH29&gt;0,S18/'GHG emissions'!S25,0)</f>
        <v>0</v>
      </c>
      <c r="T42" s="319">
        <f>-IF('Key project Info'!AI29&gt;0,T18/'GHG emissions'!T25,0)</f>
        <v>0</v>
      </c>
      <c r="U42" s="319">
        <f>-IF('Key project Info'!AJ29&gt;0,U18/'GHG emissions'!U25,0)</f>
        <v>0</v>
      </c>
      <c r="V42" s="6"/>
      <c r="W42" s="6"/>
      <c r="X42" s="6"/>
      <c r="Y42" s="6"/>
      <c r="Z42" s="6"/>
      <c r="AA42" s="6"/>
      <c r="AB42" s="6"/>
      <c r="AC42" s="6"/>
      <c r="AD42" s="6"/>
      <c r="AE42" s="6"/>
      <c r="AF42" s="6"/>
      <c r="AG42" s="6"/>
      <c r="AH42" s="6"/>
      <c r="AI42" s="6"/>
    </row>
    <row r="43" spans="1:35" x14ac:dyDescent="0.3">
      <c r="A43" s="103" t="str">
        <f>'Key project Info'!$B43</f>
        <v>Land use k</v>
      </c>
      <c r="B43" s="319">
        <f>-IF('Key project Info'!Q30&gt;0,B19/'GHG emissions'!B26,0)</f>
        <v>0</v>
      </c>
      <c r="C43" s="319">
        <f>-IF('Key project Info'!R30&gt;0,C19/'GHG emissions'!C26,0)</f>
        <v>0</v>
      </c>
      <c r="D43" s="319">
        <f>-IF('Key project Info'!S30&gt;0,D19/'GHG emissions'!D26,0)</f>
        <v>0</v>
      </c>
      <c r="E43" s="319">
        <f>-IF('Key project Info'!T30&gt;0,E19/'GHG emissions'!E26,0)</f>
        <v>0</v>
      </c>
      <c r="F43" s="319">
        <f>-IF('Key project Info'!U30&gt;0,F19/'GHG emissions'!F26,0)</f>
        <v>0</v>
      </c>
      <c r="G43" s="319">
        <f>-IF('Key project Info'!V30&gt;0,G19/'GHG emissions'!G26,0)</f>
        <v>0</v>
      </c>
      <c r="H43" s="319">
        <f>-IF('Key project Info'!W30&gt;0,H19/'GHG emissions'!H26,0)</f>
        <v>0</v>
      </c>
      <c r="I43" s="319">
        <f>-IF('Key project Info'!X30&gt;0,I19/'GHG emissions'!I26,0)</f>
        <v>0</v>
      </c>
      <c r="J43" s="319">
        <f>-IF('Key project Info'!Y30&gt;0,J19/'GHG emissions'!J26,0)</f>
        <v>0</v>
      </c>
      <c r="K43" s="319">
        <f>-IF('Key project Info'!Z30&gt;0,K19/'GHG emissions'!K26,0)</f>
        <v>0</v>
      </c>
      <c r="L43" s="320"/>
      <c r="M43" s="319">
        <f>-IF('Key project Info'!AB30&gt;0,M19/'GHG emissions'!M26,0)</f>
        <v>0</v>
      </c>
      <c r="N43" s="319">
        <f>-IF('Key project Info'!AC30&gt;0,N19/'GHG emissions'!N26,0)</f>
        <v>0</v>
      </c>
      <c r="O43" s="319">
        <f>-IF('Key project Info'!AD30&gt;0,O19/'GHG emissions'!O26,0)</f>
        <v>0</v>
      </c>
      <c r="P43" s="319">
        <f>-IF('Key project Info'!AE30&gt;0,P19/'GHG emissions'!P26,0)</f>
        <v>0</v>
      </c>
      <c r="Q43" s="319">
        <f>-IF('Key project Info'!AF30&gt;0,Q19/'GHG emissions'!Q26,0)</f>
        <v>0</v>
      </c>
      <c r="R43" s="319">
        <f>-IF('Key project Info'!AG30&gt;0,R19/'GHG emissions'!R26,0)</f>
        <v>0</v>
      </c>
      <c r="S43" s="319">
        <f>-IF('Key project Info'!AH30&gt;0,S19/'GHG emissions'!S26,0)</f>
        <v>0</v>
      </c>
      <c r="T43" s="319">
        <f>-IF('Key project Info'!AI30&gt;0,T19/'GHG emissions'!T26,0)</f>
        <v>0</v>
      </c>
      <c r="U43" s="319">
        <f>-IF('Key project Info'!AJ30&gt;0,U19/'GHG emissions'!U26,0)</f>
        <v>0</v>
      </c>
      <c r="V43" s="6"/>
      <c r="W43" s="6"/>
      <c r="X43" s="6"/>
      <c r="Y43" s="6"/>
      <c r="Z43" s="6"/>
      <c r="AA43" s="6"/>
      <c r="AB43" s="6"/>
      <c r="AC43" s="6"/>
      <c r="AD43" s="6"/>
      <c r="AE43" s="6"/>
      <c r="AF43" s="6"/>
      <c r="AG43" s="6"/>
      <c r="AH43" s="6"/>
      <c r="AI43" s="6"/>
    </row>
    <row r="44" spans="1:35" x14ac:dyDescent="0.3">
      <c r="A44" s="103" t="str">
        <f>'Key project Info'!$B44</f>
        <v>Land use l</v>
      </c>
      <c r="B44" s="319">
        <f>-IF('Key project Info'!Q31&gt;0,B20/'GHG emissions'!B27,0)</f>
        <v>0</v>
      </c>
      <c r="C44" s="319">
        <f>-IF('Key project Info'!R31&gt;0,C20/'GHG emissions'!C27,0)</f>
        <v>0</v>
      </c>
      <c r="D44" s="319">
        <f>-IF('Key project Info'!S31&gt;0,D20/'GHG emissions'!D27,0)</f>
        <v>0</v>
      </c>
      <c r="E44" s="319">
        <f>-IF('Key project Info'!T31&gt;0,E20/'GHG emissions'!E27,0)</f>
        <v>0</v>
      </c>
      <c r="F44" s="319">
        <f>-IF('Key project Info'!U31&gt;0,F20/'GHG emissions'!F27,0)</f>
        <v>0</v>
      </c>
      <c r="G44" s="319">
        <f>-IF('Key project Info'!V31&gt;0,G20/'GHG emissions'!G27,0)</f>
        <v>0</v>
      </c>
      <c r="H44" s="319">
        <f>-IF('Key project Info'!W31&gt;0,H20/'GHG emissions'!H27,0)</f>
        <v>0</v>
      </c>
      <c r="I44" s="319">
        <f>-IF('Key project Info'!X31&gt;0,I20/'GHG emissions'!I27,0)</f>
        <v>0</v>
      </c>
      <c r="J44" s="319">
        <f>-IF('Key project Info'!Y31&gt;0,J20/'GHG emissions'!J27,0)</f>
        <v>0</v>
      </c>
      <c r="K44" s="319">
        <f>-IF('Key project Info'!Z31&gt;0,K20/'GHG emissions'!K27,0)</f>
        <v>0</v>
      </c>
      <c r="L44" s="319">
        <f>-IF('Key project Info'!AA31&gt;0,L20/'GHG emissions'!L27,0)</f>
        <v>0</v>
      </c>
      <c r="M44" s="320"/>
      <c r="N44" s="319">
        <f>-IF('Key project Info'!AC31&gt;0,N20/'GHG emissions'!N27,0)</f>
        <v>0</v>
      </c>
      <c r="O44" s="319">
        <f>-IF('Key project Info'!AD31&gt;0,O20/'GHG emissions'!O27,0)</f>
        <v>0</v>
      </c>
      <c r="P44" s="319">
        <f>-IF('Key project Info'!AE31&gt;0,P20/'GHG emissions'!P27,0)</f>
        <v>0</v>
      </c>
      <c r="Q44" s="319">
        <f>-IF('Key project Info'!AF31&gt;0,Q20/'GHG emissions'!Q27,0)</f>
        <v>0</v>
      </c>
      <c r="R44" s="319">
        <f>-IF('Key project Info'!AG31&gt;0,R20/'GHG emissions'!R27,0)</f>
        <v>0</v>
      </c>
      <c r="S44" s="319">
        <f>-IF('Key project Info'!AH31&gt;0,S20/'GHG emissions'!S27,0)</f>
        <v>0</v>
      </c>
      <c r="T44" s="319">
        <f>-IF('Key project Info'!AI31&gt;0,T20/'GHG emissions'!T27,0)</f>
        <v>0</v>
      </c>
      <c r="U44" s="319">
        <f>-IF('Key project Info'!AJ31&gt;0,U20/'GHG emissions'!U27,0)</f>
        <v>0</v>
      </c>
      <c r="V44" s="6"/>
      <c r="W44" s="6"/>
      <c r="X44" s="6"/>
      <c r="Y44" s="6"/>
      <c r="Z44" s="6"/>
      <c r="AA44" s="6"/>
      <c r="AB44" s="6"/>
      <c r="AC44" s="6"/>
      <c r="AD44" s="6"/>
      <c r="AE44" s="6"/>
      <c r="AF44" s="6"/>
      <c r="AG44" s="6"/>
      <c r="AH44" s="6"/>
      <c r="AI44" s="6"/>
    </row>
    <row r="45" spans="1:35" x14ac:dyDescent="0.3">
      <c r="A45" s="103" t="str">
        <f>'Key project Info'!$B45</f>
        <v>Land use m</v>
      </c>
      <c r="B45" s="319">
        <f>-IF('Key project Info'!Q32&gt;0,B21/'GHG emissions'!B28,0)</f>
        <v>0</v>
      </c>
      <c r="C45" s="319">
        <f>-IF('Key project Info'!R32&gt;0,C21/'GHG emissions'!C28,0)</f>
        <v>0</v>
      </c>
      <c r="D45" s="319">
        <f>-IF('Key project Info'!S32&gt;0,D21/'GHG emissions'!D28,0)</f>
        <v>0</v>
      </c>
      <c r="E45" s="319">
        <f>-IF('Key project Info'!T32&gt;0,E21/'GHG emissions'!E28,0)</f>
        <v>0</v>
      </c>
      <c r="F45" s="319">
        <f>-IF('Key project Info'!U32&gt;0,F21/'GHG emissions'!F28,0)</f>
        <v>0</v>
      </c>
      <c r="G45" s="319">
        <f>-IF('Key project Info'!V32&gt;0,G21/'GHG emissions'!G28,0)</f>
        <v>0</v>
      </c>
      <c r="H45" s="319">
        <f>-IF('Key project Info'!W32&gt;0,H21/'GHG emissions'!H28,0)</f>
        <v>0</v>
      </c>
      <c r="I45" s="319">
        <f>-IF('Key project Info'!X32&gt;0,I21/'GHG emissions'!I28,0)</f>
        <v>0</v>
      </c>
      <c r="J45" s="319">
        <f>-IF('Key project Info'!Y32&gt;0,J21/'GHG emissions'!J28,0)</f>
        <v>0</v>
      </c>
      <c r="K45" s="319">
        <f>-IF('Key project Info'!Z32&gt;0,K21/'GHG emissions'!K28,0)</f>
        <v>0</v>
      </c>
      <c r="L45" s="319">
        <f>-IF('Key project Info'!AA32&gt;0,L21/'GHG emissions'!L28,0)</f>
        <v>0</v>
      </c>
      <c r="M45" s="319">
        <f>-IF('Key project Info'!AB32&gt;0,M21/'GHG emissions'!M28,0)</f>
        <v>0</v>
      </c>
      <c r="N45" s="320"/>
      <c r="O45" s="319">
        <f>-IF('Key project Info'!AD32&gt;0,O21/'GHG emissions'!O28,0)</f>
        <v>0</v>
      </c>
      <c r="P45" s="319">
        <f>-IF('Key project Info'!AE32&gt;0,P21/'GHG emissions'!P28,0)</f>
        <v>0</v>
      </c>
      <c r="Q45" s="319">
        <f>-IF('Key project Info'!AF32&gt;0,Q21/'GHG emissions'!Q28,0)</f>
        <v>0</v>
      </c>
      <c r="R45" s="319">
        <f>-IF('Key project Info'!AG32&gt;0,R21/'GHG emissions'!R28,0)</f>
        <v>0</v>
      </c>
      <c r="S45" s="319">
        <f>-IF('Key project Info'!AH32&gt;0,S21/'GHG emissions'!S28,0)</f>
        <v>0</v>
      </c>
      <c r="T45" s="319">
        <f>-IF('Key project Info'!AI32&gt;0,T21/'GHG emissions'!T28,0)</f>
        <v>0</v>
      </c>
      <c r="U45" s="319">
        <f>-IF('Key project Info'!AJ32&gt;0,U21/'GHG emissions'!U28,0)</f>
        <v>0</v>
      </c>
      <c r="V45" s="6"/>
      <c r="W45" s="6"/>
      <c r="X45" s="6"/>
      <c r="Y45" s="6"/>
      <c r="Z45" s="6"/>
      <c r="AA45" s="6"/>
      <c r="AB45" s="6"/>
      <c r="AC45" s="6"/>
      <c r="AD45" s="6"/>
      <c r="AE45" s="6"/>
      <c r="AF45" s="6"/>
      <c r="AG45" s="6"/>
      <c r="AH45" s="6"/>
      <c r="AI45" s="6"/>
    </row>
    <row r="46" spans="1:35" x14ac:dyDescent="0.3">
      <c r="A46" s="103" t="str">
        <f>'Key project Info'!$B46</f>
        <v>Land use n</v>
      </c>
      <c r="B46" s="319">
        <f>-IF('Key project Info'!Q33&gt;0,B22/'GHG emissions'!B29,0)</f>
        <v>0</v>
      </c>
      <c r="C46" s="319">
        <f>-IF('Key project Info'!R33&gt;0,C22/'GHG emissions'!C29,0)</f>
        <v>0</v>
      </c>
      <c r="D46" s="319">
        <f>-IF('Key project Info'!S33&gt;0,D22/'GHG emissions'!D29,0)</f>
        <v>0</v>
      </c>
      <c r="E46" s="319">
        <f>-IF('Key project Info'!T33&gt;0,E22/'GHG emissions'!E29,0)</f>
        <v>0</v>
      </c>
      <c r="F46" s="319">
        <f>-IF('Key project Info'!U33&gt;0,F22/'GHG emissions'!F29,0)</f>
        <v>0</v>
      </c>
      <c r="G46" s="319">
        <f>-IF('Key project Info'!V33&gt;0,G22/'GHG emissions'!G29,0)</f>
        <v>0</v>
      </c>
      <c r="H46" s="319">
        <f>-IF('Key project Info'!W33&gt;0,H22/'GHG emissions'!H29,0)</f>
        <v>0</v>
      </c>
      <c r="I46" s="319">
        <f>-IF('Key project Info'!X33&gt;0,I22/'GHG emissions'!I29,0)</f>
        <v>0</v>
      </c>
      <c r="J46" s="319">
        <f>-IF('Key project Info'!Y33&gt;0,J22/'GHG emissions'!J29,0)</f>
        <v>0</v>
      </c>
      <c r="K46" s="319">
        <f>-IF('Key project Info'!Z33&gt;0,K22/'GHG emissions'!K29,0)</f>
        <v>0</v>
      </c>
      <c r="L46" s="319">
        <f>-IF('Key project Info'!AA33&gt;0,L22/'GHG emissions'!L29,0)</f>
        <v>0</v>
      </c>
      <c r="M46" s="319">
        <f>-IF('Key project Info'!AB33&gt;0,M22/'GHG emissions'!M29,0)</f>
        <v>0</v>
      </c>
      <c r="N46" s="319">
        <f>-IF('Key project Info'!AC33&gt;0,N22/'GHG emissions'!N29,0)</f>
        <v>0</v>
      </c>
      <c r="O46" s="320"/>
      <c r="P46" s="319">
        <f>-IF('Key project Info'!AE33&gt;0,P22/'GHG emissions'!P29,0)</f>
        <v>0</v>
      </c>
      <c r="Q46" s="319">
        <f>-IF('Key project Info'!AF33&gt;0,Q22/'GHG emissions'!Q29,0)</f>
        <v>0</v>
      </c>
      <c r="R46" s="319">
        <f>-IF('Key project Info'!AG33&gt;0,R22/'GHG emissions'!R29,0)</f>
        <v>0</v>
      </c>
      <c r="S46" s="319">
        <f>-IF('Key project Info'!AH33&gt;0,S22/'GHG emissions'!S29,0)</f>
        <v>0</v>
      </c>
      <c r="T46" s="319">
        <f>-IF('Key project Info'!AI33&gt;0,T22/'GHG emissions'!T29,0)</f>
        <v>0</v>
      </c>
      <c r="U46" s="319">
        <f>-IF('Key project Info'!AJ33&gt;0,U22/'GHG emissions'!U29,0)</f>
        <v>0</v>
      </c>
      <c r="V46" s="6"/>
      <c r="W46" s="6"/>
      <c r="X46" s="6"/>
      <c r="Y46" s="6"/>
      <c r="Z46" s="6"/>
      <c r="AA46" s="6"/>
      <c r="AB46" s="6"/>
      <c r="AC46" s="6"/>
      <c r="AD46" s="6"/>
      <c r="AE46" s="6"/>
      <c r="AF46" s="6"/>
      <c r="AG46" s="6"/>
      <c r="AH46" s="6"/>
      <c r="AI46" s="6"/>
    </row>
    <row r="47" spans="1:35" x14ac:dyDescent="0.3">
      <c r="A47" s="103" t="str">
        <f>'Key project Info'!$B47</f>
        <v>Land use o</v>
      </c>
      <c r="B47" s="319">
        <f>-IF('Key project Info'!Q34&gt;0,B23/'GHG emissions'!B30,0)</f>
        <v>0</v>
      </c>
      <c r="C47" s="319">
        <f>-IF('Key project Info'!R34&gt;0,C23/'GHG emissions'!C30,0)</f>
        <v>0</v>
      </c>
      <c r="D47" s="319">
        <f>-IF('Key project Info'!S34&gt;0,D23/'GHG emissions'!D30,0)</f>
        <v>0</v>
      </c>
      <c r="E47" s="319">
        <f>-IF('Key project Info'!T34&gt;0,E23/'GHG emissions'!E30,0)</f>
        <v>0</v>
      </c>
      <c r="F47" s="319">
        <f>-IF('Key project Info'!U34&gt;0,F23/'GHG emissions'!F30,0)</f>
        <v>0</v>
      </c>
      <c r="G47" s="319">
        <f>-IF('Key project Info'!V34&gt;0,G23/'GHG emissions'!G30,0)</f>
        <v>0</v>
      </c>
      <c r="H47" s="319">
        <f>-IF('Key project Info'!W34&gt;0,H23/'GHG emissions'!H30,0)</f>
        <v>0</v>
      </c>
      <c r="I47" s="319">
        <f>-IF('Key project Info'!X34&gt;0,I23/'GHG emissions'!I30,0)</f>
        <v>0</v>
      </c>
      <c r="J47" s="319">
        <f>-IF('Key project Info'!Y34&gt;0,J23/'GHG emissions'!J30,0)</f>
        <v>0</v>
      </c>
      <c r="K47" s="319">
        <f>-IF('Key project Info'!Z34&gt;0,K23/'GHG emissions'!K30,0)</f>
        <v>0</v>
      </c>
      <c r="L47" s="319">
        <f>-IF('Key project Info'!AA34&gt;0,L23/'GHG emissions'!L30,0)</f>
        <v>0</v>
      </c>
      <c r="M47" s="319">
        <f>-IF('Key project Info'!AB34&gt;0,M23/'GHG emissions'!M30,0)</f>
        <v>0</v>
      </c>
      <c r="N47" s="319">
        <f>-IF('Key project Info'!AC34&gt;0,N23/'GHG emissions'!N30,0)</f>
        <v>0</v>
      </c>
      <c r="O47" s="319">
        <f>-IF('Key project Info'!AD34&gt;0,O23/'GHG emissions'!O30,0)</f>
        <v>0</v>
      </c>
      <c r="P47" s="320"/>
      <c r="Q47" s="319">
        <f>-IF('Key project Info'!AF34&gt;0,Q23/'GHG emissions'!Q30,0)</f>
        <v>0</v>
      </c>
      <c r="R47" s="319">
        <f>-IF('Key project Info'!AG34&gt;0,R23/'GHG emissions'!R30,0)</f>
        <v>0</v>
      </c>
      <c r="S47" s="319">
        <f>-IF('Key project Info'!AH34&gt;0,S23/'GHG emissions'!S30,0)</f>
        <v>0</v>
      </c>
      <c r="T47" s="319">
        <f>-IF('Key project Info'!AI34&gt;0,T23/'GHG emissions'!T30,0)</f>
        <v>0</v>
      </c>
      <c r="U47" s="319">
        <f>-IF('Key project Info'!AJ34&gt;0,U23/'GHG emissions'!U30,0)</f>
        <v>0</v>
      </c>
      <c r="V47" s="6"/>
      <c r="W47" s="6"/>
      <c r="X47" s="6"/>
      <c r="Y47" s="6"/>
      <c r="Z47" s="6"/>
      <c r="AA47" s="6"/>
      <c r="AB47" s="6"/>
      <c r="AC47" s="6"/>
      <c r="AD47" s="6"/>
      <c r="AE47" s="6"/>
      <c r="AF47" s="6"/>
      <c r="AG47" s="6"/>
      <c r="AH47" s="6"/>
      <c r="AI47" s="6"/>
    </row>
    <row r="48" spans="1:35" x14ac:dyDescent="0.3">
      <c r="A48" s="103" t="str">
        <f>'Key project Info'!$B48</f>
        <v>Land use p</v>
      </c>
      <c r="B48" s="319">
        <f>-IF('Key project Info'!Q35&gt;0,B24/'GHG emissions'!B31,0)</f>
        <v>0</v>
      </c>
      <c r="C48" s="319">
        <f>-IF('Key project Info'!R35&gt;0,C24/'GHG emissions'!C31,0)</f>
        <v>0</v>
      </c>
      <c r="D48" s="319">
        <f>-IF('Key project Info'!S35&gt;0,D24/'GHG emissions'!D31,0)</f>
        <v>0</v>
      </c>
      <c r="E48" s="319">
        <f>-IF('Key project Info'!T35&gt;0,E24/'GHG emissions'!E31,0)</f>
        <v>0</v>
      </c>
      <c r="F48" s="319">
        <f>-IF('Key project Info'!U35&gt;0,F24/'GHG emissions'!F31,0)</f>
        <v>0</v>
      </c>
      <c r="G48" s="319">
        <f>-IF('Key project Info'!V35&gt;0,G24/'GHG emissions'!G31,0)</f>
        <v>0</v>
      </c>
      <c r="H48" s="319">
        <f>-IF('Key project Info'!W35&gt;0,H24/'GHG emissions'!H31,0)</f>
        <v>0</v>
      </c>
      <c r="I48" s="319">
        <f>-IF('Key project Info'!X35&gt;0,I24/'GHG emissions'!I31,0)</f>
        <v>0</v>
      </c>
      <c r="J48" s="319">
        <f>-IF('Key project Info'!Y35&gt;0,J24/'GHG emissions'!J31,0)</f>
        <v>0</v>
      </c>
      <c r="K48" s="319">
        <f>-IF('Key project Info'!Z35&gt;0,K24/'GHG emissions'!K31,0)</f>
        <v>0</v>
      </c>
      <c r="L48" s="319">
        <f>-IF('Key project Info'!AA35&gt;0,L24/'GHG emissions'!L31,0)</f>
        <v>0</v>
      </c>
      <c r="M48" s="319">
        <f>-IF('Key project Info'!AB35&gt;0,M24/'GHG emissions'!M31,0)</f>
        <v>0</v>
      </c>
      <c r="N48" s="319">
        <f>-IF('Key project Info'!AC35&gt;0,N24/'GHG emissions'!N31,0)</f>
        <v>0</v>
      </c>
      <c r="O48" s="319">
        <f>-IF('Key project Info'!AD35&gt;0,O24/'GHG emissions'!O31,0)</f>
        <v>0</v>
      </c>
      <c r="P48" s="319">
        <f>-IF('Key project Info'!AE35&gt;0,P24/'GHG emissions'!P31,0)</f>
        <v>0</v>
      </c>
      <c r="Q48" s="320"/>
      <c r="R48" s="319">
        <f>-IF('Key project Info'!AG35&gt;0,R24/'GHG emissions'!R31,0)</f>
        <v>0</v>
      </c>
      <c r="S48" s="319">
        <f>-IF('Key project Info'!AH35&gt;0,S24/'GHG emissions'!S31,0)</f>
        <v>0</v>
      </c>
      <c r="T48" s="319">
        <f>-IF('Key project Info'!AI35&gt;0,T24/'GHG emissions'!T31,0)</f>
        <v>0</v>
      </c>
      <c r="U48" s="319">
        <f>-IF('Key project Info'!AJ35&gt;0,U24/'GHG emissions'!U31,0)</f>
        <v>0</v>
      </c>
      <c r="V48" s="6"/>
      <c r="W48" s="6"/>
      <c r="X48" s="6"/>
      <c r="Y48" s="6"/>
      <c r="Z48" s="6"/>
      <c r="AA48" s="6"/>
      <c r="AB48" s="6"/>
      <c r="AC48" s="6"/>
      <c r="AD48" s="6"/>
      <c r="AE48" s="6"/>
      <c r="AF48" s="6"/>
      <c r="AG48" s="6"/>
      <c r="AH48" s="6"/>
      <c r="AI48" s="6"/>
    </row>
    <row r="49" spans="1:174" x14ac:dyDescent="0.3">
      <c r="A49" s="103" t="str">
        <f>'Key project Info'!$B49</f>
        <v>Land use q</v>
      </c>
      <c r="B49" s="319">
        <f>-IF('Key project Info'!Q36&gt;0,B25/'GHG emissions'!B32,0)</f>
        <v>0</v>
      </c>
      <c r="C49" s="319">
        <f>-IF('Key project Info'!R36&gt;0,C25/'GHG emissions'!C32,0)</f>
        <v>0</v>
      </c>
      <c r="D49" s="319">
        <f>-IF('Key project Info'!S36&gt;0,D25/'GHG emissions'!D32,0)</f>
        <v>0</v>
      </c>
      <c r="E49" s="319">
        <f>-IF('Key project Info'!T36&gt;0,E25/'GHG emissions'!E32,0)</f>
        <v>0</v>
      </c>
      <c r="F49" s="319">
        <f>-IF('Key project Info'!U36&gt;0,F25/'GHG emissions'!F32,0)</f>
        <v>0</v>
      </c>
      <c r="G49" s="319">
        <f>-IF('Key project Info'!V36&gt;0,G25/'GHG emissions'!G32,0)</f>
        <v>0</v>
      </c>
      <c r="H49" s="319">
        <f>-IF('Key project Info'!W36&gt;0,H25/'GHG emissions'!H32,0)</f>
        <v>0</v>
      </c>
      <c r="I49" s="319">
        <f>-IF('Key project Info'!X36&gt;0,I25/'GHG emissions'!I32,0)</f>
        <v>0</v>
      </c>
      <c r="J49" s="319">
        <f>-IF('Key project Info'!Y36&gt;0,J25/'GHG emissions'!J32,0)</f>
        <v>0</v>
      </c>
      <c r="K49" s="319">
        <f>-IF('Key project Info'!Z36&gt;0,K25/'GHG emissions'!K32,0)</f>
        <v>0</v>
      </c>
      <c r="L49" s="319">
        <f>-IF('Key project Info'!AA36&gt;0,L25/'GHG emissions'!L32,0)</f>
        <v>0</v>
      </c>
      <c r="M49" s="319">
        <f>-IF('Key project Info'!AB36&gt;0,M25/'GHG emissions'!M32,0)</f>
        <v>0</v>
      </c>
      <c r="N49" s="319">
        <f>-IF('Key project Info'!AC36&gt;0,N25/'GHG emissions'!N32,0)</f>
        <v>0</v>
      </c>
      <c r="O49" s="319">
        <f>-IF('Key project Info'!AD36&gt;0,O25/'GHG emissions'!O32,0)</f>
        <v>0</v>
      </c>
      <c r="P49" s="319">
        <f>-IF('Key project Info'!AE36&gt;0,P25/'GHG emissions'!P32,0)</f>
        <v>0</v>
      </c>
      <c r="Q49" s="319">
        <f>-IF('Key project Info'!AF36&gt;0,Q25/'GHG emissions'!Q32,0)</f>
        <v>0</v>
      </c>
      <c r="R49" s="320"/>
      <c r="S49" s="319">
        <f>-IF('Key project Info'!AH36&gt;0,S25/'GHG emissions'!S32,0)</f>
        <v>0</v>
      </c>
      <c r="T49" s="319">
        <f>-IF('Key project Info'!AI36&gt;0,T25/'GHG emissions'!T32,0)</f>
        <v>0</v>
      </c>
      <c r="U49" s="319">
        <f>-IF('Key project Info'!AJ36&gt;0,U25/'GHG emissions'!U32,0)</f>
        <v>0</v>
      </c>
      <c r="V49" s="6"/>
      <c r="W49" s="6"/>
      <c r="X49" s="6"/>
      <c r="Y49" s="6"/>
      <c r="Z49" s="6"/>
      <c r="AA49" s="6"/>
      <c r="AB49" s="6"/>
      <c r="AC49" s="6"/>
      <c r="AD49" s="6"/>
      <c r="AE49" s="6"/>
      <c r="AF49" s="6"/>
      <c r="AG49" s="6"/>
      <c r="AH49" s="6"/>
      <c r="AI49" s="6"/>
    </row>
    <row r="50" spans="1:174" x14ac:dyDescent="0.3">
      <c r="A50" s="103" t="str">
        <f>'Key project Info'!$B50</f>
        <v>Land use r</v>
      </c>
      <c r="B50" s="319">
        <f>-IF('Key project Info'!Q37&gt;0,B26/'GHG emissions'!B33,0)</f>
        <v>0</v>
      </c>
      <c r="C50" s="319">
        <f>-IF('Key project Info'!R37&gt;0,C26/'GHG emissions'!C33,0)</f>
        <v>0</v>
      </c>
      <c r="D50" s="319">
        <f>-IF('Key project Info'!S37&gt;0,D26/'GHG emissions'!D33,0)</f>
        <v>0</v>
      </c>
      <c r="E50" s="319">
        <f>-IF('Key project Info'!T37&gt;0,E26/'GHG emissions'!E33,0)</f>
        <v>0</v>
      </c>
      <c r="F50" s="319">
        <f>-IF('Key project Info'!U37&gt;0,F26/'GHG emissions'!F33,0)</f>
        <v>0</v>
      </c>
      <c r="G50" s="319">
        <f>-IF('Key project Info'!V37&gt;0,G26/'GHG emissions'!G33,0)</f>
        <v>0</v>
      </c>
      <c r="H50" s="319">
        <f>-IF('Key project Info'!W37&gt;0,H26/'GHG emissions'!H33,0)</f>
        <v>0</v>
      </c>
      <c r="I50" s="319">
        <f>-IF('Key project Info'!X37&gt;0,I26/'GHG emissions'!I33,0)</f>
        <v>0</v>
      </c>
      <c r="J50" s="319">
        <f>-IF('Key project Info'!Y37&gt;0,J26/'GHG emissions'!J33,0)</f>
        <v>0</v>
      </c>
      <c r="K50" s="319">
        <f>-IF('Key project Info'!Z37&gt;0,K26/'GHG emissions'!K33,0)</f>
        <v>0</v>
      </c>
      <c r="L50" s="319">
        <f>-IF('Key project Info'!AA37&gt;0,L26/'GHG emissions'!L33,0)</f>
        <v>0</v>
      </c>
      <c r="M50" s="319">
        <f>-IF('Key project Info'!AB37&gt;0,M26/'GHG emissions'!M33,0)</f>
        <v>0</v>
      </c>
      <c r="N50" s="319">
        <f>-IF('Key project Info'!AC37&gt;0,N26/'GHG emissions'!N33,0)</f>
        <v>0</v>
      </c>
      <c r="O50" s="319">
        <f>-IF('Key project Info'!AD37&gt;0,O26/'GHG emissions'!O33,0)</f>
        <v>0</v>
      </c>
      <c r="P50" s="319">
        <f>-IF('Key project Info'!AE37&gt;0,P26/'GHG emissions'!P33,0)</f>
        <v>0</v>
      </c>
      <c r="Q50" s="319">
        <f>-IF('Key project Info'!AF37&gt;0,Q26/'GHG emissions'!Q33,0)</f>
        <v>0</v>
      </c>
      <c r="R50" s="319">
        <f>-IF('Key project Info'!AG37&gt;0,R26/'GHG emissions'!R33,0)</f>
        <v>0</v>
      </c>
      <c r="S50" s="320"/>
      <c r="T50" s="319">
        <f>-IF('Key project Info'!AI37&gt;0,T26/'GHG emissions'!T33,0)</f>
        <v>0</v>
      </c>
      <c r="U50" s="319">
        <f>-IF('Key project Info'!AJ37&gt;0,U26/'GHG emissions'!U33,0)</f>
        <v>0</v>
      </c>
      <c r="V50" s="6"/>
      <c r="W50" s="6"/>
      <c r="X50" s="6"/>
      <c r="Y50" s="6"/>
      <c r="Z50" s="6"/>
      <c r="AA50" s="6"/>
      <c r="AB50" s="6"/>
      <c r="AC50" s="6"/>
      <c r="AD50" s="6"/>
      <c r="AE50" s="6"/>
      <c r="AF50" s="6"/>
      <c r="AG50" s="6"/>
      <c r="AH50" s="6"/>
      <c r="AI50" s="6"/>
    </row>
    <row r="51" spans="1:174" x14ac:dyDescent="0.3">
      <c r="A51" s="103" t="str">
        <f>'Key project Info'!$B51</f>
        <v>Land use s</v>
      </c>
      <c r="B51" s="319">
        <f>-IF('Key project Info'!Q38&gt;0,B27/'GHG emissions'!B34,0)</f>
        <v>0</v>
      </c>
      <c r="C51" s="319">
        <f>-IF('Key project Info'!R38&gt;0,C27/'GHG emissions'!C34,0)</f>
        <v>0</v>
      </c>
      <c r="D51" s="319">
        <f>-IF('Key project Info'!S38&gt;0,D27/'GHG emissions'!D34,0)</f>
        <v>0</v>
      </c>
      <c r="E51" s="319">
        <f>-IF('Key project Info'!T38&gt;0,E27/'GHG emissions'!E34,0)</f>
        <v>0</v>
      </c>
      <c r="F51" s="319">
        <f>-IF('Key project Info'!U38&gt;0,F27/'GHG emissions'!F34,0)</f>
        <v>0</v>
      </c>
      <c r="G51" s="319">
        <f>-IF('Key project Info'!V38&gt;0,G27/'GHG emissions'!G34,0)</f>
        <v>0</v>
      </c>
      <c r="H51" s="319">
        <f>-IF('Key project Info'!W38&gt;0,H27/'GHG emissions'!H34,0)</f>
        <v>0</v>
      </c>
      <c r="I51" s="319">
        <f>-IF('Key project Info'!X38&gt;0,I27/'GHG emissions'!I34,0)</f>
        <v>0</v>
      </c>
      <c r="J51" s="319">
        <f>-IF('Key project Info'!Y38&gt;0,J27/'GHG emissions'!J34,0)</f>
        <v>0</v>
      </c>
      <c r="K51" s="319">
        <f>-IF('Key project Info'!Z38&gt;0,K27/'GHG emissions'!K34,0)</f>
        <v>0</v>
      </c>
      <c r="L51" s="319">
        <f>-IF('Key project Info'!AA38&gt;0,L27/'GHG emissions'!L34,0)</f>
        <v>0</v>
      </c>
      <c r="M51" s="319">
        <f>-IF('Key project Info'!AB38&gt;0,M27/'GHG emissions'!M34,0)</f>
        <v>0</v>
      </c>
      <c r="N51" s="319">
        <f>-IF('Key project Info'!AC38&gt;0,N27/'GHG emissions'!N34,0)</f>
        <v>0</v>
      </c>
      <c r="O51" s="319">
        <f>-IF('Key project Info'!AD38&gt;0,O27/'GHG emissions'!O34,0)</f>
        <v>0</v>
      </c>
      <c r="P51" s="319">
        <f>-IF('Key project Info'!AE38&gt;0,P27/'GHG emissions'!P34,0)</f>
        <v>0</v>
      </c>
      <c r="Q51" s="319">
        <f>-IF('Key project Info'!AF38&gt;0,Q27/'GHG emissions'!Q34,0)</f>
        <v>0</v>
      </c>
      <c r="R51" s="319">
        <f>-IF('Key project Info'!AG38&gt;0,R27/'GHG emissions'!R34,0)</f>
        <v>0</v>
      </c>
      <c r="S51" s="319">
        <f>-IF('Key project Info'!AH38&gt;0,S27/'GHG emissions'!S34,0)</f>
        <v>0</v>
      </c>
      <c r="T51" s="320"/>
      <c r="U51" s="319">
        <f>-IF('Key project Info'!AJ38&gt;0,U27/'GHG emissions'!U34,0)</f>
        <v>0</v>
      </c>
      <c r="V51" s="6"/>
      <c r="W51" s="6"/>
      <c r="X51" s="6"/>
      <c r="Y51" s="6"/>
      <c r="Z51" s="6"/>
      <c r="AA51" s="6"/>
      <c r="AB51" s="6"/>
      <c r="AC51" s="6"/>
      <c r="AD51" s="6"/>
      <c r="AE51" s="6"/>
      <c r="AF51" s="6"/>
      <c r="AG51" s="6"/>
      <c r="AH51" s="6"/>
      <c r="AI51" s="6"/>
    </row>
    <row r="52" spans="1:174" x14ac:dyDescent="0.3">
      <c r="A52" s="103" t="str">
        <f>'Key project Info'!$B52</f>
        <v>Land use XXXXXXX</v>
      </c>
      <c r="B52" s="319">
        <f>-IF('Key project Info'!Q39&gt;0,B28/'GHG emissions'!B35,0)</f>
        <v>0</v>
      </c>
      <c r="C52" s="319">
        <f>-IF('Key project Info'!R39&gt;0,C28/'GHG emissions'!C35,0)</f>
        <v>0</v>
      </c>
      <c r="D52" s="319">
        <f>-IF('Key project Info'!S39&gt;0,D28/'GHG emissions'!D35,0)</f>
        <v>0</v>
      </c>
      <c r="E52" s="319">
        <f>-IF('Key project Info'!T39&gt;0,E28/'GHG emissions'!E35,0)</f>
        <v>0</v>
      </c>
      <c r="F52" s="319">
        <f>-IF('Key project Info'!U39&gt;0,F28/'GHG emissions'!F35,0)</f>
        <v>0</v>
      </c>
      <c r="G52" s="319">
        <f>-IF('Key project Info'!V39&gt;0,G28/'GHG emissions'!G35,0)</f>
        <v>0</v>
      </c>
      <c r="H52" s="319">
        <f>-IF('Key project Info'!W39&gt;0,H28/'GHG emissions'!H35,0)</f>
        <v>0</v>
      </c>
      <c r="I52" s="319">
        <f>-IF('Key project Info'!X39&gt;0,I28/'GHG emissions'!I35,0)</f>
        <v>0</v>
      </c>
      <c r="J52" s="319">
        <f>-IF('Key project Info'!Y39&gt;0,J28/'GHG emissions'!J35,0)</f>
        <v>0</v>
      </c>
      <c r="K52" s="319">
        <f>-IF('Key project Info'!Z39&gt;0,K28/'GHG emissions'!K35,0)</f>
        <v>0</v>
      </c>
      <c r="L52" s="319">
        <f>-IF('Key project Info'!AA39&gt;0,L28/'GHG emissions'!L35,0)</f>
        <v>0</v>
      </c>
      <c r="M52" s="319">
        <f>-IF('Key project Info'!AB39&gt;0,M28/'GHG emissions'!M35,0)</f>
        <v>0</v>
      </c>
      <c r="N52" s="319">
        <f>-IF('Key project Info'!AC39&gt;0,N28/'GHG emissions'!N35,0)</f>
        <v>0</v>
      </c>
      <c r="O52" s="319">
        <f>-IF('Key project Info'!AD39&gt;0,O28/'GHG emissions'!O35,0)</f>
        <v>0</v>
      </c>
      <c r="P52" s="319">
        <f>-IF('Key project Info'!AE39&gt;0,P28/'GHG emissions'!P35,0)</f>
        <v>0</v>
      </c>
      <c r="Q52" s="319">
        <f>-IF('Key project Info'!AF39&gt;0,Q28/'GHG emissions'!Q35,0)</f>
        <v>0</v>
      </c>
      <c r="R52" s="319">
        <f>-IF('Key project Info'!AG39&gt;0,R28/'GHG emissions'!R35,0)</f>
        <v>0</v>
      </c>
      <c r="S52" s="319">
        <f>-IF('Key project Info'!AH39&gt;0,S28/'GHG emissions'!S35,0)</f>
        <v>0</v>
      </c>
      <c r="T52" s="319">
        <f>-IF('Key project Info'!AI39&gt;0,T28/'GHG emissions'!T35,0)</f>
        <v>0</v>
      </c>
      <c r="U52" s="320"/>
      <c r="V52" s="6"/>
      <c r="W52" s="6"/>
      <c r="X52" s="6"/>
      <c r="Y52" s="6"/>
      <c r="Z52" s="6"/>
      <c r="AA52" s="6"/>
      <c r="AB52" s="6"/>
      <c r="AC52" s="6"/>
      <c r="AD52" s="6"/>
      <c r="AE52" s="6"/>
      <c r="AF52" s="6"/>
      <c r="AG52" s="6"/>
      <c r="AH52" s="6"/>
      <c r="AI52" s="6"/>
    </row>
    <row r="53" spans="1:174" x14ac:dyDescent="0.3">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row>
    <row r="54" spans="1:174" x14ac:dyDescent="0.3">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row>
    <row r="55" spans="1:174" x14ac:dyDescent="0.3">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row>
    <row r="56" spans="1:174" x14ac:dyDescent="0.3">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row>
    <row r="57" spans="1:174" s="239" customForma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row>
    <row r="58" spans="1:174" s="241" customFormat="1" ht="55.5" customHeight="1" x14ac:dyDescent="0.4">
      <c r="A58" s="248" t="s">
        <v>50</v>
      </c>
      <c r="B58" s="105"/>
      <c r="C58" s="105"/>
      <c r="D58" s="105"/>
      <c r="E58" s="105"/>
      <c r="F58" s="105"/>
      <c r="G58" s="105"/>
      <c r="H58" s="105"/>
      <c r="I58" s="105"/>
      <c r="J58" s="105"/>
      <c r="K58" s="105"/>
      <c r="L58" s="105"/>
      <c r="M58" s="105"/>
      <c r="N58" s="105"/>
      <c r="O58" s="105"/>
      <c r="P58" s="105"/>
      <c r="Q58" s="105"/>
      <c r="R58" s="105"/>
      <c r="S58" s="105"/>
      <c r="T58" s="105"/>
      <c r="U58" s="105"/>
      <c r="V58" s="19"/>
      <c r="W58" s="19"/>
      <c r="X58" s="19"/>
      <c r="Y58" s="19"/>
      <c r="Z58" s="19"/>
      <c r="AA58" s="19"/>
      <c r="AB58" s="19"/>
      <c r="AC58" s="19"/>
      <c r="AD58" s="19"/>
      <c r="AE58" s="19"/>
      <c r="AF58" s="19"/>
      <c r="AG58" s="19"/>
      <c r="AH58" s="19"/>
      <c r="AI58" s="19"/>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240"/>
      <c r="DI58" s="240"/>
      <c r="DJ58" s="240"/>
      <c r="DK58" s="240"/>
      <c r="DL58" s="240"/>
      <c r="DM58" s="240"/>
      <c r="DN58" s="240"/>
      <c r="DO58" s="240"/>
      <c r="DP58" s="240"/>
      <c r="DQ58" s="240"/>
      <c r="DR58" s="240"/>
      <c r="DS58" s="240"/>
      <c r="DT58" s="240"/>
      <c r="DU58" s="240"/>
      <c r="DV58" s="240"/>
      <c r="DW58" s="240"/>
      <c r="DX58" s="240"/>
      <c r="DY58" s="240"/>
      <c r="DZ58" s="240"/>
      <c r="EA58" s="240"/>
      <c r="EB58" s="240"/>
      <c r="EC58" s="240"/>
      <c r="ED58" s="240"/>
      <c r="EE58" s="240"/>
      <c r="EF58" s="240"/>
      <c r="EG58" s="240"/>
      <c r="EH58" s="240"/>
      <c r="EI58" s="240"/>
      <c r="EJ58" s="240"/>
      <c r="EK58" s="240"/>
      <c r="EL58" s="240"/>
      <c r="EM58" s="240"/>
      <c r="EN58" s="240"/>
      <c r="EO58" s="240"/>
      <c r="EP58" s="240"/>
      <c r="EQ58" s="240"/>
      <c r="ER58" s="240"/>
      <c r="ES58" s="240"/>
      <c r="ET58" s="240"/>
      <c r="EU58" s="240"/>
      <c r="EV58" s="240"/>
      <c r="EW58" s="240"/>
      <c r="EX58" s="240"/>
      <c r="EY58" s="240"/>
      <c r="EZ58" s="240"/>
      <c r="FA58" s="240"/>
      <c r="FB58" s="240"/>
      <c r="FC58" s="240"/>
      <c r="FD58" s="240"/>
      <c r="FE58" s="240"/>
      <c r="FF58" s="240"/>
      <c r="FG58" s="240"/>
      <c r="FH58" s="240"/>
      <c r="FI58" s="240"/>
      <c r="FJ58" s="240"/>
      <c r="FK58" s="240"/>
      <c r="FL58" s="240"/>
      <c r="FM58" s="240"/>
      <c r="FN58" s="240"/>
      <c r="FO58" s="240"/>
      <c r="FP58" s="240"/>
      <c r="FQ58" s="240"/>
      <c r="FR58" s="240"/>
    </row>
    <row r="59" spans="1:174" ht="22.8" x14ac:dyDescent="0.4">
      <c r="A59" s="106"/>
      <c r="B59" s="106"/>
      <c r="C59" s="106"/>
      <c r="D59" s="106"/>
      <c r="E59" s="106"/>
      <c r="F59" s="106"/>
      <c r="G59" s="106"/>
      <c r="H59" s="106"/>
      <c r="I59" s="106"/>
      <c r="J59" s="106"/>
      <c r="K59" s="106"/>
      <c r="L59" s="106"/>
      <c r="M59" s="106"/>
      <c r="N59" s="106"/>
      <c r="O59" s="106"/>
      <c r="P59" s="106"/>
      <c r="Q59" s="106"/>
      <c r="R59" s="106"/>
      <c r="S59" s="106"/>
      <c r="T59" s="106"/>
      <c r="U59" s="106"/>
      <c r="V59" s="6"/>
      <c r="W59" s="6"/>
      <c r="X59" s="6"/>
      <c r="Y59" s="6"/>
      <c r="Z59" s="6"/>
      <c r="AA59" s="6"/>
      <c r="AB59" s="6"/>
      <c r="AC59" s="6"/>
      <c r="AD59" s="6"/>
      <c r="AE59" s="6"/>
      <c r="AF59" s="6"/>
      <c r="AG59" s="6"/>
      <c r="AH59" s="6"/>
      <c r="AI59" s="6"/>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c r="CK59" s="239"/>
      <c r="CL59" s="239"/>
      <c r="CM59" s="239"/>
      <c r="CN59" s="239"/>
      <c r="CO59" s="239"/>
      <c r="CP59" s="239"/>
      <c r="CQ59" s="239"/>
      <c r="CR59" s="239"/>
      <c r="CS59" s="239"/>
      <c r="CT59" s="239"/>
      <c r="CU59" s="239"/>
      <c r="CV59" s="239"/>
      <c r="CW59" s="239"/>
      <c r="CX59" s="239"/>
      <c r="CY59" s="239"/>
      <c r="CZ59" s="239"/>
      <c r="DA59" s="239"/>
      <c r="DB59" s="239"/>
      <c r="DC59" s="239"/>
      <c r="DD59" s="239"/>
      <c r="DE59" s="239"/>
      <c r="DF59" s="239"/>
      <c r="DG59" s="239"/>
      <c r="DH59" s="239"/>
      <c r="DI59" s="239"/>
      <c r="DJ59" s="239"/>
      <c r="DK59" s="239"/>
      <c r="DL59" s="239"/>
      <c r="DM59" s="239"/>
      <c r="DN59" s="239"/>
      <c r="DO59" s="239"/>
      <c r="DP59" s="239"/>
      <c r="DQ59" s="239"/>
      <c r="DR59" s="239"/>
      <c r="DS59" s="239"/>
      <c r="DT59" s="239"/>
      <c r="DU59" s="239"/>
      <c r="DV59" s="239"/>
      <c r="DW59" s="239"/>
      <c r="DX59" s="239"/>
      <c r="DY59" s="239"/>
      <c r="DZ59" s="239"/>
      <c r="EA59" s="239"/>
      <c r="EB59" s="239"/>
      <c r="EC59" s="239"/>
      <c r="ED59" s="239"/>
      <c r="EE59" s="239"/>
      <c r="EF59" s="239"/>
      <c r="EG59" s="239"/>
      <c r="EH59" s="239"/>
      <c r="EI59" s="239"/>
      <c r="EJ59" s="239"/>
      <c r="EK59" s="239"/>
      <c r="EL59" s="239"/>
      <c r="EM59" s="239"/>
      <c r="EN59" s="239"/>
      <c r="EO59" s="239"/>
      <c r="EP59" s="239"/>
      <c r="EQ59" s="239"/>
      <c r="ER59" s="239"/>
      <c r="ES59" s="239"/>
      <c r="ET59" s="239"/>
      <c r="EU59" s="239"/>
      <c r="EV59" s="239"/>
      <c r="EW59" s="239"/>
      <c r="EX59" s="239"/>
      <c r="EY59" s="239"/>
      <c r="EZ59" s="239"/>
      <c r="FA59" s="239"/>
      <c r="FB59" s="239"/>
      <c r="FC59" s="239"/>
      <c r="FD59" s="239"/>
      <c r="FE59" s="239"/>
      <c r="FF59" s="239"/>
      <c r="FG59" s="239"/>
      <c r="FH59" s="239"/>
      <c r="FI59" s="239"/>
      <c r="FJ59" s="239"/>
      <c r="FK59" s="239"/>
      <c r="FL59" s="239"/>
      <c r="FM59" s="239"/>
      <c r="FN59" s="239"/>
      <c r="FO59" s="239"/>
      <c r="FP59" s="239"/>
      <c r="FQ59" s="239"/>
      <c r="FR59" s="239"/>
    </row>
    <row r="60" spans="1:174" ht="21" x14ac:dyDescent="0.4">
      <c r="A60" s="101" t="s">
        <v>66</v>
      </c>
      <c r="B60" s="101" t="str">
        <f>'Key project Info'!$B$5</f>
        <v>US$</v>
      </c>
      <c r="C60" s="242"/>
      <c r="D60" s="242"/>
      <c r="E60" s="242"/>
      <c r="F60" s="242"/>
      <c r="G60" s="242"/>
      <c r="H60" s="242"/>
      <c r="I60" s="242"/>
      <c r="J60" s="242"/>
      <c r="K60" s="242"/>
      <c r="L60" s="242"/>
      <c r="M60" s="242"/>
      <c r="N60" s="242"/>
      <c r="O60" s="242"/>
      <c r="P60" s="242"/>
      <c r="Q60" s="242"/>
      <c r="R60" s="242"/>
      <c r="S60" s="242"/>
      <c r="T60" s="242"/>
      <c r="U60" s="242"/>
      <c r="V60" s="6"/>
      <c r="W60" s="6"/>
      <c r="X60" s="6"/>
      <c r="Y60" s="6"/>
      <c r="Z60" s="6"/>
      <c r="AA60" s="6"/>
      <c r="AB60" s="6"/>
      <c r="AC60" s="6"/>
      <c r="AD60" s="6"/>
      <c r="AE60" s="6"/>
      <c r="AF60" s="6"/>
      <c r="AG60" s="6"/>
      <c r="AH60" s="6"/>
      <c r="AI60" s="6"/>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c r="DT60" s="239"/>
      <c r="DU60" s="239"/>
      <c r="DV60" s="239"/>
      <c r="DW60" s="239"/>
      <c r="DX60" s="239"/>
      <c r="DY60" s="239"/>
      <c r="DZ60" s="239"/>
      <c r="EA60" s="239"/>
      <c r="EB60" s="239"/>
      <c r="EC60" s="239"/>
      <c r="ED60" s="239"/>
      <c r="EE60" s="239"/>
      <c r="EF60" s="239"/>
      <c r="EG60" s="239"/>
      <c r="EH60" s="239"/>
      <c r="EI60" s="239"/>
      <c r="EJ60" s="239"/>
      <c r="EK60" s="239"/>
      <c r="EL60" s="239"/>
      <c r="EM60" s="239"/>
      <c r="EN60" s="239"/>
      <c r="EO60" s="239"/>
      <c r="EP60" s="239"/>
      <c r="EQ60" s="239"/>
      <c r="ER60" s="239"/>
      <c r="ES60" s="239"/>
      <c r="ET60" s="239"/>
      <c r="EU60" s="239"/>
      <c r="EV60" s="239"/>
      <c r="EW60" s="239"/>
      <c r="EX60" s="239"/>
      <c r="EY60" s="239"/>
      <c r="EZ60" s="239"/>
      <c r="FA60" s="239"/>
      <c r="FB60" s="239"/>
      <c r="FC60" s="239"/>
      <c r="FD60" s="239"/>
      <c r="FE60" s="239"/>
      <c r="FF60" s="239"/>
      <c r="FG60" s="239"/>
      <c r="FH60" s="239"/>
      <c r="FI60" s="239"/>
      <c r="FJ60" s="239"/>
      <c r="FK60" s="239"/>
      <c r="FL60" s="239"/>
      <c r="FM60" s="239"/>
      <c r="FN60" s="239"/>
      <c r="FO60" s="239"/>
      <c r="FP60" s="239"/>
      <c r="FQ60" s="239"/>
      <c r="FR60" s="239"/>
    </row>
    <row r="61" spans="1:174" ht="55.8" x14ac:dyDescent="0.3">
      <c r="A61" s="102" t="s">
        <v>12</v>
      </c>
      <c r="B61" s="243" t="str">
        <f>'Key project Info'!$B$33</f>
        <v>Primary natural forest (non-exploited)</v>
      </c>
      <c r="C61" s="243" t="str">
        <f>'Key project Info'!$B$34</f>
        <v>Secondary natural forest (exploited)</v>
      </c>
      <c r="D61" s="243" t="str">
        <f>'Key project Info'!$B$35</f>
        <v>Agriculture after charcoal</v>
      </c>
      <c r="E61" s="243" t="str">
        <f>'Key project Info'!$B$36</f>
        <v xml:space="preserve">Agriculture </v>
      </c>
      <c r="F61" s="243" t="str">
        <f>'Key project Info'!$B$37</f>
        <v>Sustainable logging of primary forests</v>
      </c>
      <c r="G61" s="243" t="str">
        <f>'Key project Info'!$B$38</f>
        <v>Land use e</v>
      </c>
      <c r="H61" s="243" t="str">
        <f>'Key project Info'!$B$39</f>
        <v>Land use g</v>
      </c>
      <c r="I61" s="243" t="str">
        <f>'Key project Info'!$B$40</f>
        <v>Land use h</v>
      </c>
      <c r="J61" s="243" t="str">
        <f>'Key project Info'!$B$41</f>
        <v>Land use i</v>
      </c>
      <c r="K61" s="243" t="str">
        <f>'Key project Info'!$B$42</f>
        <v>Land use j</v>
      </c>
      <c r="L61" s="243" t="str">
        <f>'Key project Info'!$B$43</f>
        <v>Land use k</v>
      </c>
      <c r="M61" s="243" t="str">
        <f>'Key project Info'!$B$44</f>
        <v>Land use l</v>
      </c>
      <c r="N61" s="243" t="str">
        <f>'Key project Info'!$B$45</f>
        <v>Land use m</v>
      </c>
      <c r="O61" s="243" t="str">
        <f>'Key project Info'!$B$46</f>
        <v>Land use n</v>
      </c>
      <c r="P61" s="243" t="str">
        <f>'Key project Info'!$B$47</f>
        <v>Land use o</v>
      </c>
      <c r="Q61" s="243" t="str">
        <f>'Key project Info'!$B$48</f>
        <v>Land use p</v>
      </c>
      <c r="R61" s="243" t="str">
        <f>'Key project Info'!$B$49</f>
        <v>Land use q</v>
      </c>
      <c r="S61" s="243" t="str">
        <f>'Key project Info'!$B$50</f>
        <v>Land use r</v>
      </c>
      <c r="T61" s="243" t="str">
        <f>'Key project Info'!$B$51</f>
        <v>Land use s</v>
      </c>
      <c r="U61" s="243" t="str">
        <f>'Key project Info'!$B$52</f>
        <v>Land use XXXXXXX</v>
      </c>
      <c r="V61" s="6"/>
      <c r="W61" s="6"/>
      <c r="X61" s="6"/>
      <c r="Y61" s="6"/>
      <c r="Z61" s="6"/>
      <c r="AA61" s="6"/>
      <c r="AB61" s="6"/>
      <c r="AC61" s="6"/>
      <c r="AD61" s="6"/>
      <c r="AE61" s="6"/>
      <c r="AF61" s="6"/>
      <c r="AG61" s="6"/>
      <c r="AH61" s="6"/>
      <c r="AI61" s="6"/>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c r="CK61" s="239"/>
      <c r="CL61" s="239"/>
      <c r="CM61" s="239"/>
      <c r="CN61" s="239"/>
      <c r="CO61" s="239"/>
      <c r="CP61" s="239"/>
      <c r="CQ61" s="239"/>
      <c r="CR61" s="239"/>
      <c r="CS61" s="239"/>
      <c r="CT61" s="239"/>
      <c r="CU61" s="239"/>
      <c r="CV61" s="239"/>
      <c r="CW61" s="239"/>
      <c r="CX61" s="239"/>
      <c r="CY61" s="239"/>
      <c r="CZ61" s="239"/>
      <c r="DA61" s="239"/>
      <c r="DB61" s="239"/>
      <c r="DC61" s="239"/>
      <c r="DD61" s="239"/>
      <c r="DE61" s="239"/>
      <c r="DF61" s="239"/>
      <c r="DG61" s="239"/>
      <c r="DH61" s="239"/>
      <c r="DI61" s="239"/>
      <c r="DJ61" s="239"/>
      <c r="DK61" s="239"/>
      <c r="DL61" s="239"/>
      <c r="DM61" s="239"/>
      <c r="DN61" s="239"/>
      <c r="DO61" s="239"/>
      <c r="DP61" s="239"/>
      <c r="DQ61" s="239"/>
      <c r="DR61" s="239"/>
      <c r="DS61" s="239"/>
      <c r="DT61" s="239"/>
      <c r="DU61" s="239"/>
      <c r="DV61" s="239"/>
      <c r="DW61" s="239"/>
      <c r="DX61" s="239"/>
      <c r="DY61" s="239"/>
      <c r="DZ61" s="239"/>
      <c r="EA61" s="239"/>
      <c r="EB61" s="239"/>
      <c r="EC61" s="239"/>
      <c r="ED61" s="239"/>
      <c r="EE61" s="239"/>
      <c r="EF61" s="239"/>
      <c r="EG61" s="239"/>
      <c r="EH61" s="239"/>
      <c r="EI61" s="239"/>
      <c r="EJ61" s="239"/>
      <c r="EK61" s="239"/>
      <c r="EL61" s="239"/>
      <c r="EM61" s="239"/>
      <c r="EN61" s="239"/>
      <c r="EO61" s="239"/>
      <c r="EP61" s="239"/>
      <c r="EQ61" s="239"/>
      <c r="ER61" s="239"/>
      <c r="ES61" s="239"/>
      <c r="ET61" s="239"/>
      <c r="EU61" s="239"/>
      <c r="EV61" s="239"/>
      <c r="EW61" s="239"/>
      <c r="EX61" s="239"/>
      <c r="EY61" s="239"/>
      <c r="EZ61" s="239"/>
      <c r="FA61" s="239"/>
      <c r="FB61" s="239"/>
      <c r="FC61" s="239"/>
      <c r="FD61" s="239"/>
      <c r="FE61" s="239"/>
      <c r="FF61" s="239"/>
      <c r="FG61" s="239"/>
      <c r="FH61" s="239"/>
      <c r="FI61" s="239"/>
      <c r="FJ61" s="239"/>
      <c r="FK61" s="239"/>
      <c r="FL61" s="239"/>
      <c r="FM61" s="239"/>
      <c r="FN61" s="239"/>
      <c r="FO61" s="239"/>
      <c r="FP61" s="239"/>
      <c r="FQ61" s="239"/>
      <c r="FR61" s="239"/>
    </row>
    <row r="62" spans="1:174" x14ac:dyDescent="0.3">
      <c r="A62" s="103" t="str">
        <f>'Key project Info'!$B33</f>
        <v>Primary natural forest (non-exploited)</v>
      </c>
      <c r="B62" s="320"/>
      <c r="C62" s="319">
        <f>IF('Key project Info'!R49&gt;0,'Economics REDD+ scenario'!$B$7-'Economics REDD+ scenario'!$B6,0)</f>
        <v>0</v>
      </c>
      <c r="D62" s="319">
        <f ca="1">IF('Key project Info'!S49&gt;0,'Economics REDD+ scenario'!$B$8-'Economics REDD+ scenario'!$B6,0)</f>
        <v>1469.3716777776456</v>
      </c>
      <c r="E62" s="319">
        <f ca="1">IF('Key project Info'!T49&gt;0,'Economics REDD+ scenario'!$B$9-'Economics REDD+ scenario'!$B6,0)</f>
        <v>1967.8924125014289</v>
      </c>
      <c r="F62" s="319">
        <f ca="1">IF('Key project Info'!U49&gt;0,'Economics REDD+ scenario'!$B$10-'Economics REDD+ scenario'!$B6,0)</f>
        <v>1082.7360314132566</v>
      </c>
      <c r="G62" s="319">
        <f>IF('Key project Info'!V49&gt;0,'Economics REDD+ scenario'!$B$11-'Economics REDD+ scenario'!$B6,0)</f>
        <v>0</v>
      </c>
      <c r="H62" s="319">
        <f>IF('Key project Info'!W49&gt;0,'Economics REDD+ scenario'!$B$12-'Economics REDD+ scenario'!$B6,0)</f>
        <v>0</v>
      </c>
      <c r="I62" s="319">
        <f>IF('Key project Info'!X49&gt;0,'Economics REDD+ scenario'!$B$13-'Economics REDD+ scenario'!$B6,0)</f>
        <v>0</v>
      </c>
      <c r="J62" s="319">
        <f>IF('Key project Info'!Y49&gt;0,'Economics REDD+ scenario'!$B$14-'Economics REDD+ scenario'!$B6,0)</f>
        <v>0</v>
      </c>
      <c r="K62" s="319">
        <f>IF('Key project Info'!Z49&gt;0,'Economics REDD+ scenario'!$B$15-'Economics REDD+ scenario'!$B6,0)</f>
        <v>0</v>
      </c>
      <c r="L62" s="319">
        <f>IF('Key project Info'!AA49&gt;0,'Economics REDD+ scenario'!$B$16-'Economics REDD+ scenario'!$B6,0)</f>
        <v>0</v>
      </c>
      <c r="M62" s="319">
        <f>IF('Key project Info'!AB49&gt;0,'Economics REDD+ scenario'!$B$17-'Economics REDD+ scenario'!$B6,0)</f>
        <v>0</v>
      </c>
      <c r="N62" s="319">
        <f>IF('Key project Info'!AC49&gt;0,'Economics REDD+ scenario'!$B$18-'Economics REDD+ scenario'!$B6,0)</f>
        <v>0</v>
      </c>
      <c r="O62" s="319">
        <f>IF('Key project Info'!AD49&gt;0,'Economics REDD+ scenario'!$B$19-'Economics REDD+ scenario'!$B6,0)</f>
        <v>0</v>
      </c>
      <c r="P62" s="319">
        <f>IF('Key project Info'!AE49&gt;0,'Economics REDD+ scenario'!$B$20-'Economics REDD+ scenario'!$B6,0)</f>
        <v>0</v>
      </c>
      <c r="Q62" s="319">
        <f>IF('Key project Info'!AF49&gt;0,'Economics REDD+ scenario'!$B$21-'Economics REDD+ scenario'!$B6,0)</f>
        <v>0</v>
      </c>
      <c r="R62" s="319">
        <f>IF('Key project Info'!AG49&gt;0,'Economics REDD+ scenario'!$B$22-'Economics REDD+ scenario'!$B6,0)</f>
        <v>0</v>
      </c>
      <c r="S62" s="319">
        <f>IF('Key project Info'!AH49&gt;0,'Economics REDD+ scenario'!$B$23-'Economics REDD+ scenario'!$B6,0)</f>
        <v>0</v>
      </c>
      <c r="T62" s="319">
        <f>IF('Key project Info'!AI49&gt;0,'Economics REDD+ scenario'!$B$24-'Economics REDD+ scenario'!$B6,0)</f>
        <v>0</v>
      </c>
      <c r="U62" s="319">
        <f>IF('Key project Info'!AJ49&gt;0,'Economics REDD+ scenario'!$B$25-'Economics REDD+ scenario'!$B6,0)</f>
        <v>0</v>
      </c>
      <c r="V62" s="6"/>
      <c r="W62" s="6"/>
      <c r="X62" s="6"/>
      <c r="Y62" s="6"/>
      <c r="Z62" s="6"/>
      <c r="AA62" s="6"/>
      <c r="AB62" s="6"/>
      <c r="AC62" s="6"/>
      <c r="AD62" s="6"/>
      <c r="AE62" s="6"/>
      <c r="AF62" s="6"/>
      <c r="AG62" s="6"/>
      <c r="AH62" s="6"/>
      <c r="AI62" s="6"/>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9"/>
      <c r="CP62" s="239"/>
      <c r="CQ62" s="239"/>
      <c r="CR62" s="239"/>
      <c r="CS62" s="239"/>
      <c r="CT62" s="239"/>
      <c r="CU62" s="239"/>
      <c r="CV62" s="239"/>
      <c r="CW62" s="239"/>
      <c r="CX62" s="239"/>
      <c r="CY62" s="239"/>
      <c r="CZ62" s="239"/>
      <c r="DA62" s="239"/>
      <c r="DB62" s="239"/>
      <c r="DC62" s="239"/>
      <c r="DD62" s="239"/>
      <c r="DE62" s="239"/>
      <c r="DF62" s="239"/>
      <c r="DG62" s="239"/>
      <c r="DH62" s="239"/>
      <c r="DI62" s="239"/>
      <c r="DJ62" s="239"/>
      <c r="DK62" s="239"/>
      <c r="DL62" s="239"/>
      <c r="DM62" s="239"/>
      <c r="DN62" s="239"/>
      <c r="DO62" s="239"/>
      <c r="DP62" s="239"/>
      <c r="DQ62" s="239"/>
      <c r="DR62" s="239"/>
      <c r="DS62" s="239"/>
      <c r="DT62" s="239"/>
      <c r="DU62" s="239"/>
      <c r="DV62" s="239"/>
      <c r="DW62" s="239"/>
      <c r="DX62" s="239"/>
      <c r="DY62" s="239"/>
      <c r="DZ62" s="239"/>
      <c r="EA62" s="239"/>
      <c r="EB62" s="239"/>
      <c r="EC62" s="239"/>
      <c r="ED62" s="239"/>
      <c r="EE62" s="239"/>
      <c r="EF62" s="239"/>
      <c r="EG62" s="239"/>
      <c r="EH62" s="239"/>
      <c r="EI62" s="239"/>
      <c r="EJ62" s="239"/>
      <c r="EK62" s="239"/>
      <c r="EL62" s="239"/>
      <c r="EM62" s="239"/>
      <c r="EN62" s="239"/>
      <c r="EO62" s="239"/>
      <c r="EP62" s="239"/>
      <c r="EQ62" s="239"/>
      <c r="ER62" s="239"/>
      <c r="ES62" s="239"/>
      <c r="ET62" s="239"/>
      <c r="EU62" s="239"/>
      <c r="EV62" s="239"/>
      <c r="EW62" s="239"/>
      <c r="EX62" s="239"/>
      <c r="EY62" s="239"/>
      <c r="EZ62" s="239"/>
      <c r="FA62" s="239"/>
      <c r="FB62" s="239"/>
      <c r="FC62" s="239"/>
      <c r="FD62" s="239"/>
      <c r="FE62" s="239"/>
      <c r="FF62" s="239"/>
      <c r="FG62" s="239"/>
      <c r="FH62" s="239"/>
      <c r="FI62" s="239"/>
      <c r="FJ62" s="239"/>
      <c r="FK62" s="239"/>
      <c r="FL62" s="239"/>
      <c r="FM62" s="239"/>
      <c r="FN62" s="239"/>
      <c r="FO62" s="239"/>
      <c r="FP62" s="239"/>
      <c r="FQ62" s="239"/>
      <c r="FR62" s="239"/>
    </row>
    <row r="63" spans="1:174" x14ac:dyDescent="0.3">
      <c r="A63" s="103" t="str">
        <f>'Key project Info'!$B34</f>
        <v>Secondary natural forest (exploited)</v>
      </c>
      <c r="B63" s="319">
        <f>IF('Key project Info'!Q50&gt;0,'Economics REDD+ scenario'!$B$6-'Economics REDD+ scenario'!$B7,0)</f>
        <v>0</v>
      </c>
      <c r="C63" s="320"/>
      <c r="D63" s="319">
        <f>IF('Key project Info'!S50&gt;0,'Economics REDD+ scenario'!$B$8-'Economics REDD+ scenario'!$B7,0)</f>
        <v>0</v>
      </c>
      <c r="E63" s="319">
        <f>IF('Key project Info'!T50&gt;0,'Economics REDD+ scenario'!$B$9-'Economics REDD+ scenario'!$B7,0)</f>
        <v>0</v>
      </c>
      <c r="F63" s="319">
        <f>IF('Key project Info'!U50&gt;0,'Economics REDD+ scenario'!$B$10-'Economics REDD+ scenario'!$B7,0)</f>
        <v>0</v>
      </c>
      <c r="G63" s="319">
        <f>IF('Key project Info'!V50&gt;0,'Economics REDD+ scenario'!$B$11-'Economics REDD+ scenario'!$B7,0)</f>
        <v>0</v>
      </c>
      <c r="H63" s="319">
        <f>IF('Key project Info'!W50&gt;0,'Economics REDD+ scenario'!$B$12-'Economics REDD+ scenario'!$B7,0)</f>
        <v>0</v>
      </c>
      <c r="I63" s="319">
        <f>IF('Key project Info'!X50&gt;0,'Economics REDD+ scenario'!$B$13-'Economics REDD+ scenario'!$B7,0)</f>
        <v>0</v>
      </c>
      <c r="J63" s="319">
        <f>IF('Key project Info'!Y50&gt;0,'Economics REDD+ scenario'!$B$14-'Economics REDD+ scenario'!$B7,0)</f>
        <v>0</v>
      </c>
      <c r="K63" s="319">
        <f>IF('Key project Info'!Z50&gt;0,'Economics REDD+ scenario'!$B$15-'Economics REDD+ scenario'!$B7,0)</f>
        <v>0</v>
      </c>
      <c r="L63" s="319">
        <f>IF('Key project Info'!AA50&gt;0,'Economics REDD+ scenario'!$B$16-'Economics REDD+ scenario'!$B7,0)</f>
        <v>0</v>
      </c>
      <c r="M63" s="319">
        <f>IF('Key project Info'!AB50&gt;0,'Economics REDD+ scenario'!$B$17-'Economics REDD+ scenario'!$B7,0)</f>
        <v>0</v>
      </c>
      <c r="N63" s="319">
        <f>IF('Key project Info'!AC50&gt;0,'Economics REDD+ scenario'!$B$18-'Economics REDD+ scenario'!$B7,0)</f>
        <v>0</v>
      </c>
      <c r="O63" s="319">
        <f>IF('Key project Info'!AD50&gt;0,'Economics REDD+ scenario'!$B$19-'Economics REDD+ scenario'!$B7,0)</f>
        <v>0</v>
      </c>
      <c r="P63" s="319">
        <f>IF('Key project Info'!AE50&gt;0,'Economics REDD+ scenario'!$B$20-'Economics REDD+ scenario'!$B7,0)</f>
        <v>0</v>
      </c>
      <c r="Q63" s="319">
        <f>IF('Key project Info'!AF50&gt;0,'Economics REDD+ scenario'!$B$21-'Economics REDD+ scenario'!$B7,0)</f>
        <v>0</v>
      </c>
      <c r="R63" s="319">
        <f>IF('Key project Info'!AG50&gt;0,'Economics REDD+ scenario'!$B$22-'Economics REDD+ scenario'!$B7,0)</f>
        <v>0</v>
      </c>
      <c r="S63" s="319">
        <f>IF('Key project Info'!AH50&gt;0,'Economics REDD+ scenario'!$B$23-'Economics REDD+ scenario'!$B7,0)</f>
        <v>0</v>
      </c>
      <c r="T63" s="319">
        <f>IF('Key project Info'!AI50&gt;0,'Economics REDD+ scenario'!$B$24-'Economics REDD+ scenario'!$B7,0)</f>
        <v>0</v>
      </c>
      <c r="U63" s="319">
        <f>IF('Key project Info'!AJ50&gt;0,'Economics REDD+ scenario'!$B$25-'Economics REDD+ scenario'!$B7,0)</f>
        <v>0</v>
      </c>
      <c r="V63" s="6"/>
      <c r="W63" s="6"/>
      <c r="X63" s="6"/>
      <c r="Y63" s="6"/>
      <c r="Z63" s="6"/>
      <c r="AA63" s="6"/>
      <c r="AB63" s="6"/>
      <c r="AC63" s="6"/>
      <c r="AD63" s="6"/>
      <c r="AE63" s="6"/>
      <c r="AF63" s="6"/>
      <c r="AG63" s="6"/>
      <c r="AH63" s="6"/>
      <c r="AI63" s="6"/>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CK63" s="239"/>
      <c r="CL63" s="239"/>
      <c r="CM63" s="239"/>
      <c r="CN63" s="239"/>
      <c r="CO63" s="239"/>
      <c r="CP63" s="239"/>
      <c r="CQ63" s="239"/>
      <c r="CR63" s="239"/>
      <c r="CS63" s="239"/>
      <c r="CT63" s="239"/>
      <c r="CU63" s="239"/>
      <c r="CV63" s="239"/>
      <c r="CW63" s="239"/>
      <c r="CX63" s="239"/>
      <c r="CY63" s="239"/>
      <c r="CZ63" s="239"/>
      <c r="DA63" s="239"/>
      <c r="DB63" s="239"/>
      <c r="DC63" s="239"/>
      <c r="DD63" s="239"/>
      <c r="DE63" s="239"/>
      <c r="DF63" s="239"/>
      <c r="DG63" s="239"/>
      <c r="DH63" s="239"/>
      <c r="DI63" s="239"/>
      <c r="DJ63" s="239"/>
      <c r="DK63" s="239"/>
      <c r="DL63" s="239"/>
      <c r="DM63" s="239"/>
      <c r="DN63" s="239"/>
      <c r="DO63" s="239"/>
      <c r="DP63" s="239"/>
      <c r="DQ63" s="239"/>
      <c r="DR63" s="239"/>
      <c r="DS63" s="239"/>
      <c r="DT63" s="239"/>
      <c r="DU63" s="239"/>
      <c r="DV63" s="239"/>
      <c r="DW63" s="239"/>
      <c r="DX63" s="239"/>
      <c r="DY63" s="239"/>
      <c r="DZ63" s="239"/>
      <c r="EA63" s="239"/>
      <c r="EB63" s="239"/>
      <c r="EC63" s="239"/>
      <c r="ED63" s="239"/>
      <c r="EE63" s="239"/>
      <c r="EF63" s="239"/>
      <c r="EG63" s="239"/>
      <c r="EH63" s="239"/>
      <c r="EI63" s="239"/>
      <c r="EJ63" s="239"/>
      <c r="EK63" s="239"/>
      <c r="EL63" s="239"/>
      <c r="EM63" s="239"/>
      <c r="EN63" s="239"/>
      <c r="EO63" s="239"/>
      <c r="EP63" s="239"/>
      <c r="EQ63" s="239"/>
      <c r="ER63" s="239"/>
      <c r="ES63" s="239"/>
      <c r="ET63" s="239"/>
      <c r="EU63" s="239"/>
      <c r="EV63" s="239"/>
      <c r="EW63" s="239"/>
      <c r="EX63" s="239"/>
      <c r="EY63" s="239"/>
      <c r="EZ63" s="239"/>
      <c r="FA63" s="239"/>
      <c r="FB63" s="239"/>
      <c r="FC63" s="239"/>
      <c r="FD63" s="239"/>
      <c r="FE63" s="239"/>
      <c r="FF63" s="239"/>
      <c r="FG63" s="239"/>
      <c r="FH63" s="239"/>
      <c r="FI63" s="239"/>
      <c r="FJ63" s="239"/>
      <c r="FK63" s="239"/>
      <c r="FL63" s="239"/>
      <c r="FM63" s="239"/>
      <c r="FN63" s="239"/>
      <c r="FO63" s="239"/>
      <c r="FP63" s="239"/>
      <c r="FQ63" s="239"/>
      <c r="FR63" s="239"/>
    </row>
    <row r="64" spans="1:174" x14ac:dyDescent="0.3">
      <c r="A64" s="103" t="str">
        <f>'Key project Info'!$B35</f>
        <v>Agriculture after charcoal</v>
      </c>
      <c r="B64" s="319">
        <f>IF('Key project Info'!Q51&gt;0,'Economics REDD+ scenario'!$B$6-'Economics REDD+ scenario'!$B8,0)</f>
        <v>0</v>
      </c>
      <c r="C64" s="319">
        <f>IF('Key project Info'!R51&gt;0,'Economics REDD+ scenario'!$B$7-'Economics REDD+ scenario'!$B8,0)</f>
        <v>0</v>
      </c>
      <c r="D64" s="320"/>
      <c r="E64" s="319">
        <f>IF('Key project Info'!T51&gt;0,'Economics REDD+ scenario'!$B$9-'Economics REDD+ scenario'!$B8,0)</f>
        <v>0</v>
      </c>
      <c r="F64" s="319">
        <f>IF('Key project Info'!U51&gt;0,'Economics REDD+ scenario'!$B$10-'Economics REDD+ scenario'!$B8,0)</f>
        <v>0</v>
      </c>
      <c r="G64" s="319">
        <f>IF('Key project Info'!V51&gt;0,'Economics REDD+ scenario'!$B$11-'Economics REDD+ scenario'!$B8,0)</f>
        <v>0</v>
      </c>
      <c r="H64" s="319">
        <f>IF('Key project Info'!W51&gt;0,'Economics REDD+ scenario'!$B$12-'Economics REDD+ scenario'!$B8,0)</f>
        <v>0</v>
      </c>
      <c r="I64" s="319">
        <f>IF('Key project Info'!X51&gt;0,'Economics REDD+ scenario'!$B$13-'Economics REDD+ scenario'!$B8,0)</f>
        <v>0</v>
      </c>
      <c r="J64" s="319">
        <f>IF('Key project Info'!Y51&gt;0,'Economics REDD+ scenario'!$B$14-'Economics REDD+ scenario'!$B8,0)</f>
        <v>0</v>
      </c>
      <c r="K64" s="319">
        <f>IF('Key project Info'!Z51&gt;0,'Economics REDD+ scenario'!$B$15-'Economics REDD+ scenario'!$B8,0)</f>
        <v>0</v>
      </c>
      <c r="L64" s="319">
        <f>IF('Key project Info'!AA51&gt;0,'Economics REDD+ scenario'!$B$16-'Economics REDD+ scenario'!$B8,0)</f>
        <v>0</v>
      </c>
      <c r="M64" s="319">
        <f>IF('Key project Info'!AB51&gt;0,'Economics REDD+ scenario'!$B$17-'Economics REDD+ scenario'!$B8,0)</f>
        <v>0</v>
      </c>
      <c r="N64" s="319">
        <f>IF('Key project Info'!AC51&gt;0,'Economics REDD+ scenario'!$B$18-'Economics REDD+ scenario'!$B8,0)</f>
        <v>0</v>
      </c>
      <c r="O64" s="319">
        <f>IF('Key project Info'!AD51&gt;0,'Economics REDD+ scenario'!$B$19-'Economics REDD+ scenario'!$B8,0)</f>
        <v>0</v>
      </c>
      <c r="P64" s="319">
        <f>IF('Key project Info'!AE51&gt;0,'Economics REDD+ scenario'!$B$20-'Economics REDD+ scenario'!$B8,0)</f>
        <v>0</v>
      </c>
      <c r="Q64" s="319">
        <f>IF('Key project Info'!AF51&gt;0,'Economics REDD+ scenario'!$B$21-'Economics REDD+ scenario'!$B8,0)</f>
        <v>0</v>
      </c>
      <c r="R64" s="319">
        <f>IF('Key project Info'!AG51&gt;0,'Economics REDD+ scenario'!$B$22-'Economics REDD+ scenario'!$B8,0)</f>
        <v>0</v>
      </c>
      <c r="S64" s="319">
        <f>IF('Key project Info'!AH51&gt;0,'Economics REDD+ scenario'!$B$23-'Economics REDD+ scenario'!$B8,0)</f>
        <v>0</v>
      </c>
      <c r="T64" s="319">
        <f>IF('Key project Info'!AI51&gt;0,'Economics REDD+ scenario'!$B$24-'Economics REDD+ scenario'!$B8,0)</f>
        <v>0</v>
      </c>
      <c r="U64" s="319">
        <f>IF('Key project Info'!AJ51&gt;0,'Economics REDD+ scenario'!$B$25-'Economics REDD+ scenario'!$B8,0)</f>
        <v>0</v>
      </c>
      <c r="V64" s="6"/>
      <c r="W64" s="6"/>
      <c r="X64" s="6"/>
      <c r="Y64" s="6"/>
      <c r="Z64" s="6"/>
      <c r="AA64" s="6"/>
      <c r="AB64" s="6"/>
      <c r="AC64" s="6"/>
      <c r="AD64" s="6"/>
      <c r="AE64" s="6"/>
      <c r="AF64" s="6"/>
      <c r="AG64" s="6"/>
      <c r="AH64" s="6"/>
      <c r="AI64" s="6"/>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c r="CK64" s="239"/>
      <c r="CL64" s="239"/>
      <c r="CM64" s="239"/>
      <c r="CN64" s="239"/>
      <c r="CO64" s="239"/>
      <c r="CP64" s="239"/>
      <c r="CQ64" s="239"/>
      <c r="CR64" s="239"/>
      <c r="CS64" s="239"/>
      <c r="CT64" s="239"/>
      <c r="CU64" s="239"/>
      <c r="CV64" s="239"/>
      <c r="CW64" s="239"/>
      <c r="CX64" s="239"/>
      <c r="CY64" s="239"/>
      <c r="CZ64" s="239"/>
      <c r="DA64" s="239"/>
      <c r="DB64" s="239"/>
      <c r="DC64" s="239"/>
      <c r="DD64" s="239"/>
      <c r="DE64" s="239"/>
      <c r="DF64" s="239"/>
      <c r="DG64" s="239"/>
      <c r="DH64" s="239"/>
      <c r="DI64" s="239"/>
      <c r="DJ64" s="239"/>
      <c r="DK64" s="239"/>
      <c r="DL64" s="239"/>
      <c r="DM64" s="239"/>
      <c r="DN64" s="239"/>
      <c r="DO64" s="239"/>
      <c r="DP64" s="239"/>
      <c r="DQ64" s="239"/>
      <c r="DR64" s="239"/>
      <c r="DS64" s="239"/>
      <c r="DT64" s="239"/>
      <c r="DU64" s="239"/>
      <c r="DV64" s="239"/>
      <c r="DW64" s="239"/>
      <c r="DX64" s="239"/>
      <c r="DY64" s="239"/>
      <c r="DZ64" s="239"/>
      <c r="EA64" s="239"/>
      <c r="EB64" s="239"/>
      <c r="EC64" s="239"/>
      <c r="ED64" s="239"/>
      <c r="EE64" s="239"/>
      <c r="EF64" s="239"/>
      <c r="EG64" s="239"/>
      <c r="EH64" s="239"/>
      <c r="EI64" s="239"/>
      <c r="EJ64" s="239"/>
      <c r="EK64" s="239"/>
      <c r="EL64" s="239"/>
      <c r="EM64" s="239"/>
      <c r="EN64" s="239"/>
      <c r="EO64" s="239"/>
      <c r="EP64" s="239"/>
      <c r="EQ64" s="239"/>
      <c r="ER64" s="239"/>
      <c r="ES64" s="239"/>
      <c r="ET64" s="239"/>
      <c r="EU64" s="239"/>
      <c r="EV64" s="239"/>
      <c r="EW64" s="239"/>
      <c r="EX64" s="239"/>
      <c r="EY64" s="239"/>
      <c r="EZ64" s="239"/>
      <c r="FA64" s="239"/>
      <c r="FB64" s="239"/>
      <c r="FC64" s="239"/>
      <c r="FD64" s="239"/>
      <c r="FE64" s="239"/>
      <c r="FF64" s="239"/>
      <c r="FG64" s="239"/>
      <c r="FH64" s="239"/>
      <c r="FI64" s="239"/>
      <c r="FJ64" s="239"/>
      <c r="FK64" s="239"/>
      <c r="FL64" s="239"/>
      <c r="FM64" s="239"/>
      <c r="FN64" s="239"/>
      <c r="FO64" s="239"/>
      <c r="FP64" s="239"/>
      <c r="FQ64" s="239"/>
      <c r="FR64" s="239"/>
    </row>
    <row r="65" spans="1:174" x14ac:dyDescent="0.3">
      <c r="A65" s="103" t="str">
        <f>'Key project Info'!$B36</f>
        <v xml:space="preserve">Agriculture </v>
      </c>
      <c r="B65" s="319">
        <f>IF('Key project Info'!Q52&gt;0,'Economics REDD+ scenario'!$B$6-'Economics REDD+ scenario'!$B9,0)</f>
        <v>0</v>
      </c>
      <c r="C65" s="319">
        <f>IF('Key project Info'!R52&gt;0,'Economics REDD+ scenario'!$B$7-'Economics REDD+ scenario'!$B9,0)</f>
        <v>0</v>
      </c>
      <c r="D65" s="319">
        <f>IF('Key project Info'!S52&gt;0,'Economics REDD+ scenario'!$B$8-'Economics REDD+ scenario'!$B9,0)</f>
        <v>0</v>
      </c>
      <c r="E65" s="320"/>
      <c r="F65" s="319">
        <f>IF('Key project Info'!U52&gt;0,'Economics REDD+ scenario'!$B$10-'Economics REDD+ scenario'!$B9,0)</f>
        <v>0</v>
      </c>
      <c r="G65" s="319">
        <f>IF('Key project Info'!V52&gt;0,'Economics REDD+ scenario'!$B$11-'Economics REDD+ scenario'!$B9,0)</f>
        <v>0</v>
      </c>
      <c r="H65" s="319">
        <f>IF('Key project Info'!W52&gt;0,'Economics REDD+ scenario'!$B$12-'Economics REDD+ scenario'!$B9,0)</f>
        <v>0</v>
      </c>
      <c r="I65" s="319">
        <f>IF('Key project Info'!X52&gt;0,'Economics REDD+ scenario'!$B$13-'Economics REDD+ scenario'!$B9,0)</f>
        <v>0</v>
      </c>
      <c r="J65" s="319">
        <f>IF('Key project Info'!Y52&gt;0,'Economics REDD+ scenario'!$B$14-'Economics REDD+ scenario'!$B9,0)</f>
        <v>0</v>
      </c>
      <c r="K65" s="319">
        <f>IF('Key project Info'!Z52&gt;0,'Economics REDD+ scenario'!$B$15-'Economics REDD+ scenario'!$B9,0)</f>
        <v>0</v>
      </c>
      <c r="L65" s="319">
        <f>IF('Key project Info'!AA52&gt;0,'Economics REDD+ scenario'!$B$16-'Economics REDD+ scenario'!$B9,0)</f>
        <v>0</v>
      </c>
      <c r="M65" s="319">
        <f>IF('Key project Info'!AB52&gt;0,'Economics REDD+ scenario'!$B$17-'Economics REDD+ scenario'!$B9,0)</f>
        <v>0</v>
      </c>
      <c r="N65" s="319">
        <f>IF('Key project Info'!AC52&gt;0,'Economics REDD+ scenario'!$B$18-'Economics REDD+ scenario'!$B9,0)</f>
        <v>0</v>
      </c>
      <c r="O65" s="319">
        <f>IF('Key project Info'!AD52&gt;0,'Economics REDD+ scenario'!$B$19-'Economics REDD+ scenario'!$B9,0)</f>
        <v>0</v>
      </c>
      <c r="P65" s="319">
        <f>IF('Key project Info'!AE52&gt;0,'Economics REDD+ scenario'!$B$20-'Economics REDD+ scenario'!$B9,0)</f>
        <v>0</v>
      </c>
      <c r="Q65" s="319">
        <f>IF('Key project Info'!AF52&gt;0,'Economics REDD+ scenario'!$B$21-'Economics REDD+ scenario'!$B9,0)</f>
        <v>0</v>
      </c>
      <c r="R65" s="319">
        <f>IF('Key project Info'!AG52&gt;0,'Economics REDD+ scenario'!$B$22-'Economics REDD+ scenario'!$B9,0)</f>
        <v>0</v>
      </c>
      <c r="S65" s="319">
        <f>IF('Key project Info'!AH52&gt;0,'Economics REDD+ scenario'!$B$23-'Economics REDD+ scenario'!$B9,0)</f>
        <v>0</v>
      </c>
      <c r="T65" s="319">
        <f>IF('Key project Info'!AI52&gt;0,'Economics REDD+ scenario'!$B$24-'Economics REDD+ scenario'!$B9,0)</f>
        <v>0</v>
      </c>
      <c r="U65" s="319">
        <f>IF('Key project Info'!AJ52&gt;0,'Economics REDD+ scenario'!$B$25-'Economics REDD+ scenario'!$B9,0)</f>
        <v>0</v>
      </c>
      <c r="V65" s="6"/>
      <c r="W65" s="6"/>
      <c r="X65" s="6"/>
      <c r="Y65" s="6"/>
      <c r="Z65" s="6"/>
      <c r="AA65" s="6"/>
      <c r="AB65" s="6"/>
      <c r="AC65" s="6"/>
      <c r="AD65" s="6"/>
      <c r="AE65" s="6"/>
      <c r="AF65" s="6"/>
      <c r="AG65" s="6"/>
      <c r="AH65" s="6"/>
      <c r="AI65" s="6"/>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c r="CK65" s="239"/>
      <c r="CL65" s="239"/>
      <c r="CM65" s="239"/>
      <c r="CN65" s="239"/>
      <c r="CO65" s="239"/>
      <c r="CP65" s="239"/>
      <c r="CQ65" s="239"/>
      <c r="CR65" s="239"/>
      <c r="CS65" s="239"/>
      <c r="CT65" s="239"/>
      <c r="CU65" s="239"/>
      <c r="CV65" s="239"/>
      <c r="CW65" s="239"/>
      <c r="CX65" s="239"/>
      <c r="CY65" s="239"/>
      <c r="CZ65" s="239"/>
      <c r="DA65" s="239"/>
      <c r="DB65" s="239"/>
      <c r="DC65" s="239"/>
      <c r="DD65" s="239"/>
      <c r="DE65" s="239"/>
      <c r="DF65" s="239"/>
      <c r="DG65" s="239"/>
      <c r="DH65" s="239"/>
      <c r="DI65" s="239"/>
      <c r="DJ65" s="239"/>
      <c r="DK65" s="239"/>
      <c r="DL65" s="239"/>
      <c r="DM65" s="239"/>
      <c r="DN65" s="239"/>
      <c r="DO65" s="239"/>
      <c r="DP65" s="239"/>
      <c r="DQ65" s="239"/>
      <c r="DR65" s="239"/>
      <c r="DS65" s="239"/>
      <c r="DT65" s="239"/>
      <c r="DU65" s="239"/>
      <c r="DV65" s="239"/>
      <c r="DW65" s="239"/>
      <c r="DX65" s="239"/>
      <c r="DY65" s="239"/>
      <c r="DZ65" s="239"/>
      <c r="EA65" s="239"/>
      <c r="EB65" s="239"/>
      <c r="EC65" s="239"/>
      <c r="ED65" s="239"/>
      <c r="EE65" s="239"/>
      <c r="EF65" s="239"/>
      <c r="EG65" s="239"/>
      <c r="EH65" s="239"/>
      <c r="EI65" s="239"/>
      <c r="EJ65" s="239"/>
      <c r="EK65" s="239"/>
      <c r="EL65" s="239"/>
      <c r="EM65" s="239"/>
      <c r="EN65" s="239"/>
      <c r="EO65" s="239"/>
      <c r="EP65" s="239"/>
      <c r="EQ65" s="239"/>
      <c r="ER65" s="239"/>
      <c r="ES65" s="239"/>
      <c r="ET65" s="239"/>
      <c r="EU65" s="239"/>
      <c r="EV65" s="239"/>
      <c r="EW65" s="239"/>
      <c r="EX65" s="239"/>
      <c r="EY65" s="239"/>
      <c r="EZ65" s="239"/>
      <c r="FA65" s="239"/>
      <c r="FB65" s="239"/>
      <c r="FC65" s="239"/>
      <c r="FD65" s="239"/>
      <c r="FE65" s="239"/>
      <c r="FF65" s="239"/>
      <c r="FG65" s="239"/>
      <c r="FH65" s="239"/>
      <c r="FI65" s="239"/>
      <c r="FJ65" s="239"/>
      <c r="FK65" s="239"/>
      <c r="FL65" s="239"/>
      <c r="FM65" s="239"/>
      <c r="FN65" s="239"/>
      <c r="FO65" s="239"/>
      <c r="FP65" s="239"/>
      <c r="FQ65" s="239"/>
      <c r="FR65" s="239"/>
    </row>
    <row r="66" spans="1:174" x14ac:dyDescent="0.3">
      <c r="A66" s="103" t="str">
        <f>'Key project Info'!$B37</f>
        <v>Sustainable logging of primary forests</v>
      </c>
      <c r="B66" s="319">
        <f>IF('Key project Info'!Q53&gt;0,'Economics REDD+ scenario'!$B$6-'Economics REDD+ scenario'!$B10,0)</f>
        <v>0</v>
      </c>
      <c r="C66" s="319">
        <f>IF('Key project Info'!R53&gt;0,'Economics REDD+ scenario'!$B$7-'Economics REDD+ scenario'!$B10,0)</f>
        <v>0</v>
      </c>
      <c r="D66" s="319">
        <f>IF('Key project Info'!S53&gt;0,'Economics REDD+ scenario'!$B$8-'Economics REDD+ scenario'!$B10,0)</f>
        <v>0</v>
      </c>
      <c r="E66" s="319">
        <f>IF('Key project Info'!T53&gt;0,'Economics REDD+ scenario'!$B$9-'Economics REDD+ scenario'!$B10,0)</f>
        <v>0</v>
      </c>
      <c r="F66" s="320"/>
      <c r="G66" s="319">
        <f>IF('Key project Info'!V53&gt;0,'Economics REDD+ scenario'!$B$11-'Economics REDD+ scenario'!$B10,0)</f>
        <v>0</v>
      </c>
      <c r="H66" s="319">
        <f>IF('Key project Info'!W53&gt;0,'Economics REDD+ scenario'!$B$12-'Economics REDD+ scenario'!$B10,0)</f>
        <v>0</v>
      </c>
      <c r="I66" s="319">
        <f>IF('Key project Info'!X53&gt;0,'Economics REDD+ scenario'!$B$13-'Economics REDD+ scenario'!$B10,0)</f>
        <v>0</v>
      </c>
      <c r="J66" s="319">
        <f>IF('Key project Info'!Y53&gt;0,'Economics REDD+ scenario'!$B$14-'Economics REDD+ scenario'!$B10,0)</f>
        <v>0</v>
      </c>
      <c r="K66" s="319">
        <f>IF('Key project Info'!Z53&gt;0,'Economics REDD+ scenario'!$B$15-'Economics REDD+ scenario'!$B10,0)</f>
        <v>0</v>
      </c>
      <c r="L66" s="319">
        <f>IF('Key project Info'!AA53&gt;0,'Economics REDD+ scenario'!$B$16-'Economics REDD+ scenario'!$B10,0)</f>
        <v>0</v>
      </c>
      <c r="M66" s="319">
        <f>IF('Key project Info'!AB53&gt;0,'Economics REDD+ scenario'!$B$17-'Economics REDD+ scenario'!$B10,0)</f>
        <v>0</v>
      </c>
      <c r="N66" s="319">
        <f>IF('Key project Info'!AC53&gt;0,'Economics REDD+ scenario'!$B$18-'Economics REDD+ scenario'!$B10,0)</f>
        <v>0</v>
      </c>
      <c r="O66" s="319">
        <f>IF('Key project Info'!AD53&gt;0,'Economics REDD+ scenario'!$B$19-'Economics REDD+ scenario'!$B10,0)</f>
        <v>0</v>
      </c>
      <c r="P66" s="319">
        <f>IF('Key project Info'!AE53&gt;0,'Economics REDD+ scenario'!$B$20-'Economics REDD+ scenario'!$B10,0)</f>
        <v>0</v>
      </c>
      <c r="Q66" s="319">
        <f>IF('Key project Info'!AF53&gt;0,'Economics REDD+ scenario'!$B$21-'Economics REDD+ scenario'!$B10,0)</f>
        <v>0</v>
      </c>
      <c r="R66" s="319">
        <f>IF('Key project Info'!AG53&gt;0,'Economics REDD+ scenario'!$B$22-'Economics REDD+ scenario'!$B10,0)</f>
        <v>0</v>
      </c>
      <c r="S66" s="319">
        <f>IF('Key project Info'!AH53&gt;0,'Economics REDD+ scenario'!$B$23-'Economics REDD+ scenario'!$B10,0)</f>
        <v>0</v>
      </c>
      <c r="T66" s="319">
        <f>IF('Key project Info'!AI53&gt;0,'Economics REDD+ scenario'!$B$24-'Economics REDD+ scenario'!$B10,0)</f>
        <v>0</v>
      </c>
      <c r="U66" s="319">
        <f>IF('Key project Info'!AJ53&gt;0,'Economics REDD+ scenario'!$B$25-'Economics REDD+ scenario'!$B10,0)</f>
        <v>0</v>
      </c>
      <c r="V66" s="6"/>
      <c r="W66" s="6"/>
      <c r="X66" s="6"/>
      <c r="Y66" s="6"/>
      <c r="Z66" s="6"/>
      <c r="AA66" s="6"/>
      <c r="AB66" s="6"/>
      <c r="AC66" s="6"/>
      <c r="AD66" s="6"/>
      <c r="AE66" s="6"/>
      <c r="AF66" s="6"/>
      <c r="AG66" s="6"/>
      <c r="AH66" s="6"/>
      <c r="AI66" s="6"/>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c r="CK66" s="239"/>
      <c r="CL66" s="239"/>
      <c r="CM66" s="239"/>
      <c r="CN66" s="239"/>
      <c r="CO66" s="239"/>
      <c r="CP66" s="239"/>
      <c r="CQ66" s="239"/>
      <c r="CR66" s="239"/>
      <c r="CS66" s="239"/>
      <c r="CT66" s="239"/>
      <c r="CU66" s="239"/>
      <c r="CV66" s="239"/>
      <c r="CW66" s="239"/>
      <c r="CX66" s="239"/>
      <c r="CY66" s="239"/>
      <c r="CZ66" s="239"/>
      <c r="DA66" s="239"/>
      <c r="DB66" s="239"/>
      <c r="DC66" s="239"/>
      <c r="DD66" s="239"/>
      <c r="DE66" s="239"/>
      <c r="DF66" s="239"/>
      <c r="DG66" s="239"/>
      <c r="DH66" s="239"/>
      <c r="DI66" s="239"/>
      <c r="DJ66" s="239"/>
      <c r="DK66" s="239"/>
      <c r="DL66" s="239"/>
      <c r="DM66" s="239"/>
      <c r="DN66" s="239"/>
      <c r="DO66" s="239"/>
      <c r="DP66" s="239"/>
      <c r="DQ66" s="239"/>
      <c r="DR66" s="239"/>
      <c r="DS66" s="239"/>
      <c r="DT66" s="239"/>
      <c r="DU66" s="239"/>
      <c r="DV66" s="239"/>
      <c r="DW66" s="239"/>
      <c r="DX66" s="239"/>
      <c r="DY66" s="239"/>
      <c r="DZ66" s="239"/>
      <c r="EA66" s="239"/>
      <c r="EB66" s="239"/>
      <c r="EC66" s="239"/>
      <c r="ED66" s="239"/>
      <c r="EE66" s="239"/>
      <c r="EF66" s="239"/>
      <c r="EG66" s="239"/>
      <c r="EH66" s="239"/>
      <c r="EI66" s="239"/>
      <c r="EJ66" s="239"/>
      <c r="EK66" s="239"/>
      <c r="EL66" s="239"/>
      <c r="EM66" s="239"/>
      <c r="EN66" s="239"/>
      <c r="EO66" s="239"/>
      <c r="EP66" s="239"/>
      <c r="EQ66" s="239"/>
      <c r="ER66" s="239"/>
      <c r="ES66" s="239"/>
      <c r="ET66" s="239"/>
      <c r="EU66" s="239"/>
      <c r="EV66" s="239"/>
      <c r="EW66" s="239"/>
      <c r="EX66" s="239"/>
      <c r="EY66" s="239"/>
      <c r="EZ66" s="239"/>
      <c r="FA66" s="239"/>
      <c r="FB66" s="239"/>
      <c r="FC66" s="239"/>
      <c r="FD66" s="239"/>
      <c r="FE66" s="239"/>
      <c r="FF66" s="239"/>
      <c r="FG66" s="239"/>
      <c r="FH66" s="239"/>
      <c r="FI66" s="239"/>
      <c r="FJ66" s="239"/>
      <c r="FK66" s="239"/>
      <c r="FL66" s="239"/>
      <c r="FM66" s="239"/>
      <c r="FN66" s="239"/>
      <c r="FO66" s="239"/>
      <c r="FP66" s="239"/>
      <c r="FQ66" s="239"/>
      <c r="FR66" s="239"/>
    </row>
    <row r="67" spans="1:174" x14ac:dyDescent="0.3">
      <c r="A67" s="103" t="str">
        <f>'Key project Info'!$B38</f>
        <v>Land use e</v>
      </c>
      <c r="B67" s="319">
        <f>IF('Key project Info'!Q54&gt;0,'Economics REDD+ scenario'!$B$6-'Economics REDD+ scenario'!$B11,0)</f>
        <v>0</v>
      </c>
      <c r="C67" s="319">
        <f>IF('Key project Info'!R54&gt;0,'Economics REDD+ scenario'!$B$7-'Economics REDD+ scenario'!$B11,0)</f>
        <v>0</v>
      </c>
      <c r="D67" s="319">
        <f>IF('Key project Info'!S54&gt;0,'Economics REDD+ scenario'!$B$8-'Economics REDD+ scenario'!$B11,0)</f>
        <v>0</v>
      </c>
      <c r="E67" s="319">
        <f>IF('Key project Info'!T54&gt;0,'Economics REDD+ scenario'!$B$9-'Economics REDD+ scenario'!$B11,0)</f>
        <v>0</v>
      </c>
      <c r="F67" s="319">
        <f>IF('Key project Info'!U54&gt;0,'Economics REDD+ scenario'!$B$10-'Economics REDD+ scenario'!$B11,0)</f>
        <v>0</v>
      </c>
      <c r="G67" s="320"/>
      <c r="H67" s="319">
        <f>IF('Key project Info'!W54&gt;0,'Economics REDD+ scenario'!$B$12-'Economics REDD+ scenario'!$B11,0)</f>
        <v>0</v>
      </c>
      <c r="I67" s="319">
        <f>IF('Key project Info'!X54&gt;0,'Economics REDD+ scenario'!$B$13-'Economics REDD+ scenario'!$B11,0)</f>
        <v>0</v>
      </c>
      <c r="J67" s="319">
        <f>IF('Key project Info'!Y54&gt;0,'Economics REDD+ scenario'!$B$14-'Economics REDD+ scenario'!$B11,0)</f>
        <v>0</v>
      </c>
      <c r="K67" s="319">
        <f>IF('Key project Info'!Z54&gt;0,'Economics REDD+ scenario'!$B$15-'Economics REDD+ scenario'!$B11,0)</f>
        <v>0</v>
      </c>
      <c r="L67" s="319">
        <f>IF('Key project Info'!AA54&gt;0,'Economics REDD+ scenario'!$B$16-'Economics REDD+ scenario'!$B11,0)</f>
        <v>0</v>
      </c>
      <c r="M67" s="319">
        <f>IF('Key project Info'!AB54&gt;0,'Economics REDD+ scenario'!$B$17-'Economics REDD+ scenario'!$B11,0)</f>
        <v>0</v>
      </c>
      <c r="N67" s="319">
        <f>IF('Key project Info'!AC54&gt;0,'Economics REDD+ scenario'!$B$18-'Economics REDD+ scenario'!$B11,0)</f>
        <v>0</v>
      </c>
      <c r="O67" s="319">
        <f>IF('Key project Info'!AD54&gt;0,'Economics REDD+ scenario'!$B$19-'Economics REDD+ scenario'!$B11,0)</f>
        <v>0</v>
      </c>
      <c r="P67" s="319">
        <f>IF('Key project Info'!AE54&gt;0,'Economics REDD+ scenario'!$B$20-'Economics REDD+ scenario'!$B11,0)</f>
        <v>0</v>
      </c>
      <c r="Q67" s="319">
        <f>IF('Key project Info'!AF54&gt;0,'Economics REDD+ scenario'!$B$21-'Economics REDD+ scenario'!$B11,0)</f>
        <v>0</v>
      </c>
      <c r="R67" s="319">
        <f>IF('Key project Info'!AG54&gt;0,'Economics REDD+ scenario'!$B$22-'Economics REDD+ scenario'!$B11,0)</f>
        <v>0</v>
      </c>
      <c r="S67" s="319">
        <f>IF('Key project Info'!AH54&gt;0,'Economics REDD+ scenario'!$B$23-'Economics REDD+ scenario'!$B11,0)</f>
        <v>0</v>
      </c>
      <c r="T67" s="319">
        <f>IF('Key project Info'!AI54&gt;0,'Economics REDD+ scenario'!$B$24-'Economics REDD+ scenario'!$B11,0)</f>
        <v>0</v>
      </c>
      <c r="U67" s="319">
        <f>IF('Key project Info'!AJ54&gt;0,'Economics REDD+ scenario'!$B$25-'Economics REDD+ scenario'!$B11,0)</f>
        <v>0</v>
      </c>
      <c r="V67" s="6"/>
      <c r="W67" s="6"/>
      <c r="X67" s="6"/>
      <c r="Y67" s="6"/>
      <c r="Z67" s="6"/>
      <c r="AA67" s="6"/>
      <c r="AB67" s="6"/>
      <c r="AC67" s="6"/>
      <c r="AD67" s="6"/>
      <c r="AE67" s="6"/>
      <c r="AF67" s="6"/>
      <c r="AG67" s="6"/>
      <c r="AH67" s="6"/>
      <c r="AI67" s="6"/>
    </row>
    <row r="68" spans="1:174" x14ac:dyDescent="0.3">
      <c r="A68" s="103" t="str">
        <f>'Key project Info'!$B39</f>
        <v>Land use g</v>
      </c>
      <c r="B68" s="319">
        <f>IF('Key project Info'!Q55&gt;0,'Economics REDD+ scenario'!$B$6-'Economics REDD+ scenario'!$B12,0)</f>
        <v>0</v>
      </c>
      <c r="C68" s="319">
        <f>IF('Key project Info'!R55&gt;0,'Economics REDD+ scenario'!$B$7-'Economics REDD+ scenario'!$B12,0)</f>
        <v>0</v>
      </c>
      <c r="D68" s="319">
        <f>IF('Key project Info'!S55&gt;0,'Economics REDD+ scenario'!$B$8-'Economics REDD+ scenario'!$B12,0)</f>
        <v>0</v>
      </c>
      <c r="E68" s="319">
        <f>IF('Key project Info'!T55&gt;0,'Economics REDD+ scenario'!$B$9-'Economics REDD+ scenario'!$B12,0)</f>
        <v>0</v>
      </c>
      <c r="F68" s="319">
        <f>IF('Key project Info'!U55&gt;0,'Economics REDD+ scenario'!$B$10-'Economics REDD+ scenario'!$B12,0)</f>
        <v>0</v>
      </c>
      <c r="G68" s="319">
        <f>IF('Key project Info'!V55&gt;0,'Economics REDD+ scenario'!$B$11-'Economics REDD+ scenario'!$B12,0)</f>
        <v>0</v>
      </c>
      <c r="H68" s="320"/>
      <c r="I68" s="319">
        <f>IF('Key project Info'!X55&gt;0,'Economics REDD+ scenario'!$B$13-'Economics REDD+ scenario'!$B12,0)</f>
        <v>0</v>
      </c>
      <c r="J68" s="319">
        <f>IF('Key project Info'!Y55&gt;0,'Economics REDD+ scenario'!$B$14-'Economics REDD+ scenario'!$B12,0)</f>
        <v>0</v>
      </c>
      <c r="K68" s="319">
        <f>IF('Key project Info'!Z55&gt;0,'Economics REDD+ scenario'!$B$15-'Economics REDD+ scenario'!$B12,0)</f>
        <v>0</v>
      </c>
      <c r="L68" s="319">
        <f>IF('Key project Info'!AA55&gt;0,'Economics REDD+ scenario'!$B$16-'Economics REDD+ scenario'!$B12,0)</f>
        <v>0</v>
      </c>
      <c r="M68" s="319">
        <f>IF('Key project Info'!AB55&gt;0,'Economics REDD+ scenario'!$B$17-'Economics REDD+ scenario'!$B12,0)</f>
        <v>0</v>
      </c>
      <c r="N68" s="319">
        <f>IF('Key project Info'!AC55&gt;0,'Economics REDD+ scenario'!$B$18-'Economics REDD+ scenario'!$B12,0)</f>
        <v>0</v>
      </c>
      <c r="O68" s="319">
        <f>IF('Key project Info'!AD55&gt;0,'Economics REDD+ scenario'!$B$19-'Economics REDD+ scenario'!$B12,0)</f>
        <v>0</v>
      </c>
      <c r="P68" s="319">
        <f>IF('Key project Info'!AE55&gt;0,'Economics REDD+ scenario'!$B$20-'Economics REDD+ scenario'!$B12,0)</f>
        <v>0</v>
      </c>
      <c r="Q68" s="319">
        <f>IF('Key project Info'!AF55&gt;0,'Economics REDD+ scenario'!$B$21-'Economics REDD+ scenario'!$B12,0)</f>
        <v>0</v>
      </c>
      <c r="R68" s="319">
        <f>IF('Key project Info'!AG55&gt;0,'Economics REDD+ scenario'!$B$22-'Economics REDD+ scenario'!$B12,0)</f>
        <v>0</v>
      </c>
      <c r="S68" s="319">
        <f>IF('Key project Info'!AH55&gt;0,'Economics REDD+ scenario'!$B$23-'Economics REDD+ scenario'!$B12,0)</f>
        <v>0</v>
      </c>
      <c r="T68" s="319">
        <f>IF('Key project Info'!AI55&gt;0,'Economics REDD+ scenario'!$B$24-'Economics REDD+ scenario'!$B12,0)</f>
        <v>0</v>
      </c>
      <c r="U68" s="319">
        <f>IF('Key project Info'!AJ55&gt;0,'Economics REDD+ scenario'!$B$25-'Economics REDD+ scenario'!$B12,0)</f>
        <v>0</v>
      </c>
      <c r="V68" s="6"/>
      <c r="W68" s="6"/>
      <c r="X68" s="6"/>
      <c r="Y68" s="6"/>
      <c r="Z68" s="6"/>
      <c r="AA68" s="6"/>
      <c r="AB68" s="6"/>
      <c r="AC68" s="6"/>
      <c r="AD68" s="6"/>
      <c r="AE68" s="6"/>
      <c r="AF68" s="6"/>
      <c r="AG68" s="6"/>
      <c r="AH68" s="6"/>
      <c r="AI68" s="6"/>
    </row>
    <row r="69" spans="1:174" x14ac:dyDescent="0.3">
      <c r="A69" s="103" t="str">
        <f>'Key project Info'!$B40</f>
        <v>Land use h</v>
      </c>
      <c r="B69" s="319">
        <f>IF('Key project Info'!Q56&gt;0,'Economics REDD+ scenario'!$B$6-'Economics REDD+ scenario'!$B13,0)</f>
        <v>0</v>
      </c>
      <c r="C69" s="319">
        <f>IF('Key project Info'!R56&gt;0,'Economics REDD+ scenario'!$B$7-'Economics REDD+ scenario'!$B13,0)</f>
        <v>0</v>
      </c>
      <c r="D69" s="319">
        <f>IF('Key project Info'!S56&gt;0,'Economics REDD+ scenario'!$B$8-'Economics REDD+ scenario'!$B13,0)</f>
        <v>0</v>
      </c>
      <c r="E69" s="319">
        <f>IF('Key project Info'!T56&gt;0,'Economics REDD+ scenario'!$B$9-'Economics REDD+ scenario'!$B13,0)</f>
        <v>0</v>
      </c>
      <c r="F69" s="319">
        <f>IF('Key project Info'!U56&gt;0,'Economics REDD+ scenario'!$B$10-'Economics REDD+ scenario'!$B13,0)</f>
        <v>0</v>
      </c>
      <c r="G69" s="319">
        <f>IF('Key project Info'!V56&gt;0,'Economics REDD+ scenario'!$B$11-'Economics REDD+ scenario'!$B13,0)</f>
        <v>0</v>
      </c>
      <c r="H69" s="319">
        <f>IF('Key project Info'!W56&gt;0,'Economics REDD+ scenario'!$B$12-'Economics REDD+ scenario'!$B13,0)</f>
        <v>0</v>
      </c>
      <c r="I69" s="320"/>
      <c r="J69" s="319">
        <f>IF('Key project Info'!Y56&gt;0,'Economics REDD+ scenario'!$B$14-'Economics REDD+ scenario'!$B13,0)</f>
        <v>0</v>
      </c>
      <c r="K69" s="319">
        <f>IF('Key project Info'!Z56&gt;0,'Economics REDD+ scenario'!$B$15-'Economics REDD+ scenario'!$B13,0)</f>
        <v>0</v>
      </c>
      <c r="L69" s="319">
        <f>IF('Key project Info'!AA56&gt;0,'Economics REDD+ scenario'!$B$16-'Economics REDD+ scenario'!$B13,0)</f>
        <v>0</v>
      </c>
      <c r="M69" s="319">
        <f>IF('Key project Info'!AB56&gt;0,'Economics REDD+ scenario'!$B$17-'Economics REDD+ scenario'!$B13,0)</f>
        <v>0</v>
      </c>
      <c r="N69" s="319">
        <f>IF('Key project Info'!AC56&gt;0,'Economics REDD+ scenario'!$B$18-'Economics REDD+ scenario'!$B13,0)</f>
        <v>0</v>
      </c>
      <c r="O69" s="319">
        <f>IF('Key project Info'!AD56&gt;0,'Economics REDD+ scenario'!$B$19-'Economics REDD+ scenario'!$B13,0)</f>
        <v>0</v>
      </c>
      <c r="P69" s="319">
        <f>IF('Key project Info'!AE56&gt;0,'Economics REDD+ scenario'!$B$20-'Economics REDD+ scenario'!$B13,0)</f>
        <v>0</v>
      </c>
      <c r="Q69" s="319">
        <f>IF('Key project Info'!AF56&gt;0,'Economics REDD+ scenario'!$B$21-'Economics REDD+ scenario'!$B13,0)</f>
        <v>0</v>
      </c>
      <c r="R69" s="319">
        <f>IF('Key project Info'!AG56&gt;0,'Economics REDD+ scenario'!$B$22-'Economics REDD+ scenario'!$B13,0)</f>
        <v>0</v>
      </c>
      <c r="S69" s="319">
        <f>IF('Key project Info'!AH56&gt;0,'Economics REDD+ scenario'!$B$23-'Economics REDD+ scenario'!$B13,0)</f>
        <v>0</v>
      </c>
      <c r="T69" s="319">
        <f>IF('Key project Info'!AI56&gt;0,'Economics REDD+ scenario'!$B$24-'Economics REDD+ scenario'!$B13,0)</f>
        <v>0</v>
      </c>
      <c r="U69" s="319">
        <f>IF('Key project Info'!AJ56&gt;0,'Economics REDD+ scenario'!$B$25-'Economics REDD+ scenario'!$B13,0)</f>
        <v>0</v>
      </c>
      <c r="V69" s="6"/>
      <c r="W69" s="6"/>
      <c r="X69" s="6"/>
      <c r="Y69" s="6"/>
      <c r="Z69" s="6"/>
      <c r="AA69" s="6"/>
      <c r="AB69" s="6"/>
      <c r="AC69" s="6"/>
      <c r="AD69" s="6"/>
      <c r="AE69" s="6"/>
      <c r="AF69" s="6"/>
      <c r="AG69" s="6"/>
      <c r="AH69" s="6"/>
      <c r="AI69" s="6"/>
    </row>
    <row r="70" spans="1:174" x14ac:dyDescent="0.3">
      <c r="A70" s="103" t="str">
        <f>'Key project Info'!$B41</f>
        <v>Land use i</v>
      </c>
      <c r="B70" s="319">
        <f>IF('Key project Info'!Q57&gt;0,'Economics REDD+ scenario'!$B$6-'Economics REDD+ scenario'!$B14,0)</f>
        <v>0</v>
      </c>
      <c r="C70" s="319">
        <f>IF('Key project Info'!R57&gt;0,'Economics REDD+ scenario'!$B$7-'Economics REDD+ scenario'!$B14,0)</f>
        <v>0</v>
      </c>
      <c r="D70" s="319">
        <f>IF('Key project Info'!S57&gt;0,'Economics REDD+ scenario'!$B$8-'Economics REDD+ scenario'!$B14,0)</f>
        <v>0</v>
      </c>
      <c r="E70" s="319">
        <f>IF('Key project Info'!T57&gt;0,'Economics REDD+ scenario'!$B$9-'Economics REDD+ scenario'!$B14,0)</f>
        <v>0</v>
      </c>
      <c r="F70" s="319">
        <f>IF('Key project Info'!U57&gt;0,'Economics REDD+ scenario'!$B$10-'Economics REDD+ scenario'!$B14,0)</f>
        <v>0</v>
      </c>
      <c r="G70" s="319">
        <f>IF('Key project Info'!V57&gt;0,'Economics REDD+ scenario'!$B$11-'Economics REDD+ scenario'!$B14,0)</f>
        <v>0</v>
      </c>
      <c r="H70" s="319">
        <f>IF('Key project Info'!W57&gt;0,'Economics REDD+ scenario'!$B$12-'Economics REDD+ scenario'!$B14,0)</f>
        <v>0</v>
      </c>
      <c r="I70" s="319">
        <f>IF('Key project Info'!X57&gt;0,'Economics REDD+ scenario'!$B$13-'Economics REDD+ scenario'!$B14,0)</f>
        <v>0</v>
      </c>
      <c r="J70" s="320"/>
      <c r="K70" s="319">
        <f>IF('Key project Info'!Z57&gt;0,'Economics REDD+ scenario'!$B$15-'Economics REDD+ scenario'!$B14,0)</f>
        <v>0</v>
      </c>
      <c r="L70" s="319">
        <f>IF('Key project Info'!AA57&gt;0,'Economics REDD+ scenario'!$B$16-'Economics REDD+ scenario'!$B14,0)</f>
        <v>0</v>
      </c>
      <c r="M70" s="319">
        <f>IF('Key project Info'!AB57&gt;0,'Economics REDD+ scenario'!$B$17-'Economics REDD+ scenario'!$B14,0)</f>
        <v>0</v>
      </c>
      <c r="N70" s="319">
        <f>IF('Key project Info'!AC57&gt;0,'Economics REDD+ scenario'!$B$18-'Economics REDD+ scenario'!$B14,0)</f>
        <v>0</v>
      </c>
      <c r="O70" s="319">
        <f>IF('Key project Info'!AD57&gt;0,'Economics REDD+ scenario'!$B$19-'Economics REDD+ scenario'!$B14,0)</f>
        <v>0</v>
      </c>
      <c r="P70" s="319">
        <f>IF('Key project Info'!AE57&gt;0,'Economics REDD+ scenario'!$B$20-'Economics REDD+ scenario'!$B14,0)</f>
        <v>0</v>
      </c>
      <c r="Q70" s="319">
        <f>IF('Key project Info'!AF57&gt;0,'Economics REDD+ scenario'!$B$21-'Economics REDD+ scenario'!$B14,0)</f>
        <v>0</v>
      </c>
      <c r="R70" s="319">
        <f>IF('Key project Info'!AG57&gt;0,'Economics REDD+ scenario'!$B$22-'Economics REDD+ scenario'!$B14,0)</f>
        <v>0</v>
      </c>
      <c r="S70" s="319">
        <f>IF('Key project Info'!AH57&gt;0,'Economics REDD+ scenario'!$B$23-'Economics REDD+ scenario'!$B14,0)</f>
        <v>0</v>
      </c>
      <c r="T70" s="319">
        <f>IF('Key project Info'!AI57&gt;0,'Economics REDD+ scenario'!$B$24-'Economics REDD+ scenario'!$B14,0)</f>
        <v>0</v>
      </c>
      <c r="U70" s="319">
        <f>IF('Key project Info'!AJ57&gt;0,'Economics REDD+ scenario'!$B$25-'Economics REDD+ scenario'!$B14,0)</f>
        <v>0</v>
      </c>
      <c r="V70" s="6"/>
      <c r="W70" s="6"/>
      <c r="X70" s="6"/>
      <c r="Y70" s="6"/>
      <c r="Z70" s="6"/>
      <c r="AA70" s="6"/>
      <c r="AB70" s="6"/>
      <c r="AC70" s="6"/>
      <c r="AD70" s="6"/>
      <c r="AE70" s="6"/>
      <c r="AF70" s="6"/>
      <c r="AG70" s="6"/>
      <c r="AH70" s="6"/>
      <c r="AI70" s="6"/>
    </row>
    <row r="71" spans="1:174" x14ac:dyDescent="0.3">
      <c r="A71" s="103" t="str">
        <f>'Key project Info'!$B42</f>
        <v>Land use j</v>
      </c>
      <c r="B71" s="319">
        <f>IF('Key project Info'!Q58&gt;0,'Economics REDD+ scenario'!$B$6-'Economics REDD+ scenario'!$B15,0)</f>
        <v>0</v>
      </c>
      <c r="C71" s="319">
        <f>IF('Key project Info'!R58&gt;0,'Economics REDD+ scenario'!$B$7-'Economics REDD+ scenario'!$B15,0)</f>
        <v>0</v>
      </c>
      <c r="D71" s="319">
        <f>IF('Key project Info'!S58&gt;0,'Economics REDD+ scenario'!$B$8-'Economics REDD+ scenario'!$B15,0)</f>
        <v>0</v>
      </c>
      <c r="E71" s="319">
        <f>IF('Key project Info'!T58&gt;0,'Economics REDD+ scenario'!$B$9-'Economics REDD+ scenario'!$B15,0)</f>
        <v>0</v>
      </c>
      <c r="F71" s="319">
        <f>IF('Key project Info'!U58&gt;0,'Economics REDD+ scenario'!$B$10-'Economics REDD+ scenario'!$B15,0)</f>
        <v>0</v>
      </c>
      <c r="G71" s="319">
        <f>IF('Key project Info'!V58&gt;0,'Economics REDD+ scenario'!$B$11-'Economics REDD+ scenario'!$B15,0)</f>
        <v>0</v>
      </c>
      <c r="H71" s="319">
        <f>IF('Key project Info'!W58&gt;0,'Economics REDD+ scenario'!$B$12-'Economics REDD+ scenario'!$B15,0)</f>
        <v>0</v>
      </c>
      <c r="I71" s="319">
        <f>IF('Key project Info'!X58&gt;0,'Economics REDD+ scenario'!$B$13-'Economics REDD+ scenario'!$B15,0)</f>
        <v>0</v>
      </c>
      <c r="J71" s="319">
        <f>IF('Key project Info'!Y58&gt;0,'Economics REDD+ scenario'!$B$14-'Economics REDD+ scenario'!$B15,0)</f>
        <v>0</v>
      </c>
      <c r="K71" s="320"/>
      <c r="L71" s="319">
        <f>IF('Key project Info'!AA58&gt;0,'Economics REDD+ scenario'!$B$16-'Economics REDD+ scenario'!$B15,0)</f>
        <v>0</v>
      </c>
      <c r="M71" s="319">
        <f>IF('Key project Info'!AB58&gt;0,'Economics REDD+ scenario'!$B$17-'Economics REDD+ scenario'!$B15,0)</f>
        <v>0</v>
      </c>
      <c r="N71" s="319">
        <f>IF('Key project Info'!AC58&gt;0,'Economics REDD+ scenario'!$B$18-'Economics REDD+ scenario'!$B15,0)</f>
        <v>0</v>
      </c>
      <c r="O71" s="319">
        <f>IF('Key project Info'!AD58&gt;0,'Economics REDD+ scenario'!$B$19-'Economics REDD+ scenario'!$B15,0)</f>
        <v>0</v>
      </c>
      <c r="P71" s="319">
        <f>IF('Key project Info'!AE58&gt;0,'Economics REDD+ scenario'!$B$20-'Economics REDD+ scenario'!$B15,0)</f>
        <v>0</v>
      </c>
      <c r="Q71" s="319">
        <f>IF('Key project Info'!AF58&gt;0,'Economics REDD+ scenario'!$B$21-'Economics REDD+ scenario'!$B15,0)</f>
        <v>0</v>
      </c>
      <c r="R71" s="319">
        <f>IF('Key project Info'!AG58&gt;0,'Economics REDD+ scenario'!$B$22-'Economics REDD+ scenario'!$B15,0)</f>
        <v>0</v>
      </c>
      <c r="S71" s="319">
        <f>IF('Key project Info'!AH58&gt;0,'Economics REDD+ scenario'!$B$23-'Economics REDD+ scenario'!$B15,0)</f>
        <v>0</v>
      </c>
      <c r="T71" s="319">
        <f>IF('Key project Info'!AI58&gt;0,'Economics REDD+ scenario'!$B$24-'Economics REDD+ scenario'!$B15,0)</f>
        <v>0</v>
      </c>
      <c r="U71" s="319">
        <f>IF('Key project Info'!AJ58&gt;0,'Economics REDD+ scenario'!$B$25-'Economics REDD+ scenario'!$B15,0)</f>
        <v>0</v>
      </c>
      <c r="V71" s="6"/>
      <c r="W71" s="6"/>
      <c r="X71" s="6"/>
      <c r="Y71" s="6"/>
      <c r="Z71" s="6"/>
      <c r="AA71" s="6"/>
      <c r="AB71" s="6"/>
      <c r="AC71" s="6"/>
      <c r="AD71" s="6"/>
      <c r="AE71" s="6"/>
      <c r="AF71" s="6"/>
      <c r="AG71" s="6"/>
      <c r="AH71" s="6"/>
      <c r="AI71" s="6"/>
    </row>
    <row r="72" spans="1:174" x14ac:dyDescent="0.3">
      <c r="A72" s="103" t="str">
        <f>'Key project Info'!$B43</f>
        <v>Land use k</v>
      </c>
      <c r="B72" s="319">
        <f>IF('Key project Info'!Q59&gt;0,'Economics REDD+ scenario'!$B$6-'Economics REDD+ scenario'!$B16,0)</f>
        <v>0</v>
      </c>
      <c r="C72" s="319">
        <f>IF('Key project Info'!R59&gt;0,'Economics REDD+ scenario'!$B$7-'Economics REDD+ scenario'!$B16,0)</f>
        <v>0</v>
      </c>
      <c r="D72" s="319">
        <f>IF('Key project Info'!S59&gt;0,'Economics REDD+ scenario'!$B$8-'Economics REDD+ scenario'!$B16,0)</f>
        <v>0</v>
      </c>
      <c r="E72" s="319">
        <f>IF('Key project Info'!T59&gt;0,'Economics REDD+ scenario'!$B$9-'Economics REDD+ scenario'!$B16,0)</f>
        <v>0</v>
      </c>
      <c r="F72" s="319">
        <f>IF('Key project Info'!U59&gt;0,'Economics REDD+ scenario'!$B$10-'Economics REDD+ scenario'!$B16,0)</f>
        <v>0</v>
      </c>
      <c r="G72" s="319">
        <f>IF('Key project Info'!V59&gt;0,'Economics REDD+ scenario'!$B$11-'Economics REDD+ scenario'!$B16,0)</f>
        <v>0</v>
      </c>
      <c r="H72" s="319">
        <f>IF('Key project Info'!W59&gt;0,'Economics REDD+ scenario'!$B$12-'Economics REDD+ scenario'!$B16,0)</f>
        <v>0</v>
      </c>
      <c r="I72" s="319">
        <f>IF('Key project Info'!X59&gt;0,'Economics REDD+ scenario'!$B$13-'Economics REDD+ scenario'!$B16,0)</f>
        <v>0</v>
      </c>
      <c r="J72" s="319">
        <f>IF('Key project Info'!Y59&gt;0,'Economics REDD+ scenario'!$B$14-'Economics REDD+ scenario'!$B16,0)</f>
        <v>0</v>
      </c>
      <c r="K72" s="319">
        <f>IF('Key project Info'!Z59&gt;0,'Economics REDD+ scenario'!$B$15-'Economics REDD+ scenario'!$B16,0)</f>
        <v>0</v>
      </c>
      <c r="L72" s="320"/>
      <c r="M72" s="319">
        <f>IF('Key project Info'!AB59&gt;0,'Economics REDD+ scenario'!$B$17-'Economics REDD+ scenario'!$B16,0)</f>
        <v>0</v>
      </c>
      <c r="N72" s="319">
        <f>IF('Key project Info'!AC59&gt;0,'Economics REDD+ scenario'!$B$18-'Economics REDD+ scenario'!$B16,0)</f>
        <v>0</v>
      </c>
      <c r="O72" s="319">
        <f>IF('Key project Info'!AD59&gt;0,'Economics REDD+ scenario'!$B$19-'Economics REDD+ scenario'!$B16,0)</f>
        <v>0</v>
      </c>
      <c r="P72" s="319">
        <f>IF('Key project Info'!AE59&gt;0,'Economics REDD+ scenario'!$B$20-'Economics REDD+ scenario'!$B16,0)</f>
        <v>0</v>
      </c>
      <c r="Q72" s="319">
        <f>IF('Key project Info'!AF59&gt;0,'Economics REDD+ scenario'!$B$21-'Economics REDD+ scenario'!$B16,0)</f>
        <v>0</v>
      </c>
      <c r="R72" s="319">
        <f>IF('Key project Info'!AG59&gt;0,'Economics REDD+ scenario'!$B$22-'Economics REDD+ scenario'!$B16,0)</f>
        <v>0</v>
      </c>
      <c r="S72" s="319">
        <f>IF('Key project Info'!AH59&gt;0,'Economics REDD+ scenario'!$B$23-'Economics REDD+ scenario'!$B16,0)</f>
        <v>0</v>
      </c>
      <c r="T72" s="319">
        <f>IF('Key project Info'!AI59&gt;0,'Economics REDD+ scenario'!$B$24-'Economics REDD+ scenario'!$B16,0)</f>
        <v>0</v>
      </c>
      <c r="U72" s="319">
        <f>IF('Key project Info'!AJ59&gt;0,'Economics REDD+ scenario'!$B$25-'Economics REDD+ scenario'!$B16,0)</f>
        <v>0</v>
      </c>
      <c r="V72" s="6"/>
      <c r="W72" s="6"/>
      <c r="X72" s="6"/>
      <c r="Y72" s="6"/>
      <c r="Z72" s="6"/>
      <c r="AA72" s="6"/>
      <c r="AB72" s="6"/>
      <c r="AC72" s="6"/>
      <c r="AD72" s="6"/>
      <c r="AE72" s="6"/>
      <c r="AF72" s="6"/>
      <c r="AG72" s="6"/>
      <c r="AH72" s="6"/>
      <c r="AI72" s="6"/>
    </row>
    <row r="73" spans="1:174" x14ac:dyDescent="0.3">
      <c r="A73" s="103" t="str">
        <f>'Key project Info'!$B44</f>
        <v>Land use l</v>
      </c>
      <c r="B73" s="319">
        <f>IF('Key project Info'!Q60&gt;0,'Economics REDD+ scenario'!$B$6-'Economics REDD+ scenario'!$B17,0)</f>
        <v>0</v>
      </c>
      <c r="C73" s="319">
        <f>IF('Key project Info'!R60&gt;0,'Economics REDD+ scenario'!$B$7-'Economics REDD+ scenario'!$B17,0)</f>
        <v>0</v>
      </c>
      <c r="D73" s="319">
        <f>IF('Key project Info'!S60&gt;0,'Economics REDD+ scenario'!$B$8-'Economics REDD+ scenario'!$B17,0)</f>
        <v>0</v>
      </c>
      <c r="E73" s="319">
        <f>IF('Key project Info'!T60&gt;0,'Economics REDD+ scenario'!$B$9-'Economics REDD+ scenario'!$B17,0)</f>
        <v>0</v>
      </c>
      <c r="F73" s="319">
        <f>IF('Key project Info'!U60&gt;0,'Economics REDD+ scenario'!$B$10-'Economics REDD+ scenario'!$B17,0)</f>
        <v>0</v>
      </c>
      <c r="G73" s="319">
        <f>IF('Key project Info'!V60&gt;0,'Economics REDD+ scenario'!$B$11-'Economics REDD+ scenario'!$B17,0)</f>
        <v>0</v>
      </c>
      <c r="H73" s="319">
        <f>IF('Key project Info'!W60&gt;0,'Economics REDD+ scenario'!$B$12-'Economics REDD+ scenario'!$B17,0)</f>
        <v>0</v>
      </c>
      <c r="I73" s="319">
        <f>IF('Key project Info'!X60&gt;0,'Economics REDD+ scenario'!$B$13-'Economics REDD+ scenario'!$B17,0)</f>
        <v>0</v>
      </c>
      <c r="J73" s="319">
        <f>IF('Key project Info'!Y60&gt;0,'Economics REDD+ scenario'!$B$14-'Economics REDD+ scenario'!$B17,0)</f>
        <v>0</v>
      </c>
      <c r="K73" s="319">
        <f>IF('Key project Info'!Z60&gt;0,'Economics REDD+ scenario'!$B$15-'Economics REDD+ scenario'!$B17,0)</f>
        <v>0</v>
      </c>
      <c r="L73" s="319">
        <f>IF('Key project Info'!AA60&gt;0,'Economics REDD+ scenario'!$B$16-'Economics REDD+ scenario'!$B17,0)</f>
        <v>0</v>
      </c>
      <c r="M73" s="320"/>
      <c r="N73" s="319">
        <f>IF('Key project Info'!AC60&gt;0,'Economics REDD+ scenario'!$B$18-'Economics REDD+ scenario'!$B17,0)</f>
        <v>0</v>
      </c>
      <c r="O73" s="319">
        <f>IF('Key project Info'!AD60&gt;0,'Economics REDD+ scenario'!$B$19-'Economics REDD+ scenario'!$B17,0)</f>
        <v>0</v>
      </c>
      <c r="P73" s="319">
        <f>IF('Key project Info'!AE60&gt;0,'Economics REDD+ scenario'!$B$20-'Economics REDD+ scenario'!$B17,0)</f>
        <v>0</v>
      </c>
      <c r="Q73" s="319">
        <f>IF('Key project Info'!AF60&gt;0,'Economics REDD+ scenario'!$B$21-'Economics REDD+ scenario'!$B17,0)</f>
        <v>0</v>
      </c>
      <c r="R73" s="319">
        <f>IF('Key project Info'!AG60&gt;0,'Economics REDD+ scenario'!$B$22-'Economics REDD+ scenario'!$B17,0)</f>
        <v>0</v>
      </c>
      <c r="S73" s="319">
        <f>IF('Key project Info'!AH60&gt;0,'Economics REDD+ scenario'!$B$23-'Economics REDD+ scenario'!$B17,0)</f>
        <v>0</v>
      </c>
      <c r="T73" s="319">
        <f>IF('Key project Info'!AI60&gt;0,'Economics REDD+ scenario'!$B$24-'Economics REDD+ scenario'!$B17,0)</f>
        <v>0</v>
      </c>
      <c r="U73" s="319">
        <f>IF('Key project Info'!AJ60&gt;0,'Economics REDD+ scenario'!$B$25-'Economics REDD+ scenario'!$B17,0)</f>
        <v>0</v>
      </c>
      <c r="V73" s="6"/>
      <c r="W73" s="6"/>
      <c r="X73" s="6"/>
      <c r="Y73" s="6"/>
      <c r="Z73" s="6"/>
      <c r="AA73" s="6"/>
      <c r="AB73" s="6"/>
      <c r="AC73" s="6"/>
      <c r="AD73" s="6"/>
      <c r="AE73" s="6"/>
      <c r="AF73" s="6"/>
      <c r="AG73" s="6"/>
      <c r="AH73" s="6"/>
      <c r="AI73" s="6"/>
    </row>
    <row r="74" spans="1:174" x14ac:dyDescent="0.3">
      <c r="A74" s="103" t="str">
        <f>'Key project Info'!$B45</f>
        <v>Land use m</v>
      </c>
      <c r="B74" s="319">
        <f>IF('Key project Info'!Q61&gt;0,'Economics REDD+ scenario'!$B$6-'Economics REDD+ scenario'!$B18,0)</f>
        <v>0</v>
      </c>
      <c r="C74" s="319">
        <f>IF('Key project Info'!R61&gt;0,'Economics REDD+ scenario'!$B$7-'Economics REDD+ scenario'!$B18,0)</f>
        <v>0</v>
      </c>
      <c r="D74" s="319">
        <f>IF('Key project Info'!S61&gt;0,'Economics REDD+ scenario'!$B$8-'Economics REDD+ scenario'!$B18,0)</f>
        <v>0</v>
      </c>
      <c r="E74" s="319">
        <f>IF('Key project Info'!T61&gt;0,'Economics REDD+ scenario'!$B$9-'Economics REDD+ scenario'!$B18,0)</f>
        <v>0</v>
      </c>
      <c r="F74" s="319">
        <f>IF('Key project Info'!U61&gt;0,'Economics REDD+ scenario'!$B$10-'Economics REDD+ scenario'!$B18,0)</f>
        <v>0</v>
      </c>
      <c r="G74" s="319">
        <f>IF('Key project Info'!V61&gt;0,'Economics REDD+ scenario'!$B$11-'Economics REDD+ scenario'!$B18,0)</f>
        <v>0</v>
      </c>
      <c r="H74" s="319">
        <f>IF('Key project Info'!W61&gt;0,'Economics REDD+ scenario'!$B$12-'Economics REDD+ scenario'!$B18,0)</f>
        <v>0</v>
      </c>
      <c r="I74" s="319">
        <f>IF('Key project Info'!X61&gt;0,'Economics REDD+ scenario'!$B$13-'Economics REDD+ scenario'!$B18,0)</f>
        <v>0</v>
      </c>
      <c r="J74" s="319">
        <f>IF('Key project Info'!Y61&gt;0,'Economics REDD+ scenario'!$B$14-'Economics REDD+ scenario'!$B18,0)</f>
        <v>0</v>
      </c>
      <c r="K74" s="319">
        <f>IF('Key project Info'!Z61&gt;0,'Economics REDD+ scenario'!$B$15-'Economics REDD+ scenario'!$B18,0)</f>
        <v>0</v>
      </c>
      <c r="L74" s="319">
        <f>IF('Key project Info'!AA61&gt;0,'Economics REDD+ scenario'!$B$16-'Economics REDD+ scenario'!$B18,0)</f>
        <v>0</v>
      </c>
      <c r="M74" s="319">
        <f>IF('Key project Info'!AB61&gt;0,'Economics REDD+ scenario'!$B$17-'Economics REDD+ scenario'!$B18,0)</f>
        <v>0</v>
      </c>
      <c r="N74" s="320"/>
      <c r="O74" s="319">
        <f>IF('Key project Info'!AD61&gt;0,'Economics REDD+ scenario'!$B$19-'Economics REDD+ scenario'!$B18,0)</f>
        <v>0</v>
      </c>
      <c r="P74" s="319">
        <f>IF('Key project Info'!AE61&gt;0,'Economics REDD+ scenario'!$B$20-'Economics REDD+ scenario'!$B18,0)</f>
        <v>0</v>
      </c>
      <c r="Q74" s="319">
        <f>IF('Key project Info'!AF61&gt;0,'Economics REDD+ scenario'!$B$21-'Economics REDD+ scenario'!$B18,0)</f>
        <v>0</v>
      </c>
      <c r="R74" s="319">
        <f>IF('Key project Info'!AG61&gt;0,'Economics REDD+ scenario'!$B$22-'Economics REDD+ scenario'!$B18,0)</f>
        <v>0</v>
      </c>
      <c r="S74" s="319">
        <f>IF('Key project Info'!AH61&gt;0,'Economics REDD+ scenario'!$B$23-'Economics REDD+ scenario'!$B18,0)</f>
        <v>0</v>
      </c>
      <c r="T74" s="319">
        <f>IF('Key project Info'!AI61&gt;0,'Economics REDD+ scenario'!$B$24-'Economics REDD+ scenario'!$B18,0)</f>
        <v>0</v>
      </c>
      <c r="U74" s="319">
        <f>IF('Key project Info'!AJ61&gt;0,'Economics REDD+ scenario'!$B$25-'Economics REDD+ scenario'!$B18,0)</f>
        <v>0</v>
      </c>
      <c r="V74" s="6"/>
      <c r="W74" s="6"/>
      <c r="X74" s="6"/>
      <c r="Y74" s="6"/>
      <c r="Z74" s="6"/>
      <c r="AA74" s="6"/>
      <c r="AB74" s="6"/>
      <c r="AC74" s="6"/>
      <c r="AD74" s="6"/>
      <c r="AE74" s="6"/>
      <c r="AF74" s="6"/>
      <c r="AG74" s="6"/>
      <c r="AH74" s="6"/>
      <c r="AI74" s="6"/>
    </row>
    <row r="75" spans="1:174" x14ac:dyDescent="0.3">
      <c r="A75" s="103" t="str">
        <f>'Key project Info'!$B46</f>
        <v>Land use n</v>
      </c>
      <c r="B75" s="319">
        <f>IF('Key project Info'!Q62&gt;0,'Economics REDD+ scenario'!$B$6-'Economics REDD+ scenario'!$B19,0)</f>
        <v>0</v>
      </c>
      <c r="C75" s="319">
        <f>IF('Key project Info'!R62&gt;0,'Economics REDD+ scenario'!$B$7-'Economics REDD+ scenario'!$B19,0)</f>
        <v>0</v>
      </c>
      <c r="D75" s="319">
        <f>IF('Key project Info'!S62&gt;0,'Economics REDD+ scenario'!$B$8-'Economics REDD+ scenario'!$B19,0)</f>
        <v>0</v>
      </c>
      <c r="E75" s="319">
        <f>IF('Key project Info'!T62&gt;0,'Economics REDD+ scenario'!$B$9-'Economics REDD+ scenario'!$B19,0)</f>
        <v>0</v>
      </c>
      <c r="F75" s="319">
        <f>IF('Key project Info'!U62&gt;0,'Economics REDD+ scenario'!$B$10-'Economics REDD+ scenario'!$B19,0)</f>
        <v>0</v>
      </c>
      <c r="G75" s="319">
        <f>IF('Key project Info'!V62&gt;0,'Economics REDD+ scenario'!$B$11-'Economics REDD+ scenario'!$B19,0)</f>
        <v>0</v>
      </c>
      <c r="H75" s="319">
        <f>IF('Key project Info'!W62&gt;0,'Economics REDD+ scenario'!$B$12-'Economics REDD+ scenario'!$B19,0)</f>
        <v>0</v>
      </c>
      <c r="I75" s="319">
        <f>IF('Key project Info'!X62&gt;0,'Economics REDD+ scenario'!$B$13-'Economics REDD+ scenario'!$B19,0)</f>
        <v>0</v>
      </c>
      <c r="J75" s="319">
        <f>IF('Key project Info'!Y62&gt;0,'Economics REDD+ scenario'!$B$14-'Economics REDD+ scenario'!$B19,0)</f>
        <v>0</v>
      </c>
      <c r="K75" s="319">
        <f>IF('Key project Info'!Z62&gt;0,'Economics REDD+ scenario'!$B$15-'Economics REDD+ scenario'!$B19,0)</f>
        <v>0</v>
      </c>
      <c r="L75" s="319">
        <f>IF('Key project Info'!AA62&gt;0,'Economics REDD+ scenario'!$B$16-'Economics REDD+ scenario'!$B19,0)</f>
        <v>0</v>
      </c>
      <c r="M75" s="319">
        <f>IF('Key project Info'!AB62&gt;0,'Economics REDD+ scenario'!$B$17-'Economics REDD+ scenario'!$B19,0)</f>
        <v>0</v>
      </c>
      <c r="N75" s="319">
        <f>IF('Key project Info'!AC62&gt;0,'Economics REDD+ scenario'!$B$18-'Economics REDD+ scenario'!$B19,0)</f>
        <v>0</v>
      </c>
      <c r="O75" s="320"/>
      <c r="P75" s="319">
        <f>IF('Key project Info'!AE62&gt;0,'Economics REDD+ scenario'!$B$20-'Economics REDD+ scenario'!$B19,0)</f>
        <v>0</v>
      </c>
      <c r="Q75" s="319">
        <f>IF('Key project Info'!AF62&gt;0,'Economics REDD+ scenario'!$B$21-'Economics REDD+ scenario'!$B19,0)</f>
        <v>0</v>
      </c>
      <c r="R75" s="319">
        <f>IF('Key project Info'!AG62&gt;0,'Economics REDD+ scenario'!$B$22-'Economics REDD+ scenario'!$B19,0)</f>
        <v>0</v>
      </c>
      <c r="S75" s="319">
        <f>IF('Key project Info'!AH62&gt;0,'Economics REDD+ scenario'!$B$23-'Economics REDD+ scenario'!$B19,0)</f>
        <v>0</v>
      </c>
      <c r="T75" s="319">
        <f>IF('Key project Info'!AI62&gt;0,'Economics REDD+ scenario'!$B$24-'Economics REDD+ scenario'!$B19,0)</f>
        <v>0</v>
      </c>
      <c r="U75" s="319">
        <f>IF('Key project Info'!AJ62&gt;0,'Economics REDD+ scenario'!$B$25-'Economics REDD+ scenario'!$B19,0)</f>
        <v>0</v>
      </c>
      <c r="V75" s="6"/>
      <c r="W75" s="6"/>
      <c r="X75" s="6"/>
      <c r="Y75" s="6"/>
      <c r="Z75" s="6"/>
      <c r="AA75" s="6"/>
      <c r="AB75" s="6"/>
      <c r="AC75" s="6"/>
      <c r="AD75" s="6"/>
      <c r="AE75" s="6"/>
      <c r="AF75" s="6"/>
      <c r="AG75" s="6"/>
      <c r="AH75" s="6"/>
      <c r="AI75" s="6"/>
    </row>
    <row r="76" spans="1:174" x14ac:dyDescent="0.3">
      <c r="A76" s="103" t="str">
        <f>'Key project Info'!$B47</f>
        <v>Land use o</v>
      </c>
      <c r="B76" s="319">
        <f>IF('Key project Info'!Q63&gt;0,'Economics REDD+ scenario'!$B$6-'Economics REDD+ scenario'!$B20,0)</f>
        <v>0</v>
      </c>
      <c r="C76" s="319">
        <f>IF('Key project Info'!R63&gt;0,'Economics REDD+ scenario'!$B$7-'Economics REDD+ scenario'!$B20,0)</f>
        <v>0</v>
      </c>
      <c r="D76" s="319">
        <f>IF('Key project Info'!S63&gt;0,'Economics REDD+ scenario'!$B$8-'Economics REDD+ scenario'!$B20,0)</f>
        <v>0</v>
      </c>
      <c r="E76" s="319">
        <f>IF('Key project Info'!T63&gt;0,'Economics REDD+ scenario'!$B$9-'Economics REDD+ scenario'!$B20,0)</f>
        <v>0</v>
      </c>
      <c r="F76" s="319">
        <f>IF('Key project Info'!U63&gt;0,'Economics REDD+ scenario'!$B$10-'Economics REDD+ scenario'!$B20,0)</f>
        <v>0</v>
      </c>
      <c r="G76" s="319">
        <f>IF('Key project Info'!V63&gt;0,'Economics REDD+ scenario'!$B$11-'Economics REDD+ scenario'!$B20,0)</f>
        <v>0</v>
      </c>
      <c r="H76" s="319">
        <f>IF('Key project Info'!W63&gt;0,'Economics REDD+ scenario'!$B$12-'Economics REDD+ scenario'!$B20,0)</f>
        <v>0</v>
      </c>
      <c r="I76" s="319">
        <f>IF('Key project Info'!X63&gt;0,'Economics REDD+ scenario'!$B$13-'Economics REDD+ scenario'!$B20,0)</f>
        <v>0</v>
      </c>
      <c r="J76" s="319">
        <f>IF('Key project Info'!Y63&gt;0,'Economics REDD+ scenario'!$B$14-'Economics REDD+ scenario'!$B20,0)</f>
        <v>0</v>
      </c>
      <c r="K76" s="319">
        <f>IF('Key project Info'!Z63&gt;0,'Economics REDD+ scenario'!$B$15-'Economics REDD+ scenario'!$B20,0)</f>
        <v>0</v>
      </c>
      <c r="L76" s="319">
        <f>IF('Key project Info'!AA63&gt;0,'Economics REDD+ scenario'!$B$16-'Economics REDD+ scenario'!$B20,0)</f>
        <v>0</v>
      </c>
      <c r="M76" s="319">
        <f>IF('Key project Info'!AB63&gt;0,'Economics REDD+ scenario'!$B$17-'Economics REDD+ scenario'!$B20,0)</f>
        <v>0</v>
      </c>
      <c r="N76" s="319">
        <f>IF('Key project Info'!AC63&gt;0,'Economics REDD+ scenario'!$B$18-'Economics REDD+ scenario'!$B20,0)</f>
        <v>0</v>
      </c>
      <c r="O76" s="319">
        <f>IF('Key project Info'!AD63&gt;0,'Economics REDD+ scenario'!$B$19-'Economics REDD+ scenario'!$B20,0)</f>
        <v>0</v>
      </c>
      <c r="P76" s="320"/>
      <c r="Q76" s="319">
        <f>IF('Key project Info'!AF63&gt;0,'Economics REDD+ scenario'!$B$21-'Economics REDD+ scenario'!$B20,0)</f>
        <v>0</v>
      </c>
      <c r="R76" s="319">
        <f>IF('Key project Info'!AG63&gt;0,'Economics REDD+ scenario'!$B$22-'Economics REDD+ scenario'!$B20,0)</f>
        <v>0</v>
      </c>
      <c r="S76" s="319">
        <f>IF('Key project Info'!AH63&gt;0,'Economics REDD+ scenario'!$B$23-'Economics REDD+ scenario'!$B20,0)</f>
        <v>0</v>
      </c>
      <c r="T76" s="319">
        <f>IF('Key project Info'!AI63&gt;0,'Economics REDD+ scenario'!$B$24-'Economics REDD+ scenario'!$B20,0)</f>
        <v>0</v>
      </c>
      <c r="U76" s="319">
        <f>IF('Key project Info'!AJ63&gt;0,'Economics REDD+ scenario'!$B$25-'Economics REDD+ scenario'!$B20,0)</f>
        <v>0</v>
      </c>
      <c r="V76" s="6"/>
      <c r="W76" s="6"/>
      <c r="X76" s="6"/>
      <c r="Y76" s="6"/>
      <c r="Z76" s="6"/>
      <c r="AA76" s="6"/>
      <c r="AB76" s="6"/>
      <c r="AC76" s="6"/>
      <c r="AD76" s="6"/>
      <c r="AE76" s="6"/>
      <c r="AF76" s="6"/>
      <c r="AG76" s="6"/>
      <c r="AH76" s="6"/>
      <c r="AI76" s="6"/>
    </row>
    <row r="77" spans="1:174" x14ac:dyDescent="0.3">
      <c r="A77" s="103" t="str">
        <f>'Key project Info'!$B48</f>
        <v>Land use p</v>
      </c>
      <c r="B77" s="319">
        <f>IF('Key project Info'!Q64&gt;0,'Economics REDD+ scenario'!$B$6-'Economics REDD+ scenario'!$B21,0)</f>
        <v>0</v>
      </c>
      <c r="C77" s="319">
        <f>IF('Key project Info'!R64&gt;0,'Economics REDD+ scenario'!$B$7-'Economics REDD+ scenario'!$B21,0)</f>
        <v>0</v>
      </c>
      <c r="D77" s="319">
        <f>IF('Key project Info'!S64&gt;0,'Economics REDD+ scenario'!$B$8-'Economics REDD+ scenario'!$B21,0)</f>
        <v>0</v>
      </c>
      <c r="E77" s="319">
        <f>IF('Key project Info'!T64&gt;0,'Economics REDD+ scenario'!$B$9-'Economics REDD+ scenario'!$B21,0)</f>
        <v>0</v>
      </c>
      <c r="F77" s="319">
        <f>IF('Key project Info'!U64&gt;0,'Economics REDD+ scenario'!$B$10-'Economics REDD+ scenario'!$B21,0)</f>
        <v>0</v>
      </c>
      <c r="G77" s="319">
        <f>IF('Key project Info'!V64&gt;0,'Economics REDD+ scenario'!$B$11-'Economics REDD+ scenario'!$B21,0)</f>
        <v>0</v>
      </c>
      <c r="H77" s="319">
        <f>IF('Key project Info'!W64&gt;0,'Economics REDD+ scenario'!$B$12-'Economics REDD+ scenario'!$B21,0)</f>
        <v>0</v>
      </c>
      <c r="I77" s="319">
        <f>IF('Key project Info'!X64&gt;0,'Economics REDD+ scenario'!$B$13-'Economics REDD+ scenario'!$B21,0)</f>
        <v>0</v>
      </c>
      <c r="J77" s="319">
        <f>IF('Key project Info'!Y64&gt;0,'Economics REDD+ scenario'!$B$14-'Economics REDD+ scenario'!$B21,0)</f>
        <v>0</v>
      </c>
      <c r="K77" s="319">
        <f>IF('Key project Info'!Z64&gt;0,'Economics REDD+ scenario'!$B$15-'Economics REDD+ scenario'!$B21,0)</f>
        <v>0</v>
      </c>
      <c r="L77" s="319">
        <f>IF('Key project Info'!AA64&gt;0,'Economics REDD+ scenario'!$B$16-'Economics REDD+ scenario'!$B21,0)</f>
        <v>0</v>
      </c>
      <c r="M77" s="319">
        <f>IF('Key project Info'!AB64&gt;0,'Economics REDD+ scenario'!$B$17-'Economics REDD+ scenario'!$B21,0)</f>
        <v>0</v>
      </c>
      <c r="N77" s="319">
        <f>IF('Key project Info'!AC64&gt;0,'Economics REDD+ scenario'!$B$18-'Economics REDD+ scenario'!$B21,0)</f>
        <v>0</v>
      </c>
      <c r="O77" s="319">
        <f>IF('Key project Info'!AD64&gt;0,'Economics REDD+ scenario'!$B$19-'Economics REDD+ scenario'!$B21,0)</f>
        <v>0</v>
      </c>
      <c r="P77" s="319">
        <f>IF('Key project Info'!AE64&gt;0,'Economics REDD+ scenario'!$B$20-'Economics REDD+ scenario'!$B21,0)</f>
        <v>0</v>
      </c>
      <c r="Q77" s="320"/>
      <c r="R77" s="319">
        <f>IF('Key project Info'!AG64&gt;0,'Economics REDD+ scenario'!$B$22-'Economics REDD+ scenario'!$B21,0)</f>
        <v>0</v>
      </c>
      <c r="S77" s="319">
        <f>IF('Key project Info'!AH64&gt;0,'Economics REDD+ scenario'!$B$23-'Economics REDD+ scenario'!$B21,0)</f>
        <v>0</v>
      </c>
      <c r="T77" s="319">
        <f>IF('Key project Info'!AI64&gt;0,'Economics REDD+ scenario'!$B$24-'Economics REDD+ scenario'!$B21,0)</f>
        <v>0</v>
      </c>
      <c r="U77" s="319">
        <f>IF('Key project Info'!AJ64&gt;0,'Economics REDD+ scenario'!$B$25-'Economics REDD+ scenario'!$B21,0)</f>
        <v>0</v>
      </c>
      <c r="V77" s="6"/>
      <c r="W77" s="6"/>
      <c r="X77" s="6"/>
      <c r="Y77" s="6"/>
      <c r="Z77" s="6"/>
      <c r="AA77" s="6"/>
      <c r="AB77" s="6"/>
      <c r="AC77" s="6"/>
      <c r="AD77" s="6"/>
      <c r="AE77" s="6"/>
      <c r="AF77" s="6"/>
      <c r="AG77" s="6"/>
      <c r="AH77" s="6"/>
      <c r="AI77" s="6"/>
    </row>
    <row r="78" spans="1:174" x14ac:dyDescent="0.3">
      <c r="A78" s="103" t="str">
        <f>'Key project Info'!$B49</f>
        <v>Land use q</v>
      </c>
      <c r="B78" s="319">
        <f>IF('Key project Info'!Q65&gt;0,'Economics REDD+ scenario'!$B$6-'Economics REDD+ scenario'!$B22,0)</f>
        <v>0</v>
      </c>
      <c r="C78" s="319">
        <f>IF('Key project Info'!R65&gt;0,'Economics REDD+ scenario'!$B$7-'Economics REDD+ scenario'!$B22,0)</f>
        <v>0</v>
      </c>
      <c r="D78" s="319">
        <f>IF('Key project Info'!S65&gt;0,'Economics REDD+ scenario'!$B$8-'Economics REDD+ scenario'!$B22,0)</f>
        <v>0</v>
      </c>
      <c r="E78" s="319">
        <f>IF('Key project Info'!T65&gt;0,'Economics REDD+ scenario'!$B$9-'Economics REDD+ scenario'!$B22,0)</f>
        <v>0</v>
      </c>
      <c r="F78" s="319">
        <f>IF('Key project Info'!U65&gt;0,'Economics REDD+ scenario'!$B$10-'Economics REDD+ scenario'!$B22,0)</f>
        <v>0</v>
      </c>
      <c r="G78" s="319">
        <f>IF('Key project Info'!V65&gt;0,'Economics REDD+ scenario'!$B$11-'Economics REDD+ scenario'!$B22,0)</f>
        <v>0</v>
      </c>
      <c r="H78" s="319">
        <f>IF('Key project Info'!W65&gt;0,'Economics REDD+ scenario'!$B$12-'Economics REDD+ scenario'!$B22,0)</f>
        <v>0</v>
      </c>
      <c r="I78" s="319">
        <f>IF('Key project Info'!X65&gt;0,'Economics REDD+ scenario'!$B$13-'Economics REDD+ scenario'!$B22,0)</f>
        <v>0</v>
      </c>
      <c r="J78" s="319">
        <f>IF('Key project Info'!Y65&gt;0,'Economics REDD+ scenario'!$B$14-'Economics REDD+ scenario'!$B22,0)</f>
        <v>0</v>
      </c>
      <c r="K78" s="319">
        <f>IF('Key project Info'!Z65&gt;0,'Economics REDD+ scenario'!$B$15-'Economics REDD+ scenario'!$B22,0)</f>
        <v>0</v>
      </c>
      <c r="L78" s="319">
        <f>IF('Key project Info'!AA65&gt;0,'Economics REDD+ scenario'!$B$16-'Economics REDD+ scenario'!$B22,0)</f>
        <v>0</v>
      </c>
      <c r="M78" s="319">
        <f>IF('Key project Info'!AB65&gt;0,'Economics REDD+ scenario'!$B$17-'Economics REDD+ scenario'!$B22,0)</f>
        <v>0</v>
      </c>
      <c r="N78" s="319">
        <f>IF('Key project Info'!AC65&gt;0,'Economics REDD+ scenario'!$B$18-'Economics REDD+ scenario'!$B22,0)</f>
        <v>0</v>
      </c>
      <c r="O78" s="319">
        <f>IF('Key project Info'!AD65&gt;0,'Economics REDD+ scenario'!$B$19-'Economics REDD+ scenario'!$B22,0)</f>
        <v>0</v>
      </c>
      <c r="P78" s="319">
        <f>IF('Key project Info'!AE65&gt;0,'Economics REDD+ scenario'!$B$20-'Economics REDD+ scenario'!$B22,0)</f>
        <v>0</v>
      </c>
      <c r="Q78" s="319">
        <f>IF('Key project Info'!AF65&gt;0,'Economics REDD+ scenario'!$B$21-'Economics REDD+ scenario'!$B22,0)</f>
        <v>0</v>
      </c>
      <c r="R78" s="320"/>
      <c r="S78" s="319">
        <f>IF('Key project Info'!AH65&gt;0,'Economics REDD+ scenario'!$B$23-'Economics REDD+ scenario'!$B22,0)</f>
        <v>0</v>
      </c>
      <c r="T78" s="319">
        <f>IF('Key project Info'!AI65&gt;0,'Economics REDD+ scenario'!$B$24-'Economics REDD+ scenario'!$B22,0)</f>
        <v>0</v>
      </c>
      <c r="U78" s="319">
        <f>IF('Key project Info'!AJ65&gt;0,'Economics REDD+ scenario'!$B$25-'Economics REDD+ scenario'!$B22,0)</f>
        <v>0</v>
      </c>
      <c r="V78" s="6"/>
      <c r="W78" s="6"/>
      <c r="X78" s="6"/>
      <c r="Y78" s="6"/>
      <c r="Z78" s="6"/>
      <c r="AA78" s="6"/>
      <c r="AB78" s="6"/>
      <c r="AC78" s="6"/>
      <c r="AD78" s="6"/>
      <c r="AE78" s="6"/>
      <c r="AF78" s="6"/>
      <c r="AG78" s="6"/>
      <c r="AH78" s="6"/>
      <c r="AI78" s="6"/>
    </row>
    <row r="79" spans="1:174" x14ac:dyDescent="0.3">
      <c r="A79" s="103" t="str">
        <f>'Key project Info'!$B50</f>
        <v>Land use r</v>
      </c>
      <c r="B79" s="319">
        <f>IF('Key project Info'!Q66&gt;0,'Economics REDD+ scenario'!$B$6-'Economics REDD+ scenario'!$B23,0)</f>
        <v>0</v>
      </c>
      <c r="C79" s="319">
        <f>IF('Key project Info'!R66&gt;0,'Economics REDD+ scenario'!$B$7-'Economics REDD+ scenario'!$B23,0)</f>
        <v>0</v>
      </c>
      <c r="D79" s="319">
        <f>IF('Key project Info'!S66&gt;0,'Economics REDD+ scenario'!$B$8-'Economics REDD+ scenario'!$B23,0)</f>
        <v>0</v>
      </c>
      <c r="E79" s="319">
        <f>IF('Key project Info'!T66&gt;0,'Economics REDD+ scenario'!$B$9-'Economics REDD+ scenario'!$B23,0)</f>
        <v>0</v>
      </c>
      <c r="F79" s="319">
        <f>IF('Key project Info'!U66&gt;0,'Economics REDD+ scenario'!$B$10-'Economics REDD+ scenario'!$B23,0)</f>
        <v>0</v>
      </c>
      <c r="G79" s="319">
        <f>IF('Key project Info'!V66&gt;0,'Economics REDD+ scenario'!$B$11-'Economics REDD+ scenario'!$B23,0)</f>
        <v>0</v>
      </c>
      <c r="H79" s="319">
        <f>IF('Key project Info'!W66&gt;0,'Economics REDD+ scenario'!$B$12-'Economics REDD+ scenario'!$B23,0)</f>
        <v>0</v>
      </c>
      <c r="I79" s="319">
        <f>IF('Key project Info'!X66&gt;0,'Economics REDD+ scenario'!$B$13-'Economics REDD+ scenario'!$B23,0)</f>
        <v>0</v>
      </c>
      <c r="J79" s="319">
        <f>IF('Key project Info'!Y66&gt;0,'Economics REDD+ scenario'!$B$14-'Economics REDD+ scenario'!$B23,0)</f>
        <v>0</v>
      </c>
      <c r="K79" s="319">
        <f>IF('Key project Info'!Z66&gt;0,'Economics REDD+ scenario'!$B$15-'Economics REDD+ scenario'!$B23,0)</f>
        <v>0</v>
      </c>
      <c r="L79" s="319">
        <f>IF('Key project Info'!AA66&gt;0,'Economics REDD+ scenario'!$B$16-'Economics REDD+ scenario'!$B23,0)</f>
        <v>0</v>
      </c>
      <c r="M79" s="319">
        <f>IF('Key project Info'!AB66&gt;0,'Economics REDD+ scenario'!$B$17-'Economics REDD+ scenario'!$B23,0)</f>
        <v>0</v>
      </c>
      <c r="N79" s="319">
        <f>IF('Key project Info'!AC66&gt;0,'Economics REDD+ scenario'!$B$18-'Economics REDD+ scenario'!$B23,0)</f>
        <v>0</v>
      </c>
      <c r="O79" s="319">
        <f>IF('Key project Info'!AD66&gt;0,'Economics REDD+ scenario'!$B$19-'Economics REDD+ scenario'!$B23,0)</f>
        <v>0</v>
      </c>
      <c r="P79" s="319">
        <f>IF('Key project Info'!AE66&gt;0,'Economics REDD+ scenario'!$B$20-'Economics REDD+ scenario'!$B23,0)</f>
        <v>0</v>
      </c>
      <c r="Q79" s="319">
        <f>IF('Key project Info'!AF66&gt;0,'Economics REDD+ scenario'!$B$21-'Economics REDD+ scenario'!$B23,0)</f>
        <v>0</v>
      </c>
      <c r="R79" s="319">
        <f>IF('Key project Info'!AG66&gt;0,'Economics REDD+ scenario'!$B$22-'Economics REDD+ scenario'!$B23,0)</f>
        <v>0</v>
      </c>
      <c r="S79" s="320"/>
      <c r="T79" s="319">
        <f>IF('Key project Info'!AI66&gt;0,'Economics REDD+ scenario'!$B$24-'Economics REDD+ scenario'!$B23,0)</f>
        <v>0</v>
      </c>
      <c r="U79" s="319">
        <f>IF('Key project Info'!AJ66&gt;0,'Economics REDD+ scenario'!$B$25-'Economics REDD+ scenario'!$B23,0)</f>
        <v>0</v>
      </c>
      <c r="V79" s="6"/>
      <c r="W79" s="6"/>
      <c r="X79" s="6"/>
      <c r="Y79" s="6"/>
      <c r="Z79" s="6"/>
      <c r="AA79" s="6"/>
      <c r="AB79" s="6"/>
      <c r="AC79" s="6"/>
      <c r="AD79" s="6"/>
      <c r="AE79" s="6"/>
      <c r="AF79" s="6"/>
      <c r="AG79" s="6"/>
      <c r="AH79" s="6"/>
      <c r="AI79" s="6"/>
    </row>
    <row r="80" spans="1:174" x14ac:dyDescent="0.3">
      <c r="A80" s="103" t="str">
        <f>'Key project Info'!$B51</f>
        <v>Land use s</v>
      </c>
      <c r="B80" s="319">
        <f>IF('Key project Info'!Q67&gt;0,'Economics REDD+ scenario'!$B$6-'Economics REDD+ scenario'!$B24,0)</f>
        <v>0</v>
      </c>
      <c r="C80" s="319">
        <f>IF('Key project Info'!R67&gt;0,'Economics REDD+ scenario'!$B$7-'Economics REDD+ scenario'!$B24,0)</f>
        <v>0</v>
      </c>
      <c r="D80" s="319">
        <f>IF('Key project Info'!S67&gt;0,'Economics REDD+ scenario'!$B$8-'Economics REDD+ scenario'!$B24,0)</f>
        <v>0</v>
      </c>
      <c r="E80" s="319">
        <f>IF('Key project Info'!T67&gt;0,'Economics REDD+ scenario'!$B$9-'Economics REDD+ scenario'!$B24,0)</f>
        <v>0</v>
      </c>
      <c r="F80" s="319">
        <f>IF('Key project Info'!U67&gt;0,'Economics REDD+ scenario'!$B$10-'Economics REDD+ scenario'!$B24,0)</f>
        <v>0</v>
      </c>
      <c r="G80" s="319">
        <f>IF('Key project Info'!V67&gt;0,'Economics REDD+ scenario'!$B$11-'Economics REDD+ scenario'!$B24,0)</f>
        <v>0</v>
      </c>
      <c r="H80" s="319">
        <f>IF('Key project Info'!W67&gt;0,'Economics REDD+ scenario'!$B$12-'Economics REDD+ scenario'!$B24,0)</f>
        <v>0</v>
      </c>
      <c r="I80" s="319">
        <f>IF('Key project Info'!X67&gt;0,'Economics REDD+ scenario'!$B$13-'Economics REDD+ scenario'!$B24,0)</f>
        <v>0</v>
      </c>
      <c r="J80" s="319">
        <f>IF('Key project Info'!Y67&gt;0,'Economics REDD+ scenario'!$B$14-'Economics REDD+ scenario'!$B24,0)</f>
        <v>0</v>
      </c>
      <c r="K80" s="319">
        <f>IF('Key project Info'!Z67&gt;0,'Economics REDD+ scenario'!$B$15-'Economics REDD+ scenario'!$B24,0)</f>
        <v>0</v>
      </c>
      <c r="L80" s="319">
        <f>IF('Key project Info'!AA67&gt;0,'Economics REDD+ scenario'!$B$16-'Economics REDD+ scenario'!$B24,0)</f>
        <v>0</v>
      </c>
      <c r="M80" s="319">
        <f>IF('Key project Info'!AB67&gt;0,'Economics REDD+ scenario'!$B$17-'Economics REDD+ scenario'!$B24,0)</f>
        <v>0</v>
      </c>
      <c r="N80" s="319">
        <f>IF('Key project Info'!AC67&gt;0,'Economics REDD+ scenario'!$B$18-'Economics REDD+ scenario'!$B24,0)</f>
        <v>0</v>
      </c>
      <c r="O80" s="319">
        <f>IF('Key project Info'!AD67&gt;0,'Economics REDD+ scenario'!$B$19-'Economics REDD+ scenario'!$B24,0)</f>
        <v>0</v>
      </c>
      <c r="P80" s="319">
        <f>IF('Key project Info'!AE67&gt;0,'Economics REDD+ scenario'!$B$20-'Economics REDD+ scenario'!$B24,0)</f>
        <v>0</v>
      </c>
      <c r="Q80" s="319">
        <f>IF('Key project Info'!AF67&gt;0,'Economics REDD+ scenario'!$B$21-'Economics REDD+ scenario'!$B24,0)</f>
        <v>0</v>
      </c>
      <c r="R80" s="319">
        <f>IF('Key project Info'!AG67&gt;0,'Economics REDD+ scenario'!$B$22-'Economics REDD+ scenario'!$B24,0)</f>
        <v>0</v>
      </c>
      <c r="S80" s="319">
        <f>IF('Key project Info'!AH67&gt;0,'Economics REDD+ scenario'!$B$23-'Economics REDD+ scenario'!$B24,0)</f>
        <v>0</v>
      </c>
      <c r="T80" s="320"/>
      <c r="U80" s="319">
        <f>IF('Key project Info'!AJ67&gt;0,'Economics REDD+ scenario'!$B$25-'Economics REDD+ scenario'!$B24,0)</f>
        <v>0</v>
      </c>
      <c r="V80" s="6"/>
      <c r="W80" s="6"/>
      <c r="X80" s="6"/>
      <c r="Y80" s="6"/>
      <c r="Z80" s="6"/>
      <c r="AA80" s="6"/>
      <c r="AB80" s="6"/>
      <c r="AC80" s="6"/>
      <c r="AD80" s="6"/>
      <c r="AE80" s="6"/>
      <c r="AF80" s="6"/>
      <c r="AG80" s="6"/>
      <c r="AH80" s="6"/>
      <c r="AI80" s="6"/>
    </row>
    <row r="81" spans="1:35" s="241" customFormat="1" ht="15" customHeight="1" x14ac:dyDescent="0.4">
      <c r="A81" s="103" t="str">
        <f>'Key project Info'!$B52</f>
        <v>Land use XXXXXXX</v>
      </c>
      <c r="B81" s="319">
        <f>IF('Key project Info'!Q68&gt;0,'Economics REDD+ scenario'!$B$6-'Economics REDD+ scenario'!$B25,0)</f>
        <v>0</v>
      </c>
      <c r="C81" s="319">
        <f>IF('Key project Info'!R68&gt;0,'Economics REDD+ scenario'!$B$7-'Economics REDD+ scenario'!$B25,0)</f>
        <v>0</v>
      </c>
      <c r="D81" s="319">
        <f>IF('Key project Info'!S68&gt;0,'Economics REDD+ scenario'!$B$8-'Economics REDD+ scenario'!$B25,0)</f>
        <v>0</v>
      </c>
      <c r="E81" s="319">
        <f>IF('Key project Info'!T68&gt;0,'Economics REDD+ scenario'!$B$9-'Economics REDD+ scenario'!$B25,0)</f>
        <v>0</v>
      </c>
      <c r="F81" s="319">
        <f>IF('Key project Info'!U68&gt;0,'Economics REDD+ scenario'!$B$10-'Economics REDD+ scenario'!$B25,0)</f>
        <v>0</v>
      </c>
      <c r="G81" s="319">
        <f>IF('Key project Info'!V68&gt;0,'Economics REDD+ scenario'!$B$11-'Economics REDD+ scenario'!$B25,0)</f>
        <v>0</v>
      </c>
      <c r="H81" s="319">
        <f>IF('Key project Info'!W68&gt;0,'Economics REDD+ scenario'!$B$12-'Economics REDD+ scenario'!$B25,0)</f>
        <v>0</v>
      </c>
      <c r="I81" s="319">
        <f>IF('Key project Info'!X68&gt;0,'Economics REDD+ scenario'!$B$13-'Economics REDD+ scenario'!$B25,0)</f>
        <v>0</v>
      </c>
      <c r="J81" s="319">
        <f>IF('Key project Info'!Y68&gt;0,'Economics REDD+ scenario'!$B$14-'Economics REDD+ scenario'!$B25,0)</f>
        <v>0</v>
      </c>
      <c r="K81" s="319">
        <f>IF('Key project Info'!Z68&gt;0,'Economics REDD+ scenario'!$B$15-'Economics REDD+ scenario'!$B25,0)</f>
        <v>0</v>
      </c>
      <c r="L81" s="319">
        <f>IF('Key project Info'!AA68&gt;0,'Economics REDD+ scenario'!$B$16-'Economics REDD+ scenario'!$B25,0)</f>
        <v>0</v>
      </c>
      <c r="M81" s="319">
        <f>IF('Key project Info'!AB68&gt;0,'Economics REDD+ scenario'!$B$17-'Economics REDD+ scenario'!$B25,0)</f>
        <v>0</v>
      </c>
      <c r="N81" s="319">
        <f>IF('Key project Info'!AC68&gt;0,'Economics REDD+ scenario'!$B$18-'Economics REDD+ scenario'!$B25,0)</f>
        <v>0</v>
      </c>
      <c r="O81" s="319">
        <f>IF('Key project Info'!AD68&gt;0,'Economics REDD+ scenario'!$B$19-'Economics REDD+ scenario'!$B25,0)</f>
        <v>0</v>
      </c>
      <c r="P81" s="319">
        <f>IF('Key project Info'!AE68&gt;0,'Economics REDD+ scenario'!$B$20-'Economics REDD+ scenario'!$B25,0)</f>
        <v>0</v>
      </c>
      <c r="Q81" s="319">
        <f>IF('Key project Info'!AF68&gt;0,'Economics REDD+ scenario'!$B$21-'Economics REDD+ scenario'!$B25,0)</f>
        <v>0</v>
      </c>
      <c r="R81" s="319">
        <f>IF('Key project Info'!AG68&gt;0,'Economics REDD+ scenario'!$B$22-'Economics REDD+ scenario'!$B25,0)</f>
        <v>0</v>
      </c>
      <c r="S81" s="319">
        <f>IF('Key project Info'!AH68&gt;0,'Economics REDD+ scenario'!$B$23-'Economics REDD+ scenario'!$B25,0)</f>
        <v>0</v>
      </c>
      <c r="T81" s="319">
        <f>IF('Key project Info'!AI68&gt;0,'Economics REDD+ scenario'!$B$24-'Economics REDD+ scenario'!$B25,0)</f>
        <v>0</v>
      </c>
      <c r="U81" s="320"/>
      <c r="V81" s="19"/>
      <c r="W81" s="19"/>
      <c r="X81" s="19"/>
      <c r="Y81" s="19"/>
      <c r="Z81" s="19"/>
      <c r="AA81" s="19"/>
      <c r="AB81" s="19"/>
      <c r="AC81" s="19"/>
      <c r="AD81" s="19"/>
      <c r="AE81" s="19"/>
      <c r="AF81" s="19"/>
      <c r="AG81" s="19"/>
      <c r="AH81" s="19"/>
      <c r="AI81" s="19"/>
    </row>
    <row r="82" spans="1:35" x14ac:dyDescent="0.3">
      <c r="A82" s="6"/>
      <c r="B82" s="8"/>
      <c r="C82" s="10"/>
      <c r="D82" s="8"/>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row>
    <row r="83" spans="1:35" x14ac:dyDescent="0.3">
      <c r="A83" s="8"/>
      <c r="B83" s="8"/>
      <c r="C83" s="10"/>
      <c r="D83" s="8"/>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row>
    <row r="84" spans="1:35" ht="21" x14ac:dyDescent="0.4">
      <c r="A84" s="101" t="s">
        <v>65</v>
      </c>
      <c r="B84" s="101" t="str">
        <f>'Key project Info'!$B$5</f>
        <v>US$</v>
      </c>
      <c r="C84" s="242"/>
      <c r="D84" s="242"/>
      <c r="E84" s="242"/>
      <c r="F84" s="242"/>
      <c r="G84" s="242"/>
      <c r="H84" s="242"/>
      <c r="I84" s="242"/>
      <c r="J84" s="242"/>
      <c r="K84" s="242"/>
      <c r="L84" s="242"/>
      <c r="M84" s="242"/>
      <c r="N84" s="242"/>
      <c r="O84" s="242"/>
      <c r="P84" s="242"/>
      <c r="Q84" s="242"/>
      <c r="R84" s="242"/>
      <c r="S84" s="242"/>
      <c r="T84" s="242"/>
      <c r="U84" s="242"/>
      <c r="V84" s="6"/>
      <c r="W84" s="6"/>
      <c r="X84" s="6"/>
      <c r="Y84" s="6"/>
      <c r="Z84" s="6"/>
      <c r="AA84" s="6"/>
      <c r="AB84" s="6"/>
      <c r="AC84" s="6"/>
      <c r="AD84" s="6"/>
      <c r="AE84" s="6"/>
      <c r="AF84" s="6"/>
      <c r="AG84" s="6"/>
      <c r="AH84" s="6"/>
      <c r="AI84" s="6"/>
    </row>
    <row r="85" spans="1:35" ht="55.8" x14ac:dyDescent="0.3">
      <c r="A85" s="102" t="s">
        <v>12</v>
      </c>
      <c r="B85" s="243" t="str">
        <f>'Key project Info'!$B$33</f>
        <v>Primary natural forest (non-exploited)</v>
      </c>
      <c r="C85" s="243" t="str">
        <f>'Key project Info'!$B$34</f>
        <v>Secondary natural forest (exploited)</v>
      </c>
      <c r="D85" s="243" t="str">
        <f>'Key project Info'!$B$35</f>
        <v>Agriculture after charcoal</v>
      </c>
      <c r="E85" s="243" t="str">
        <f>'Key project Info'!$B$36</f>
        <v xml:space="preserve">Agriculture </v>
      </c>
      <c r="F85" s="243" t="str">
        <f>'Key project Info'!$B$37</f>
        <v>Sustainable logging of primary forests</v>
      </c>
      <c r="G85" s="243" t="str">
        <f>'Key project Info'!$B$38</f>
        <v>Land use e</v>
      </c>
      <c r="H85" s="243" t="str">
        <f>'Key project Info'!$B$39</f>
        <v>Land use g</v>
      </c>
      <c r="I85" s="243" t="str">
        <f>'Key project Info'!$B$40</f>
        <v>Land use h</v>
      </c>
      <c r="J85" s="243" t="str">
        <f>'Key project Info'!$B$41</f>
        <v>Land use i</v>
      </c>
      <c r="K85" s="243" t="str">
        <f>'Key project Info'!$B$42</f>
        <v>Land use j</v>
      </c>
      <c r="L85" s="243" t="str">
        <f>'Key project Info'!$B$43</f>
        <v>Land use k</v>
      </c>
      <c r="M85" s="243" t="str">
        <f>'Key project Info'!$B$44</f>
        <v>Land use l</v>
      </c>
      <c r="N85" s="243" t="str">
        <f>'Key project Info'!$B$45</f>
        <v>Land use m</v>
      </c>
      <c r="O85" s="243" t="str">
        <f>'Key project Info'!$B$46</f>
        <v>Land use n</v>
      </c>
      <c r="P85" s="243" t="str">
        <f>'Key project Info'!$B$47</f>
        <v>Land use o</v>
      </c>
      <c r="Q85" s="243" t="str">
        <f>'Key project Info'!$B$48</f>
        <v>Land use p</v>
      </c>
      <c r="R85" s="243" t="str">
        <f>'Key project Info'!$B$49</f>
        <v>Land use q</v>
      </c>
      <c r="S85" s="243" t="str">
        <f>'Key project Info'!$B$50</f>
        <v>Land use r</v>
      </c>
      <c r="T85" s="243" t="str">
        <f>'Key project Info'!$B$51</f>
        <v>Land use s</v>
      </c>
      <c r="U85" s="243" t="str">
        <f>'Key project Info'!$B$52</f>
        <v>Land use XXXXXXX</v>
      </c>
    </row>
    <row r="86" spans="1:35" x14ac:dyDescent="0.3">
      <c r="A86" s="103" t="str">
        <f>'Key project Info'!$B33</f>
        <v>Primary natural forest (non-exploited)</v>
      </c>
      <c r="B86" s="320"/>
      <c r="C86" s="319">
        <f>-IF('Key project Info'!R49&gt;0,C62/'GHG emissions'!C67,0)</f>
        <v>0</v>
      </c>
      <c r="D86" s="319">
        <f ca="1">-IF('Key project Info'!S49&gt;0,D62/'GHG emissions'!D67,0)</f>
        <v>4.0815879938267932</v>
      </c>
      <c r="E86" s="319">
        <f ca="1">-IF('Key project Info'!T49&gt;0,E62/'GHG emissions'!E67,0)</f>
        <v>5.466367812503969</v>
      </c>
      <c r="F86" s="319">
        <f ca="1">-IF('Key project Info'!U49&gt;0,F62/'GHG emissions'!F67,0)</f>
        <v>30.9353151832359</v>
      </c>
      <c r="G86" s="319">
        <f>-IF('Key project Info'!V49&gt;0,G62/'GHG emissions'!G67,0)</f>
        <v>0</v>
      </c>
      <c r="H86" s="319">
        <f>-IF('Key project Info'!W49&gt;0,H62/'GHG emissions'!H67,0)</f>
        <v>0</v>
      </c>
      <c r="I86" s="319">
        <f>-IF('Key project Info'!X49&gt;0,I62/'GHG emissions'!I67,0)</f>
        <v>0</v>
      </c>
      <c r="J86" s="319">
        <f>-IF('Key project Info'!Y49&gt;0,J62/'GHG emissions'!J67,0)</f>
        <v>0</v>
      </c>
      <c r="K86" s="319">
        <f>-IF('Key project Info'!Z49&gt;0,K62/'GHG emissions'!K67,0)</f>
        <v>0</v>
      </c>
      <c r="L86" s="319">
        <f>-IF('Key project Info'!AA49&gt;0,L62/'GHG emissions'!L67,0)</f>
        <v>0</v>
      </c>
      <c r="M86" s="319">
        <f>-IF('Key project Info'!AB49&gt;0,M62/'GHG emissions'!M67,0)</f>
        <v>0</v>
      </c>
      <c r="N86" s="319">
        <f>-IF('Key project Info'!AC49&gt;0,N62/'GHG emissions'!N67,0)</f>
        <v>0</v>
      </c>
      <c r="O86" s="319">
        <f>-IF('Key project Info'!AD49&gt;0,O62/'GHG emissions'!O67,0)</f>
        <v>0</v>
      </c>
      <c r="P86" s="319">
        <f>-IF('Key project Info'!AE49&gt;0,P62/'GHG emissions'!P67,0)</f>
        <v>0</v>
      </c>
      <c r="Q86" s="319">
        <f>-IF('Key project Info'!AF49&gt;0,Q62/'GHG emissions'!Q67,0)</f>
        <v>0</v>
      </c>
      <c r="R86" s="319">
        <f>-IF('Key project Info'!AG49&gt;0,R62/'GHG emissions'!R67,0)</f>
        <v>0</v>
      </c>
      <c r="S86" s="319">
        <f>-IF('Key project Info'!AH49&gt;0,S62/'GHG emissions'!S67,0)</f>
        <v>0</v>
      </c>
      <c r="T86" s="319">
        <f>-IF('Key project Info'!AI49&gt;0,T62/'GHG emissions'!T67,0)</f>
        <v>0</v>
      </c>
      <c r="U86" s="319">
        <f>-IF('Key project Info'!AJ49&gt;0,U62/'GHG emissions'!U67,0)</f>
        <v>0</v>
      </c>
    </row>
    <row r="87" spans="1:35" x14ac:dyDescent="0.3">
      <c r="A87" s="103" t="str">
        <f>'Key project Info'!$B34</f>
        <v>Secondary natural forest (exploited)</v>
      </c>
      <c r="B87" s="319">
        <f>-IF('Key project Info'!Q50&gt;0,B63/'GHG emissions'!B68,0)</f>
        <v>0</v>
      </c>
      <c r="C87" s="320"/>
      <c r="D87" s="319">
        <f>-IF('Key project Info'!S50&gt;0,D63/'GHG emissions'!D68,0)</f>
        <v>0</v>
      </c>
      <c r="E87" s="319">
        <f>-IF('Key project Info'!T50&gt;0,E63/'GHG emissions'!E68,0)</f>
        <v>0</v>
      </c>
      <c r="F87" s="319">
        <f>-IF('Key project Info'!U50&gt;0,F63/'GHG emissions'!F68,0)</f>
        <v>0</v>
      </c>
      <c r="G87" s="319">
        <f>-IF('Key project Info'!V50&gt;0,G63/'GHG emissions'!G68,0)</f>
        <v>0</v>
      </c>
      <c r="H87" s="319">
        <f>-IF('Key project Info'!W50&gt;0,H63/'GHG emissions'!H68,0)</f>
        <v>0</v>
      </c>
      <c r="I87" s="319">
        <f>-IF('Key project Info'!X50&gt;0,I63/'GHG emissions'!I68,0)</f>
        <v>0</v>
      </c>
      <c r="J87" s="319">
        <f>-IF('Key project Info'!Y50&gt;0,J63/'GHG emissions'!J68,0)</f>
        <v>0</v>
      </c>
      <c r="K87" s="319">
        <f>-IF('Key project Info'!Z50&gt;0,K63/'GHG emissions'!K68,0)</f>
        <v>0</v>
      </c>
      <c r="L87" s="319">
        <f>-IF('Key project Info'!AA50&gt;0,L63/'GHG emissions'!L68,0)</f>
        <v>0</v>
      </c>
      <c r="M87" s="319">
        <f>-IF('Key project Info'!AB50&gt;0,M63/'GHG emissions'!M68,0)</f>
        <v>0</v>
      </c>
      <c r="N87" s="319">
        <f>-IF('Key project Info'!AC50&gt;0,N63/'GHG emissions'!N68,0)</f>
        <v>0</v>
      </c>
      <c r="O87" s="319">
        <f>-IF('Key project Info'!AD50&gt;0,O63/'GHG emissions'!O68,0)</f>
        <v>0</v>
      </c>
      <c r="P87" s="319">
        <f>-IF('Key project Info'!AE50&gt;0,P63/'GHG emissions'!P68,0)</f>
        <v>0</v>
      </c>
      <c r="Q87" s="319">
        <f>-IF('Key project Info'!AF50&gt;0,Q63/'GHG emissions'!Q68,0)</f>
        <v>0</v>
      </c>
      <c r="R87" s="319">
        <f>-IF('Key project Info'!AG50&gt;0,R63/'GHG emissions'!R68,0)</f>
        <v>0</v>
      </c>
      <c r="S87" s="319">
        <f>-IF('Key project Info'!AH50&gt;0,S63/'GHG emissions'!S68,0)</f>
        <v>0</v>
      </c>
      <c r="T87" s="319">
        <f>-IF('Key project Info'!AI50&gt;0,T63/'GHG emissions'!T68,0)</f>
        <v>0</v>
      </c>
      <c r="U87" s="319">
        <f>-IF('Key project Info'!AJ50&gt;0,U63/'GHG emissions'!U68,0)</f>
        <v>0</v>
      </c>
    </row>
    <row r="88" spans="1:35" x14ac:dyDescent="0.3">
      <c r="A88" s="103" t="str">
        <f>'Key project Info'!$B35</f>
        <v>Agriculture after charcoal</v>
      </c>
      <c r="B88" s="319">
        <f>-IF('Key project Info'!Q51&gt;0,B64/'GHG emissions'!B69,0)</f>
        <v>0</v>
      </c>
      <c r="C88" s="319">
        <f>-IF('Key project Info'!R51&gt;0,C64/'GHG emissions'!C69,0)</f>
        <v>0</v>
      </c>
      <c r="D88" s="320"/>
      <c r="E88" s="319">
        <f>-IF('Key project Info'!T51&gt;0,E64/'GHG emissions'!E69,0)</f>
        <v>0</v>
      </c>
      <c r="F88" s="319">
        <f>-IF('Key project Info'!U51&gt;0,F64/'GHG emissions'!F69,0)</f>
        <v>0</v>
      </c>
      <c r="G88" s="319">
        <f>-IF('Key project Info'!V51&gt;0,G64/'GHG emissions'!G69,0)</f>
        <v>0</v>
      </c>
      <c r="H88" s="319">
        <f>-IF('Key project Info'!W51&gt;0,H64/'GHG emissions'!H69,0)</f>
        <v>0</v>
      </c>
      <c r="I88" s="319">
        <f>-IF('Key project Info'!X51&gt;0,I64/'GHG emissions'!I69,0)</f>
        <v>0</v>
      </c>
      <c r="J88" s="319">
        <f>-IF('Key project Info'!Y51&gt;0,J64/'GHG emissions'!J69,0)</f>
        <v>0</v>
      </c>
      <c r="K88" s="319">
        <f>-IF('Key project Info'!Z51&gt;0,K64/'GHG emissions'!K69,0)</f>
        <v>0</v>
      </c>
      <c r="L88" s="319">
        <f>-IF('Key project Info'!AA51&gt;0,L64/'GHG emissions'!L69,0)</f>
        <v>0</v>
      </c>
      <c r="M88" s="319">
        <f>-IF('Key project Info'!AB51&gt;0,M64/'GHG emissions'!M69,0)</f>
        <v>0</v>
      </c>
      <c r="N88" s="319">
        <f>-IF('Key project Info'!AC51&gt;0,N64/'GHG emissions'!N69,0)</f>
        <v>0</v>
      </c>
      <c r="O88" s="319">
        <f>-IF('Key project Info'!AD51&gt;0,O64/'GHG emissions'!O69,0)</f>
        <v>0</v>
      </c>
      <c r="P88" s="319">
        <f>-IF('Key project Info'!AE51&gt;0,P64/'GHG emissions'!P69,0)</f>
        <v>0</v>
      </c>
      <c r="Q88" s="319">
        <f>-IF('Key project Info'!AF51&gt;0,Q64/'GHG emissions'!Q69,0)</f>
        <v>0</v>
      </c>
      <c r="R88" s="319">
        <f>-IF('Key project Info'!AG51&gt;0,R64/'GHG emissions'!R69,0)</f>
        <v>0</v>
      </c>
      <c r="S88" s="319">
        <f>-IF('Key project Info'!AH51&gt;0,S64/'GHG emissions'!S69,0)</f>
        <v>0</v>
      </c>
      <c r="T88" s="319">
        <f>-IF('Key project Info'!AI51&gt;0,T64/'GHG emissions'!T69,0)</f>
        <v>0</v>
      </c>
      <c r="U88" s="319">
        <f>-IF('Key project Info'!AJ51&gt;0,U64/'GHG emissions'!U69,0)</f>
        <v>0</v>
      </c>
    </row>
    <row r="89" spans="1:35" x14ac:dyDescent="0.3">
      <c r="A89" s="103" t="str">
        <f>'Key project Info'!$B36</f>
        <v xml:space="preserve">Agriculture </v>
      </c>
      <c r="B89" s="319">
        <f>-IF('Key project Info'!Q52&gt;0,B65/'GHG emissions'!B70,0)</f>
        <v>0</v>
      </c>
      <c r="C89" s="319">
        <f>-IF('Key project Info'!R52&gt;0,C65/'GHG emissions'!C70,0)</f>
        <v>0</v>
      </c>
      <c r="D89" s="319">
        <f>-IF('Key project Info'!S52&gt;0,D65/'GHG emissions'!D70,0)</f>
        <v>0</v>
      </c>
      <c r="E89" s="320"/>
      <c r="F89" s="319">
        <f>-IF('Key project Info'!U52&gt;0,F65/'GHG emissions'!F70,0)</f>
        <v>0</v>
      </c>
      <c r="G89" s="319">
        <f>-IF('Key project Info'!V52&gt;0,G65/'GHG emissions'!G70,0)</f>
        <v>0</v>
      </c>
      <c r="H89" s="319">
        <f>-IF('Key project Info'!W52&gt;0,H65/'GHG emissions'!H70,0)</f>
        <v>0</v>
      </c>
      <c r="I89" s="319">
        <f>-IF('Key project Info'!X52&gt;0,I65/'GHG emissions'!I70,0)</f>
        <v>0</v>
      </c>
      <c r="J89" s="319">
        <f>-IF('Key project Info'!Y52&gt;0,J65/'GHG emissions'!J70,0)</f>
        <v>0</v>
      </c>
      <c r="K89" s="319">
        <f>-IF('Key project Info'!Z52&gt;0,K65/'GHG emissions'!K70,0)</f>
        <v>0</v>
      </c>
      <c r="L89" s="319">
        <f>-IF('Key project Info'!AA52&gt;0,L65/'GHG emissions'!L70,0)</f>
        <v>0</v>
      </c>
      <c r="M89" s="319">
        <f>-IF('Key project Info'!AB52&gt;0,M65/'GHG emissions'!M70,0)</f>
        <v>0</v>
      </c>
      <c r="N89" s="319">
        <f>-IF('Key project Info'!AC52&gt;0,N65/'GHG emissions'!N70,0)</f>
        <v>0</v>
      </c>
      <c r="O89" s="319">
        <f>-IF('Key project Info'!AD52&gt;0,O65/'GHG emissions'!O70,0)</f>
        <v>0</v>
      </c>
      <c r="P89" s="319">
        <f>-IF('Key project Info'!AE52&gt;0,P65/'GHG emissions'!P70,0)</f>
        <v>0</v>
      </c>
      <c r="Q89" s="319">
        <f>-IF('Key project Info'!AF52&gt;0,Q65/'GHG emissions'!Q70,0)</f>
        <v>0</v>
      </c>
      <c r="R89" s="319">
        <f>-IF('Key project Info'!AG52&gt;0,R65/'GHG emissions'!R70,0)</f>
        <v>0</v>
      </c>
      <c r="S89" s="319">
        <f>-IF('Key project Info'!AH52&gt;0,S65/'GHG emissions'!S70,0)</f>
        <v>0</v>
      </c>
      <c r="T89" s="319">
        <f>-IF('Key project Info'!AI52&gt;0,T65/'GHG emissions'!T70,0)</f>
        <v>0</v>
      </c>
      <c r="U89" s="319">
        <f>-IF('Key project Info'!AJ52&gt;0,U65/'GHG emissions'!U70,0)</f>
        <v>0</v>
      </c>
    </row>
    <row r="90" spans="1:35" x14ac:dyDescent="0.3">
      <c r="A90" s="103" t="str">
        <f>'Key project Info'!$B37</f>
        <v>Sustainable logging of primary forests</v>
      </c>
      <c r="B90" s="319">
        <f>-IF('Key project Info'!Q53&gt;0,B66/'GHG emissions'!B71,0)</f>
        <v>0</v>
      </c>
      <c r="C90" s="319">
        <f>-IF('Key project Info'!R53&gt;0,C66/'GHG emissions'!C71,0)</f>
        <v>0</v>
      </c>
      <c r="D90" s="319">
        <f>-IF('Key project Info'!S53&gt;0,D66/'GHG emissions'!D71,0)</f>
        <v>0</v>
      </c>
      <c r="E90" s="319">
        <f>-IF('Key project Info'!T53&gt;0,E66/'GHG emissions'!E71,0)</f>
        <v>0</v>
      </c>
      <c r="F90" s="320"/>
      <c r="G90" s="319">
        <f>-IF('Key project Info'!V53&gt;0,G66/'GHG emissions'!G71,0)</f>
        <v>0</v>
      </c>
      <c r="H90" s="319">
        <f>-IF('Key project Info'!W53&gt;0,H66/'GHG emissions'!H71,0)</f>
        <v>0</v>
      </c>
      <c r="I90" s="319">
        <f>-IF('Key project Info'!X53&gt;0,I66/'GHG emissions'!I71,0)</f>
        <v>0</v>
      </c>
      <c r="J90" s="319">
        <f>-IF('Key project Info'!Y53&gt;0,J66/'GHG emissions'!J71,0)</f>
        <v>0</v>
      </c>
      <c r="K90" s="319">
        <f>-IF('Key project Info'!Z53&gt;0,K66/'GHG emissions'!K71,0)</f>
        <v>0</v>
      </c>
      <c r="L90" s="319">
        <f>-IF('Key project Info'!AA53&gt;0,L66/'GHG emissions'!L71,0)</f>
        <v>0</v>
      </c>
      <c r="M90" s="319">
        <f>-IF('Key project Info'!AB53&gt;0,M66/'GHG emissions'!M71,0)</f>
        <v>0</v>
      </c>
      <c r="N90" s="319">
        <f>-IF('Key project Info'!AC53&gt;0,N66/'GHG emissions'!N71,0)</f>
        <v>0</v>
      </c>
      <c r="O90" s="319">
        <f>-IF('Key project Info'!AD53&gt;0,O66/'GHG emissions'!O71,0)</f>
        <v>0</v>
      </c>
      <c r="P90" s="319">
        <f>-IF('Key project Info'!AE53&gt;0,P66/'GHG emissions'!P71,0)</f>
        <v>0</v>
      </c>
      <c r="Q90" s="319">
        <f>-IF('Key project Info'!AF53&gt;0,Q66/'GHG emissions'!Q71,0)</f>
        <v>0</v>
      </c>
      <c r="R90" s="319">
        <f>-IF('Key project Info'!AG53&gt;0,R66/'GHG emissions'!R71,0)</f>
        <v>0</v>
      </c>
      <c r="S90" s="319">
        <f>-IF('Key project Info'!AH53&gt;0,S66/'GHG emissions'!S71,0)</f>
        <v>0</v>
      </c>
      <c r="T90" s="319">
        <f>-IF('Key project Info'!AI53&gt;0,T66/'GHG emissions'!T71,0)</f>
        <v>0</v>
      </c>
      <c r="U90" s="319">
        <f>-IF('Key project Info'!AJ53&gt;0,U66/'GHG emissions'!U71,0)</f>
        <v>0</v>
      </c>
    </row>
    <row r="91" spans="1:35" x14ac:dyDescent="0.3">
      <c r="A91" s="103" t="str">
        <f>'Key project Info'!$B38</f>
        <v>Land use e</v>
      </c>
      <c r="B91" s="319">
        <f>-IF('Key project Info'!Q54&gt;0,B67/'GHG emissions'!B72,0)</f>
        <v>0</v>
      </c>
      <c r="C91" s="319">
        <f>-IF('Key project Info'!R54&gt;0,C67/'GHG emissions'!C72,0)</f>
        <v>0</v>
      </c>
      <c r="D91" s="319">
        <f>-IF('Key project Info'!S54&gt;0,D67/'GHG emissions'!D72,0)</f>
        <v>0</v>
      </c>
      <c r="E91" s="319">
        <f>-IF('Key project Info'!T54&gt;0,E67/'GHG emissions'!E72,0)</f>
        <v>0</v>
      </c>
      <c r="F91" s="319">
        <f>-IF('Key project Info'!U54&gt;0,F67/'GHG emissions'!F72,0)</f>
        <v>0</v>
      </c>
      <c r="G91" s="320"/>
      <c r="H91" s="319">
        <f>-IF('Key project Info'!W54&gt;0,H67/'GHG emissions'!H72,0)</f>
        <v>0</v>
      </c>
      <c r="I91" s="319">
        <f>-IF('Key project Info'!X54&gt;0,I67/'GHG emissions'!I72,0)</f>
        <v>0</v>
      </c>
      <c r="J91" s="319">
        <f>-IF('Key project Info'!Y54&gt;0,J67/'GHG emissions'!J72,0)</f>
        <v>0</v>
      </c>
      <c r="K91" s="319">
        <f>-IF('Key project Info'!Z54&gt;0,K67/'GHG emissions'!K72,0)</f>
        <v>0</v>
      </c>
      <c r="L91" s="319">
        <f>-IF('Key project Info'!AA54&gt;0,L67/'GHG emissions'!L72,0)</f>
        <v>0</v>
      </c>
      <c r="M91" s="319">
        <f>-IF('Key project Info'!AB54&gt;0,M67/'GHG emissions'!M72,0)</f>
        <v>0</v>
      </c>
      <c r="N91" s="319">
        <f>-IF('Key project Info'!AC54&gt;0,N67/'GHG emissions'!N72,0)</f>
        <v>0</v>
      </c>
      <c r="O91" s="319">
        <f>-IF('Key project Info'!AD54&gt;0,O67/'GHG emissions'!O72,0)</f>
        <v>0</v>
      </c>
      <c r="P91" s="319">
        <f>-IF('Key project Info'!AE54&gt;0,P67/'GHG emissions'!P72,0)</f>
        <v>0</v>
      </c>
      <c r="Q91" s="319">
        <f>-IF('Key project Info'!AF54&gt;0,Q67/'GHG emissions'!Q72,0)</f>
        <v>0</v>
      </c>
      <c r="R91" s="319">
        <f>-IF('Key project Info'!AG54&gt;0,R67/'GHG emissions'!R72,0)</f>
        <v>0</v>
      </c>
      <c r="S91" s="319">
        <f>-IF('Key project Info'!AH54&gt;0,S67/'GHG emissions'!S72,0)</f>
        <v>0</v>
      </c>
      <c r="T91" s="319">
        <f>-IF('Key project Info'!AI54&gt;0,T67/'GHG emissions'!T72,0)</f>
        <v>0</v>
      </c>
      <c r="U91" s="319">
        <f>-IF('Key project Info'!AJ54&gt;0,U67/'GHG emissions'!U72,0)</f>
        <v>0</v>
      </c>
    </row>
    <row r="92" spans="1:35" x14ac:dyDescent="0.3">
      <c r="A92" s="103" t="str">
        <f>'Key project Info'!$B39</f>
        <v>Land use g</v>
      </c>
      <c r="B92" s="319">
        <f>-IF('Key project Info'!Q55&gt;0,B68/'GHG emissions'!B73,0)</f>
        <v>0</v>
      </c>
      <c r="C92" s="319">
        <f>-IF('Key project Info'!R55&gt;0,C68/'GHG emissions'!C73,0)</f>
        <v>0</v>
      </c>
      <c r="D92" s="319">
        <f>-IF('Key project Info'!S55&gt;0,D68/'GHG emissions'!D73,0)</f>
        <v>0</v>
      </c>
      <c r="E92" s="319">
        <f>-IF('Key project Info'!T55&gt;0,E68/'GHG emissions'!E73,0)</f>
        <v>0</v>
      </c>
      <c r="F92" s="319">
        <f>-IF('Key project Info'!U55&gt;0,F68/'GHG emissions'!F73,0)</f>
        <v>0</v>
      </c>
      <c r="G92" s="319">
        <f>-IF('Key project Info'!V55&gt;0,G68/'GHG emissions'!G73,0)</f>
        <v>0</v>
      </c>
      <c r="H92" s="320"/>
      <c r="I92" s="319">
        <f>-IF('Key project Info'!X55&gt;0,I68/'GHG emissions'!I73,0)</f>
        <v>0</v>
      </c>
      <c r="J92" s="319">
        <f>-IF('Key project Info'!Y55&gt;0,J68/'GHG emissions'!J73,0)</f>
        <v>0</v>
      </c>
      <c r="K92" s="319">
        <f>-IF('Key project Info'!Z55&gt;0,K68/'GHG emissions'!K73,0)</f>
        <v>0</v>
      </c>
      <c r="L92" s="319">
        <f>-IF('Key project Info'!AA55&gt;0,L68/'GHG emissions'!L73,0)</f>
        <v>0</v>
      </c>
      <c r="M92" s="319">
        <f>-IF('Key project Info'!AB55&gt;0,M68/'GHG emissions'!M73,0)</f>
        <v>0</v>
      </c>
      <c r="N92" s="319">
        <f>-IF('Key project Info'!AC55&gt;0,N68/'GHG emissions'!N73,0)</f>
        <v>0</v>
      </c>
      <c r="O92" s="319">
        <f>-IF('Key project Info'!AD55&gt;0,O68/'GHG emissions'!O73,0)</f>
        <v>0</v>
      </c>
      <c r="P92" s="319">
        <f>-IF('Key project Info'!AE55&gt;0,P68/'GHG emissions'!P73,0)</f>
        <v>0</v>
      </c>
      <c r="Q92" s="319">
        <f>-IF('Key project Info'!AF55&gt;0,Q68/'GHG emissions'!Q73,0)</f>
        <v>0</v>
      </c>
      <c r="R92" s="319">
        <f>-IF('Key project Info'!AG55&gt;0,R68/'GHG emissions'!R73,0)</f>
        <v>0</v>
      </c>
      <c r="S92" s="319">
        <f>-IF('Key project Info'!AH55&gt;0,S68/'GHG emissions'!S73,0)</f>
        <v>0</v>
      </c>
      <c r="T92" s="319">
        <f>-IF('Key project Info'!AI55&gt;0,T68/'GHG emissions'!T73,0)</f>
        <v>0</v>
      </c>
      <c r="U92" s="319">
        <f>-IF('Key project Info'!AJ55&gt;0,U68/'GHG emissions'!U73,0)</f>
        <v>0</v>
      </c>
    </row>
    <row r="93" spans="1:35" x14ac:dyDescent="0.3">
      <c r="A93" s="103" t="str">
        <f>'Key project Info'!$B40</f>
        <v>Land use h</v>
      </c>
      <c r="B93" s="319">
        <f>-IF('Key project Info'!Q56&gt;0,B69/'GHG emissions'!B74,0)</f>
        <v>0</v>
      </c>
      <c r="C93" s="319">
        <f>-IF('Key project Info'!R56&gt;0,C69/'GHG emissions'!C74,0)</f>
        <v>0</v>
      </c>
      <c r="D93" s="319">
        <f>-IF('Key project Info'!S56&gt;0,D69/'GHG emissions'!D74,0)</f>
        <v>0</v>
      </c>
      <c r="E93" s="319">
        <f>-IF('Key project Info'!T56&gt;0,E69/'GHG emissions'!E74,0)</f>
        <v>0</v>
      </c>
      <c r="F93" s="319">
        <f>-IF('Key project Info'!U56&gt;0,F69/'GHG emissions'!F74,0)</f>
        <v>0</v>
      </c>
      <c r="G93" s="319">
        <f>-IF('Key project Info'!V56&gt;0,G69/'GHG emissions'!G74,0)</f>
        <v>0</v>
      </c>
      <c r="H93" s="319">
        <f>-IF('Key project Info'!W56&gt;0,H69/'GHG emissions'!H74,0)</f>
        <v>0</v>
      </c>
      <c r="I93" s="320"/>
      <c r="J93" s="319">
        <f>-IF('Key project Info'!Y56&gt;0,J69/'GHG emissions'!J74,0)</f>
        <v>0</v>
      </c>
      <c r="K93" s="319">
        <f>-IF('Key project Info'!Z56&gt;0,K69/'GHG emissions'!K74,0)</f>
        <v>0</v>
      </c>
      <c r="L93" s="319">
        <f>-IF('Key project Info'!AA56&gt;0,L69/'GHG emissions'!L74,0)</f>
        <v>0</v>
      </c>
      <c r="M93" s="319">
        <f>-IF('Key project Info'!AB56&gt;0,M69/'GHG emissions'!M74,0)</f>
        <v>0</v>
      </c>
      <c r="N93" s="319">
        <f>-IF('Key project Info'!AC56&gt;0,N69/'GHG emissions'!N74,0)</f>
        <v>0</v>
      </c>
      <c r="O93" s="319">
        <f>-IF('Key project Info'!AD56&gt;0,O69/'GHG emissions'!O74,0)</f>
        <v>0</v>
      </c>
      <c r="P93" s="319">
        <f>-IF('Key project Info'!AE56&gt;0,P69/'GHG emissions'!P74,0)</f>
        <v>0</v>
      </c>
      <c r="Q93" s="319">
        <f>-IF('Key project Info'!AF56&gt;0,Q69/'GHG emissions'!Q74,0)</f>
        <v>0</v>
      </c>
      <c r="R93" s="319">
        <f>-IF('Key project Info'!AG56&gt;0,R69/'GHG emissions'!R74,0)</f>
        <v>0</v>
      </c>
      <c r="S93" s="319">
        <f>-IF('Key project Info'!AH56&gt;0,S69/'GHG emissions'!S74,0)</f>
        <v>0</v>
      </c>
      <c r="T93" s="319">
        <f>-IF('Key project Info'!AI56&gt;0,T69/'GHG emissions'!T74,0)</f>
        <v>0</v>
      </c>
      <c r="U93" s="319">
        <f>-IF('Key project Info'!AJ56&gt;0,U69/'GHG emissions'!U74,0)</f>
        <v>0</v>
      </c>
    </row>
    <row r="94" spans="1:35" x14ac:dyDescent="0.3">
      <c r="A94" s="103" t="str">
        <f>'Key project Info'!$B41</f>
        <v>Land use i</v>
      </c>
      <c r="B94" s="319">
        <f>-IF('Key project Info'!Q57&gt;0,B70/'GHG emissions'!B75,0)</f>
        <v>0</v>
      </c>
      <c r="C94" s="319">
        <f>-IF('Key project Info'!R57&gt;0,C70/'GHG emissions'!C75,0)</f>
        <v>0</v>
      </c>
      <c r="D94" s="319">
        <f>-IF('Key project Info'!S57&gt;0,D70/'GHG emissions'!D75,0)</f>
        <v>0</v>
      </c>
      <c r="E94" s="319">
        <f>-IF('Key project Info'!T57&gt;0,E70/'GHG emissions'!E75,0)</f>
        <v>0</v>
      </c>
      <c r="F94" s="319">
        <f>-IF('Key project Info'!U57&gt;0,F70/'GHG emissions'!F75,0)</f>
        <v>0</v>
      </c>
      <c r="G94" s="319">
        <f>-IF('Key project Info'!V57&gt;0,G70/'GHG emissions'!G75,0)</f>
        <v>0</v>
      </c>
      <c r="H94" s="319">
        <f>-IF('Key project Info'!W57&gt;0,H70/'GHG emissions'!H75,0)</f>
        <v>0</v>
      </c>
      <c r="I94" s="319">
        <f>-IF('Key project Info'!X57&gt;0,I70/'GHG emissions'!I75,0)</f>
        <v>0</v>
      </c>
      <c r="J94" s="320"/>
      <c r="K94" s="319">
        <f>-IF('Key project Info'!Z57&gt;0,K70/'GHG emissions'!K75,0)</f>
        <v>0</v>
      </c>
      <c r="L94" s="319">
        <f>-IF('Key project Info'!AA57&gt;0,L70/'GHG emissions'!L75,0)</f>
        <v>0</v>
      </c>
      <c r="M94" s="319">
        <f>-IF('Key project Info'!AB57&gt;0,M70/'GHG emissions'!M75,0)</f>
        <v>0</v>
      </c>
      <c r="N94" s="319">
        <f>-IF('Key project Info'!AC57&gt;0,N70/'GHG emissions'!N75,0)</f>
        <v>0</v>
      </c>
      <c r="O94" s="319">
        <f>-IF('Key project Info'!AD57&gt;0,O70/'GHG emissions'!O75,0)</f>
        <v>0</v>
      </c>
      <c r="P94" s="319">
        <f>-IF('Key project Info'!AE57&gt;0,P70/'GHG emissions'!P75,0)</f>
        <v>0</v>
      </c>
      <c r="Q94" s="319">
        <f>-IF('Key project Info'!AF57&gt;0,Q70/'GHG emissions'!Q75,0)</f>
        <v>0</v>
      </c>
      <c r="R94" s="319">
        <f>-IF('Key project Info'!AG57&gt;0,R70/'GHG emissions'!R75,0)</f>
        <v>0</v>
      </c>
      <c r="S94" s="319">
        <f>-IF('Key project Info'!AH57&gt;0,S70/'GHG emissions'!S75,0)</f>
        <v>0</v>
      </c>
      <c r="T94" s="319">
        <f>-IF('Key project Info'!AI57&gt;0,T70/'GHG emissions'!T75,0)</f>
        <v>0</v>
      </c>
      <c r="U94" s="319">
        <f>-IF('Key project Info'!AJ57&gt;0,U70/'GHG emissions'!U75,0)</f>
        <v>0</v>
      </c>
    </row>
    <row r="95" spans="1:35" x14ac:dyDescent="0.3">
      <c r="A95" s="103" t="str">
        <f>'Key project Info'!$B42</f>
        <v>Land use j</v>
      </c>
      <c r="B95" s="319">
        <f>-IF('Key project Info'!Q58&gt;0,B71/'GHG emissions'!B76,0)</f>
        <v>0</v>
      </c>
      <c r="C95" s="319">
        <f>-IF('Key project Info'!R58&gt;0,C71/'GHG emissions'!C76,0)</f>
        <v>0</v>
      </c>
      <c r="D95" s="319">
        <f>-IF('Key project Info'!S58&gt;0,D71/'GHG emissions'!D76,0)</f>
        <v>0</v>
      </c>
      <c r="E95" s="319">
        <f>-IF('Key project Info'!T58&gt;0,E71/'GHG emissions'!E76,0)</f>
        <v>0</v>
      </c>
      <c r="F95" s="319">
        <f>-IF('Key project Info'!U58&gt;0,F71/'GHG emissions'!F76,0)</f>
        <v>0</v>
      </c>
      <c r="G95" s="319">
        <f>-IF('Key project Info'!V58&gt;0,G71/'GHG emissions'!G76,0)</f>
        <v>0</v>
      </c>
      <c r="H95" s="319">
        <f>-IF('Key project Info'!W58&gt;0,H71/'GHG emissions'!H76,0)</f>
        <v>0</v>
      </c>
      <c r="I95" s="319">
        <f>-IF('Key project Info'!X58&gt;0,I71/'GHG emissions'!I76,0)</f>
        <v>0</v>
      </c>
      <c r="J95" s="319">
        <f>-IF('Key project Info'!Y58&gt;0,J71/'GHG emissions'!J76,0)</f>
        <v>0</v>
      </c>
      <c r="K95" s="320"/>
      <c r="L95" s="319">
        <f>-IF('Key project Info'!AA58&gt;0,L71/'GHG emissions'!L76,0)</f>
        <v>0</v>
      </c>
      <c r="M95" s="319">
        <f>-IF('Key project Info'!AB58&gt;0,M71/'GHG emissions'!M76,0)</f>
        <v>0</v>
      </c>
      <c r="N95" s="319">
        <f>-IF('Key project Info'!AC58&gt;0,N71/'GHG emissions'!N76,0)</f>
        <v>0</v>
      </c>
      <c r="O95" s="319">
        <f>-IF('Key project Info'!AD58&gt;0,O71/'GHG emissions'!O76,0)</f>
        <v>0</v>
      </c>
      <c r="P95" s="319">
        <f>-IF('Key project Info'!AE58&gt;0,P71/'GHG emissions'!P76,0)</f>
        <v>0</v>
      </c>
      <c r="Q95" s="319">
        <f>-IF('Key project Info'!AF58&gt;0,Q71/'GHG emissions'!Q76,0)</f>
        <v>0</v>
      </c>
      <c r="R95" s="319">
        <f>-IF('Key project Info'!AG58&gt;0,R71/'GHG emissions'!R76,0)</f>
        <v>0</v>
      </c>
      <c r="S95" s="319">
        <f>-IF('Key project Info'!AH58&gt;0,S71/'GHG emissions'!S76,0)</f>
        <v>0</v>
      </c>
      <c r="T95" s="319">
        <f>-IF('Key project Info'!AI58&gt;0,T71/'GHG emissions'!T76,0)</f>
        <v>0</v>
      </c>
      <c r="U95" s="319">
        <f>-IF('Key project Info'!AJ58&gt;0,U71/'GHG emissions'!U76,0)</f>
        <v>0</v>
      </c>
    </row>
    <row r="96" spans="1:35" x14ac:dyDescent="0.3">
      <c r="A96" s="103" t="str">
        <f>'Key project Info'!$B43</f>
        <v>Land use k</v>
      </c>
      <c r="B96" s="319">
        <f>-IF('Key project Info'!Q59&gt;0,B72/'GHG emissions'!B77,0)</f>
        <v>0</v>
      </c>
      <c r="C96" s="319">
        <f>-IF('Key project Info'!R59&gt;0,C72/'GHG emissions'!C77,0)</f>
        <v>0</v>
      </c>
      <c r="D96" s="319">
        <f>-IF('Key project Info'!S59&gt;0,D72/'GHG emissions'!D77,0)</f>
        <v>0</v>
      </c>
      <c r="E96" s="319">
        <f>-IF('Key project Info'!T59&gt;0,E72/'GHG emissions'!E77,0)</f>
        <v>0</v>
      </c>
      <c r="F96" s="319">
        <f>-IF('Key project Info'!U59&gt;0,F72/'GHG emissions'!F77,0)</f>
        <v>0</v>
      </c>
      <c r="G96" s="319">
        <f>-IF('Key project Info'!V59&gt;0,G72/'GHG emissions'!G77,0)</f>
        <v>0</v>
      </c>
      <c r="H96" s="319">
        <f>-IF('Key project Info'!W59&gt;0,H72/'GHG emissions'!H77,0)</f>
        <v>0</v>
      </c>
      <c r="I96" s="319">
        <f>-IF('Key project Info'!X59&gt;0,I72/'GHG emissions'!I77,0)</f>
        <v>0</v>
      </c>
      <c r="J96" s="319">
        <f>-IF('Key project Info'!Y59&gt;0,J72/'GHG emissions'!J77,0)</f>
        <v>0</v>
      </c>
      <c r="K96" s="319">
        <f>-IF('Key project Info'!Z59&gt;0,K72/'GHG emissions'!K77,0)</f>
        <v>0</v>
      </c>
      <c r="L96" s="320"/>
      <c r="M96" s="319">
        <f>-IF('Key project Info'!AB59&gt;0,M72/'GHG emissions'!M77,0)</f>
        <v>0</v>
      </c>
      <c r="N96" s="319">
        <f>-IF('Key project Info'!AC59&gt;0,N72/'GHG emissions'!N77,0)</f>
        <v>0</v>
      </c>
      <c r="O96" s="319">
        <f>-IF('Key project Info'!AD59&gt;0,O72/'GHG emissions'!O77,0)</f>
        <v>0</v>
      </c>
      <c r="P96" s="319">
        <f>-IF('Key project Info'!AE59&gt;0,P72/'GHG emissions'!P77,0)</f>
        <v>0</v>
      </c>
      <c r="Q96" s="319">
        <f>-IF('Key project Info'!AF59&gt;0,Q72/'GHG emissions'!Q77,0)</f>
        <v>0</v>
      </c>
      <c r="R96" s="319">
        <f>-IF('Key project Info'!AG59&gt;0,R72/'GHG emissions'!R77,0)</f>
        <v>0</v>
      </c>
      <c r="S96" s="319">
        <f>-IF('Key project Info'!AH59&gt;0,S72/'GHG emissions'!S77,0)</f>
        <v>0</v>
      </c>
      <c r="T96" s="319">
        <f>-IF('Key project Info'!AI59&gt;0,T72/'GHG emissions'!T77,0)</f>
        <v>0</v>
      </c>
      <c r="U96" s="319">
        <f>-IF('Key project Info'!AJ59&gt;0,U72/'GHG emissions'!U77,0)</f>
        <v>0</v>
      </c>
    </row>
    <row r="97" spans="1:21" x14ac:dyDescent="0.3">
      <c r="A97" s="103" t="str">
        <f>'Key project Info'!$B44</f>
        <v>Land use l</v>
      </c>
      <c r="B97" s="319">
        <f>-IF('Key project Info'!Q60&gt;0,B73/'GHG emissions'!B78,0)</f>
        <v>0</v>
      </c>
      <c r="C97" s="319">
        <f>-IF('Key project Info'!R60&gt;0,C73/'GHG emissions'!C78,0)</f>
        <v>0</v>
      </c>
      <c r="D97" s="319">
        <f>-IF('Key project Info'!S60&gt;0,D73/'GHG emissions'!D78,0)</f>
        <v>0</v>
      </c>
      <c r="E97" s="319">
        <f>-IF('Key project Info'!T60&gt;0,E73/'GHG emissions'!E78,0)</f>
        <v>0</v>
      </c>
      <c r="F97" s="319">
        <f>-IF('Key project Info'!U60&gt;0,F73/'GHG emissions'!F78,0)</f>
        <v>0</v>
      </c>
      <c r="G97" s="319">
        <f>-IF('Key project Info'!V60&gt;0,G73/'GHG emissions'!G78,0)</f>
        <v>0</v>
      </c>
      <c r="H97" s="319">
        <f>-IF('Key project Info'!W60&gt;0,H73/'GHG emissions'!H78,0)</f>
        <v>0</v>
      </c>
      <c r="I97" s="319">
        <f>-IF('Key project Info'!X60&gt;0,I73/'GHG emissions'!I78,0)</f>
        <v>0</v>
      </c>
      <c r="J97" s="319">
        <f>-IF('Key project Info'!Y60&gt;0,J73/'GHG emissions'!J78,0)</f>
        <v>0</v>
      </c>
      <c r="K97" s="319">
        <f>-IF('Key project Info'!Z60&gt;0,K73/'GHG emissions'!K78,0)</f>
        <v>0</v>
      </c>
      <c r="L97" s="319">
        <f>-IF('Key project Info'!AA60&gt;0,L73/'GHG emissions'!L78,0)</f>
        <v>0</v>
      </c>
      <c r="M97" s="320"/>
      <c r="N97" s="319">
        <f>-IF('Key project Info'!AC60&gt;0,N73/'GHG emissions'!N78,0)</f>
        <v>0</v>
      </c>
      <c r="O97" s="319">
        <f>-IF('Key project Info'!AD60&gt;0,O73/'GHG emissions'!O78,0)</f>
        <v>0</v>
      </c>
      <c r="P97" s="319">
        <f>-IF('Key project Info'!AE60&gt;0,P73/'GHG emissions'!P78,0)</f>
        <v>0</v>
      </c>
      <c r="Q97" s="319">
        <f>-IF('Key project Info'!AF60&gt;0,Q73/'GHG emissions'!Q78,0)</f>
        <v>0</v>
      </c>
      <c r="R97" s="319">
        <f>-IF('Key project Info'!AG60&gt;0,R73/'GHG emissions'!R78,0)</f>
        <v>0</v>
      </c>
      <c r="S97" s="319">
        <f>-IF('Key project Info'!AH60&gt;0,S73/'GHG emissions'!S78,0)</f>
        <v>0</v>
      </c>
      <c r="T97" s="319">
        <f>-IF('Key project Info'!AI60&gt;0,T73/'GHG emissions'!T78,0)</f>
        <v>0</v>
      </c>
      <c r="U97" s="319">
        <f>-IF('Key project Info'!AJ60&gt;0,U73/'GHG emissions'!U78,0)</f>
        <v>0</v>
      </c>
    </row>
    <row r="98" spans="1:21" x14ac:dyDescent="0.3">
      <c r="A98" s="103" t="str">
        <f>'Key project Info'!$B45</f>
        <v>Land use m</v>
      </c>
      <c r="B98" s="319">
        <f>-IF('Key project Info'!Q61&gt;0,B74/'GHG emissions'!B79,0)</f>
        <v>0</v>
      </c>
      <c r="C98" s="319">
        <f>-IF('Key project Info'!R61&gt;0,C74/'GHG emissions'!C79,0)</f>
        <v>0</v>
      </c>
      <c r="D98" s="319">
        <f>-IF('Key project Info'!S61&gt;0,D74/'GHG emissions'!D79,0)</f>
        <v>0</v>
      </c>
      <c r="E98" s="319">
        <f>-IF('Key project Info'!T61&gt;0,E74/'GHG emissions'!E79,0)</f>
        <v>0</v>
      </c>
      <c r="F98" s="319">
        <f>-IF('Key project Info'!U61&gt;0,F74/'GHG emissions'!F79,0)</f>
        <v>0</v>
      </c>
      <c r="G98" s="319">
        <f>-IF('Key project Info'!V61&gt;0,G74/'GHG emissions'!G79,0)</f>
        <v>0</v>
      </c>
      <c r="H98" s="319">
        <f>-IF('Key project Info'!W61&gt;0,H74/'GHG emissions'!H79,0)</f>
        <v>0</v>
      </c>
      <c r="I98" s="319">
        <f>-IF('Key project Info'!X61&gt;0,I74/'GHG emissions'!I79,0)</f>
        <v>0</v>
      </c>
      <c r="J98" s="319">
        <f>-IF('Key project Info'!Y61&gt;0,J74/'GHG emissions'!J79,0)</f>
        <v>0</v>
      </c>
      <c r="K98" s="319">
        <f>-IF('Key project Info'!Z61&gt;0,K74/'GHG emissions'!K79,0)</f>
        <v>0</v>
      </c>
      <c r="L98" s="319">
        <f>-IF('Key project Info'!AA61&gt;0,L74/'GHG emissions'!L79,0)</f>
        <v>0</v>
      </c>
      <c r="M98" s="319">
        <f>-IF('Key project Info'!AB61&gt;0,M74/'GHG emissions'!M79,0)</f>
        <v>0</v>
      </c>
      <c r="N98" s="320"/>
      <c r="O98" s="319">
        <f>-IF('Key project Info'!AD61&gt;0,O74/'GHG emissions'!O79,0)</f>
        <v>0</v>
      </c>
      <c r="P98" s="319">
        <f>-IF('Key project Info'!AE61&gt;0,P74/'GHG emissions'!P79,0)</f>
        <v>0</v>
      </c>
      <c r="Q98" s="319">
        <f>-IF('Key project Info'!AF61&gt;0,Q74/'GHG emissions'!Q79,0)</f>
        <v>0</v>
      </c>
      <c r="R98" s="319">
        <f>-IF('Key project Info'!AG61&gt;0,R74/'GHG emissions'!R79,0)</f>
        <v>0</v>
      </c>
      <c r="S98" s="319">
        <f>-IF('Key project Info'!AH61&gt;0,S74/'GHG emissions'!S79,0)</f>
        <v>0</v>
      </c>
      <c r="T98" s="319">
        <f>-IF('Key project Info'!AI61&gt;0,T74/'GHG emissions'!T79,0)</f>
        <v>0</v>
      </c>
      <c r="U98" s="319">
        <f>-IF('Key project Info'!AJ61&gt;0,U74/'GHG emissions'!U79,0)</f>
        <v>0</v>
      </c>
    </row>
    <row r="99" spans="1:21" x14ac:dyDescent="0.3">
      <c r="A99" s="103" t="str">
        <f>'Key project Info'!$B46</f>
        <v>Land use n</v>
      </c>
      <c r="B99" s="319">
        <f>-IF('Key project Info'!Q62&gt;0,B75/'GHG emissions'!B80,0)</f>
        <v>0</v>
      </c>
      <c r="C99" s="319">
        <f>-IF('Key project Info'!R62&gt;0,C75/'GHG emissions'!C80,0)</f>
        <v>0</v>
      </c>
      <c r="D99" s="319">
        <f>-IF('Key project Info'!S62&gt;0,D75/'GHG emissions'!D80,0)</f>
        <v>0</v>
      </c>
      <c r="E99" s="319">
        <f>-IF('Key project Info'!T62&gt;0,E75/'GHG emissions'!E80,0)</f>
        <v>0</v>
      </c>
      <c r="F99" s="319">
        <f>-IF('Key project Info'!U62&gt;0,F75/'GHG emissions'!F80,0)</f>
        <v>0</v>
      </c>
      <c r="G99" s="319">
        <f>-IF('Key project Info'!V62&gt;0,G75/'GHG emissions'!G80,0)</f>
        <v>0</v>
      </c>
      <c r="H99" s="319">
        <f>-IF('Key project Info'!W62&gt;0,H75/'GHG emissions'!H80,0)</f>
        <v>0</v>
      </c>
      <c r="I99" s="319">
        <f>-IF('Key project Info'!X62&gt;0,I75/'GHG emissions'!I80,0)</f>
        <v>0</v>
      </c>
      <c r="J99" s="319">
        <f>-IF('Key project Info'!Y62&gt;0,J75/'GHG emissions'!J80,0)</f>
        <v>0</v>
      </c>
      <c r="K99" s="319">
        <f>-IF('Key project Info'!Z62&gt;0,K75/'GHG emissions'!K80,0)</f>
        <v>0</v>
      </c>
      <c r="L99" s="319">
        <f>-IF('Key project Info'!AA62&gt;0,L75/'GHG emissions'!L80,0)</f>
        <v>0</v>
      </c>
      <c r="M99" s="319">
        <f>-IF('Key project Info'!AB62&gt;0,M75/'GHG emissions'!M80,0)</f>
        <v>0</v>
      </c>
      <c r="N99" s="319">
        <f>-IF('Key project Info'!AC62&gt;0,N75/'GHG emissions'!N80,0)</f>
        <v>0</v>
      </c>
      <c r="O99" s="320"/>
      <c r="P99" s="319">
        <f>-IF('Key project Info'!AE62&gt;0,P75/'GHG emissions'!P80,0)</f>
        <v>0</v>
      </c>
      <c r="Q99" s="319">
        <f>-IF('Key project Info'!AF62&gt;0,Q75/'GHG emissions'!Q80,0)</f>
        <v>0</v>
      </c>
      <c r="R99" s="319">
        <f>-IF('Key project Info'!AG62&gt;0,R75/'GHG emissions'!R80,0)</f>
        <v>0</v>
      </c>
      <c r="S99" s="319">
        <f>-IF('Key project Info'!AH62&gt;0,S75/'GHG emissions'!S80,0)</f>
        <v>0</v>
      </c>
      <c r="T99" s="319">
        <f>-IF('Key project Info'!AI62&gt;0,T75/'GHG emissions'!T80,0)</f>
        <v>0</v>
      </c>
      <c r="U99" s="319">
        <f>-IF('Key project Info'!AJ62&gt;0,U75/'GHG emissions'!U80,0)</f>
        <v>0</v>
      </c>
    </row>
    <row r="100" spans="1:21" x14ac:dyDescent="0.3">
      <c r="A100" s="103" t="str">
        <f>'Key project Info'!$B47</f>
        <v>Land use o</v>
      </c>
      <c r="B100" s="319">
        <f>-IF('Key project Info'!Q63&gt;0,B76/'GHG emissions'!B81,0)</f>
        <v>0</v>
      </c>
      <c r="C100" s="319">
        <f>-IF('Key project Info'!R63&gt;0,C76/'GHG emissions'!C81,0)</f>
        <v>0</v>
      </c>
      <c r="D100" s="319">
        <f>-IF('Key project Info'!S63&gt;0,D76/'GHG emissions'!D81,0)</f>
        <v>0</v>
      </c>
      <c r="E100" s="319">
        <f>-IF('Key project Info'!T63&gt;0,E76/'GHG emissions'!E81,0)</f>
        <v>0</v>
      </c>
      <c r="F100" s="319">
        <f>-IF('Key project Info'!U63&gt;0,F76/'GHG emissions'!F81,0)</f>
        <v>0</v>
      </c>
      <c r="G100" s="319">
        <f>-IF('Key project Info'!V63&gt;0,G76/'GHG emissions'!G81,0)</f>
        <v>0</v>
      </c>
      <c r="H100" s="319">
        <f>-IF('Key project Info'!W63&gt;0,H76/'GHG emissions'!H81,0)</f>
        <v>0</v>
      </c>
      <c r="I100" s="319">
        <f>-IF('Key project Info'!X63&gt;0,I76/'GHG emissions'!I81,0)</f>
        <v>0</v>
      </c>
      <c r="J100" s="319">
        <f>-IF('Key project Info'!Y63&gt;0,J76/'GHG emissions'!J81,0)</f>
        <v>0</v>
      </c>
      <c r="K100" s="319">
        <f>-IF('Key project Info'!Z63&gt;0,K76/'GHG emissions'!K81,0)</f>
        <v>0</v>
      </c>
      <c r="L100" s="319">
        <f>-IF('Key project Info'!AA63&gt;0,L76/'GHG emissions'!L81,0)</f>
        <v>0</v>
      </c>
      <c r="M100" s="319">
        <f>-IF('Key project Info'!AB63&gt;0,M76/'GHG emissions'!M81,0)</f>
        <v>0</v>
      </c>
      <c r="N100" s="319">
        <f>-IF('Key project Info'!AC63&gt;0,N76/'GHG emissions'!N81,0)</f>
        <v>0</v>
      </c>
      <c r="O100" s="319">
        <f>-IF('Key project Info'!AD63&gt;0,O76/'GHG emissions'!O81,0)</f>
        <v>0</v>
      </c>
      <c r="P100" s="320"/>
      <c r="Q100" s="319">
        <f>-IF('Key project Info'!AF63&gt;0,Q76/'GHG emissions'!Q81,0)</f>
        <v>0</v>
      </c>
      <c r="R100" s="319">
        <f>-IF('Key project Info'!AG63&gt;0,R76/'GHG emissions'!R81,0)</f>
        <v>0</v>
      </c>
      <c r="S100" s="319">
        <f>-IF('Key project Info'!AH63&gt;0,S76/'GHG emissions'!S81,0)</f>
        <v>0</v>
      </c>
      <c r="T100" s="319">
        <f>-IF('Key project Info'!AI63&gt;0,T76/'GHG emissions'!T81,0)</f>
        <v>0</v>
      </c>
      <c r="U100" s="319">
        <f>-IF('Key project Info'!AJ63&gt;0,U76/'GHG emissions'!U81,0)</f>
        <v>0</v>
      </c>
    </row>
    <row r="101" spans="1:21" x14ac:dyDescent="0.3">
      <c r="A101" s="103" t="str">
        <f>'Key project Info'!$B48</f>
        <v>Land use p</v>
      </c>
      <c r="B101" s="319">
        <f>-IF('Key project Info'!Q64&gt;0,B77/'GHG emissions'!B82,0)</f>
        <v>0</v>
      </c>
      <c r="C101" s="319">
        <f>-IF('Key project Info'!R64&gt;0,C77/'GHG emissions'!C82,0)</f>
        <v>0</v>
      </c>
      <c r="D101" s="319">
        <f>-IF('Key project Info'!S64&gt;0,D77/'GHG emissions'!D82,0)</f>
        <v>0</v>
      </c>
      <c r="E101" s="319">
        <f>-IF('Key project Info'!T64&gt;0,E77/'GHG emissions'!E82,0)</f>
        <v>0</v>
      </c>
      <c r="F101" s="319">
        <f>-IF('Key project Info'!U64&gt;0,F77/'GHG emissions'!F82,0)</f>
        <v>0</v>
      </c>
      <c r="G101" s="319">
        <f>-IF('Key project Info'!V64&gt;0,G77/'GHG emissions'!G82,0)</f>
        <v>0</v>
      </c>
      <c r="H101" s="319">
        <f>-IF('Key project Info'!W64&gt;0,H77/'GHG emissions'!H82,0)</f>
        <v>0</v>
      </c>
      <c r="I101" s="319">
        <f>-IF('Key project Info'!X64&gt;0,I77/'GHG emissions'!I82,0)</f>
        <v>0</v>
      </c>
      <c r="J101" s="319">
        <f>-IF('Key project Info'!Y64&gt;0,J77/'GHG emissions'!J82,0)</f>
        <v>0</v>
      </c>
      <c r="K101" s="319">
        <f>-IF('Key project Info'!Z64&gt;0,K77/'GHG emissions'!K82,0)</f>
        <v>0</v>
      </c>
      <c r="L101" s="319">
        <f>-IF('Key project Info'!AA64&gt;0,L77/'GHG emissions'!L82,0)</f>
        <v>0</v>
      </c>
      <c r="M101" s="319">
        <f>-IF('Key project Info'!AB64&gt;0,M77/'GHG emissions'!M82,0)</f>
        <v>0</v>
      </c>
      <c r="N101" s="319">
        <f>-IF('Key project Info'!AC64&gt;0,N77/'GHG emissions'!N82,0)</f>
        <v>0</v>
      </c>
      <c r="O101" s="319">
        <f>-IF('Key project Info'!AD64&gt;0,O77/'GHG emissions'!O82,0)</f>
        <v>0</v>
      </c>
      <c r="P101" s="319">
        <f>-IF('Key project Info'!AE64&gt;0,P77/'GHG emissions'!P82,0)</f>
        <v>0</v>
      </c>
      <c r="Q101" s="320"/>
      <c r="R101" s="319">
        <f>-IF('Key project Info'!AG64&gt;0,R77/'GHG emissions'!R82,0)</f>
        <v>0</v>
      </c>
      <c r="S101" s="319">
        <f>-IF('Key project Info'!AH64&gt;0,S77/'GHG emissions'!S82,0)</f>
        <v>0</v>
      </c>
      <c r="T101" s="319">
        <f>-IF('Key project Info'!AI64&gt;0,T77/'GHG emissions'!T82,0)</f>
        <v>0</v>
      </c>
      <c r="U101" s="319">
        <f>-IF('Key project Info'!AJ64&gt;0,U77/'GHG emissions'!U82,0)</f>
        <v>0</v>
      </c>
    </row>
    <row r="102" spans="1:21" x14ac:dyDescent="0.3">
      <c r="A102" s="103" t="str">
        <f>'Key project Info'!$B49</f>
        <v>Land use q</v>
      </c>
      <c r="B102" s="319">
        <f>-IF('Key project Info'!Q65&gt;0,B78/'GHG emissions'!B83,0)</f>
        <v>0</v>
      </c>
      <c r="C102" s="319">
        <f>-IF('Key project Info'!R65&gt;0,C78/'GHG emissions'!C83,0)</f>
        <v>0</v>
      </c>
      <c r="D102" s="319">
        <f>-IF('Key project Info'!S65&gt;0,D78/'GHG emissions'!D83,0)</f>
        <v>0</v>
      </c>
      <c r="E102" s="319">
        <f>-IF('Key project Info'!T65&gt;0,E78/'GHG emissions'!E83,0)</f>
        <v>0</v>
      </c>
      <c r="F102" s="319">
        <f>-IF('Key project Info'!U65&gt;0,F78/'GHG emissions'!F83,0)</f>
        <v>0</v>
      </c>
      <c r="G102" s="319">
        <f>-IF('Key project Info'!V65&gt;0,G78/'GHG emissions'!G83,0)</f>
        <v>0</v>
      </c>
      <c r="H102" s="319">
        <f>-IF('Key project Info'!W65&gt;0,H78/'GHG emissions'!H83,0)</f>
        <v>0</v>
      </c>
      <c r="I102" s="319">
        <f>-IF('Key project Info'!X65&gt;0,I78/'GHG emissions'!I83,0)</f>
        <v>0</v>
      </c>
      <c r="J102" s="319">
        <f>-IF('Key project Info'!Y65&gt;0,J78/'GHG emissions'!J83,0)</f>
        <v>0</v>
      </c>
      <c r="K102" s="319">
        <f>-IF('Key project Info'!Z65&gt;0,K78/'GHG emissions'!K83,0)</f>
        <v>0</v>
      </c>
      <c r="L102" s="319">
        <f>-IF('Key project Info'!AA65&gt;0,L78/'GHG emissions'!L83,0)</f>
        <v>0</v>
      </c>
      <c r="M102" s="319">
        <f>-IF('Key project Info'!AB65&gt;0,M78/'GHG emissions'!M83,0)</f>
        <v>0</v>
      </c>
      <c r="N102" s="319">
        <f>-IF('Key project Info'!AC65&gt;0,N78/'GHG emissions'!N83,0)</f>
        <v>0</v>
      </c>
      <c r="O102" s="319">
        <f>-IF('Key project Info'!AD65&gt;0,O78/'GHG emissions'!O83,0)</f>
        <v>0</v>
      </c>
      <c r="P102" s="319">
        <f>-IF('Key project Info'!AE65&gt;0,P78/'GHG emissions'!P83,0)</f>
        <v>0</v>
      </c>
      <c r="Q102" s="319">
        <f>-IF('Key project Info'!AF65&gt;0,Q78/'GHG emissions'!Q83,0)</f>
        <v>0</v>
      </c>
      <c r="R102" s="320"/>
      <c r="S102" s="319">
        <f>-IF('Key project Info'!AH65&gt;0,S78/'GHG emissions'!S83,0)</f>
        <v>0</v>
      </c>
      <c r="T102" s="319">
        <f>-IF('Key project Info'!AI65&gt;0,T78/'GHG emissions'!T83,0)</f>
        <v>0</v>
      </c>
      <c r="U102" s="319">
        <f>-IF('Key project Info'!AJ65&gt;0,U78/'GHG emissions'!U83,0)</f>
        <v>0</v>
      </c>
    </row>
    <row r="103" spans="1:21" x14ac:dyDescent="0.3">
      <c r="A103" s="103" t="str">
        <f>'Key project Info'!$B50</f>
        <v>Land use r</v>
      </c>
      <c r="B103" s="319">
        <f>-IF('Key project Info'!Q66&gt;0,B79/'GHG emissions'!B84,0)</f>
        <v>0</v>
      </c>
      <c r="C103" s="319">
        <f>-IF('Key project Info'!R66&gt;0,C79/'GHG emissions'!C84,0)</f>
        <v>0</v>
      </c>
      <c r="D103" s="319">
        <f>-IF('Key project Info'!S66&gt;0,D79/'GHG emissions'!D84,0)</f>
        <v>0</v>
      </c>
      <c r="E103" s="319">
        <f>-IF('Key project Info'!T66&gt;0,E79/'GHG emissions'!E84,0)</f>
        <v>0</v>
      </c>
      <c r="F103" s="319">
        <f>-IF('Key project Info'!U66&gt;0,F79/'GHG emissions'!F84,0)</f>
        <v>0</v>
      </c>
      <c r="G103" s="319">
        <f>-IF('Key project Info'!V66&gt;0,G79/'GHG emissions'!G84,0)</f>
        <v>0</v>
      </c>
      <c r="H103" s="319">
        <f>-IF('Key project Info'!W66&gt;0,H79/'GHG emissions'!H84,0)</f>
        <v>0</v>
      </c>
      <c r="I103" s="319">
        <f>-IF('Key project Info'!X66&gt;0,I79/'GHG emissions'!I84,0)</f>
        <v>0</v>
      </c>
      <c r="J103" s="319">
        <f>-IF('Key project Info'!Y66&gt;0,J79/'GHG emissions'!J84,0)</f>
        <v>0</v>
      </c>
      <c r="K103" s="319">
        <f>-IF('Key project Info'!Z66&gt;0,K79/'GHG emissions'!K84,0)</f>
        <v>0</v>
      </c>
      <c r="L103" s="319">
        <f>-IF('Key project Info'!AA66&gt;0,L79/'GHG emissions'!L84,0)</f>
        <v>0</v>
      </c>
      <c r="M103" s="319">
        <f>-IF('Key project Info'!AB66&gt;0,M79/'GHG emissions'!M84,0)</f>
        <v>0</v>
      </c>
      <c r="N103" s="319">
        <f>-IF('Key project Info'!AC66&gt;0,N79/'GHG emissions'!N84,0)</f>
        <v>0</v>
      </c>
      <c r="O103" s="319">
        <f>-IF('Key project Info'!AD66&gt;0,O79/'GHG emissions'!O84,0)</f>
        <v>0</v>
      </c>
      <c r="P103" s="319">
        <f>-IF('Key project Info'!AE66&gt;0,P79/'GHG emissions'!P84,0)</f>
        <v>0</v>
      </c>
      <c r="Q103" s="319">
        <f>-IF('Key project Info'!AF66&gt;0,Q79/'GHG emissions'!Q84,0)</f>
        <v>0</v>
      </c>
      <c r="R103" s="319">
        <f>-IF('Key project Info'!AG66&gt;0,R79/'GHG emissions'!R84,0)</f>
        <v>0</v>
      </c>
      <c r="S103" s="320"/>
      <c r="T103" s="319">
        <f>-IF('Key project Info'!AI66&gt;0,T79/'GHG emissions'!T84,0)</f>
        <v>0</v>
      </c>
      <c r="U103" s="319">
        <f>-IF('Key project Info'!AJ66&gt;0,U79/'GHG emissions'!U84,0)</f>
        <v>0</v>
      </c>
    </row>
    <row r="104" spans="1:21" x14ac:dyDescent="0.3">
      <c r="A104" s="103" t="str">
        <f>'Key project Info'!$B51</f>
        <v>Land use s</v>
      </c>
      <c r="B104" s="319">
        <f>-IF('Key project Info'!Q67&gt;0,B80/'GHG emissions'!B85,0)</f>
        <v>0</v>
      </c>
      <c r="C104" s="319">
        <f>-IF('Key project Info'!R67&gt;0,C80/'GHG emissions'!C85,0)</f>
        <v>0</v>
      </c>
      <c r="D104" s="319">
        <f>-IF('Key project Info'!S67&gt;0,D80/'GHG emissions'!D85,0)</f>
        <v>0</v>
      </c>
      <c r="E104" s="319">
        <f>-IF('Key project Info'!T67&gt;0,E80/'GHG emissions'!E85,0)</f>
        <v>0</v>
      </c>
      <c r="F104" s="319">
        <f>-IF('Key project Info'!U67&gt;0,F80/'GHG emissions'!F85,0)</f>
        <v>0</v>
      </c>
      <c r="G104" s="319">
        <f>-IF('Key project Info'!V67&gt;0,G80/'GHG emissions'!G85,0)</f>
        <v>0</v>
      </c>
      <c r="H104" s="319">
        <f>-IF('Key project Info'!W67&gt;0,H80/'GHG emissions'!H85,0)</f>
        <v>0</v>
      </c>
      <c r="I104" s="319">
        <f>-IF('Key project Info'!X67&gt;0,I80/'GHG emissions'!I85,0)</f>
        <v>0</v>
      </c>
      <c r="J104" s="319">
        <f>-IF('Key project Info'!Y67&gt;0,J80/'GHG emissions'!J85,0)</f>
        <v>0</v>
      </c>
      <c r="K104" s="319">
        <f>-IF('Key project Info'!Z67&gt;0,K80/'GHG emissions'!K85,0)</f>
        <v>0</v>
      </c>
      <c r="L104" s="319">
        <f>-IF('Key project Info'!AA67&gt;0,L80/'GHG emissions'!L85,0)</f>
        <v>0</v>
      </c>
      <c r="M104" s="319">
        <f>-IF('Key project Info'!AB67&gt;0,M80/'GHG emissions'!M85,0)</f>
        <v>0</v>
      </c>
      <c r="N104" s="319">
        <f>-IF('Key project Info'!AC67&gt;0,N80/'GHG emissions'!N85,0)</f>
        <v>0</v>
      </c>
      <c r="O104" s="319">
        <f>-IF('Key project Info'!AD67&gt;0,O80/'GHG emissions'!O85,0)</f>
        <v>0</v>
      </c>
      <c r="P104" s="319">
        <f>-IF('Key project Info'!AE67&gt;0,P80/'GHG emissions'!P85,0)</f>
        <v>0</v>
      </c>
      <c r="Q104" s="319">
        <f>-IF('Key project Info'!AF67&gt;0,Q80/'GHG emissions'!Q85,0)</f>
        <v>0</v>
      </c>
      <c r="R104" s="319">
        <f>-IF('Key project Info'!AG67&gt;0,R80/'GHG emissions'!R85,0)</f>
        <v>0</v>
      </c>
      <c r="S104" s="319">
        <f>-IF('Key project Info'!AH67&gt;0,S80/'GHG emissions'!S85,0)</f>
        <v>0</v>
      </c>
      <c r="T104" s="320"/>
      <c r="U104" s="319">
        <f>-IF('Key project Info'!AJ67&gt;0,U80/'GHG emissions'!U85,0)</f>
        <v>0</v>
      </c>
    </row>
    <row r="105" spans="1:21" ht="15" customHeight="1" x14ac:dyDescent="0.3">
      <c r="A105" s="103" t="str">
        <f>'Key project Info'!$B52</f>
        <v>Land use XXXXXXX</v>
      </c>
      <c r="B105" s="319">
        <f>-IF('Key project Info'!Q68&gt;0,B81/'GHG emissions'!B86,0)</f>
        <v>0</v>
      </c>
      <c r="C105" s="319">
        <f>-IF('Key project Info'!R68&gt;0,C81/'GHG emissions'!C86,0)</f>
        <v>0</v>
      </c>
      <c r="D105" s="319">
        <f>-IF('Key project Info'!S68&gt;0,D81/'GHG emissions'!D86,0)</f>
        <v>0</v>
      </c>
      <c r="E105" s="319">
        <f>-IF('Key project Info'!T68&gt;0,E81/'GHG emissions'!E86,0)</f>
        <v>0</v>
      </c>
      <c r="F105" s="319">
        <f>-IF('Key project Info'!U68&gt;0,F81/'GHG emissions'!F86,0)</f>
        <v>0</v>
      </c>
      <c r="G105" s="319">
        <f>-IF('Key project Info'!V68&gt;0,G81/'GHG emissions'!G86,0)</f>
        <v>0</v>
      </c>
      <c r="H105" s="319">
        <f>-IF('Key project Info'!W68&gt;0,H81/'GHG emissions'!H86,0)</f>
        <v>0</v>
      </c>
      <c r="I105" s="319">
        <f>-IF('Key project Info'!X68&gt;0,I81/'GHG emissions'!I86,0)</f>
        <v>0</v>
      </c>
      <c r="J105" s="319">
        <f>-IF('Key project Info'!Y68&gt;0,J81/'GHG emissions'!J86,0)</f>
        <v>0</v>
      </c>
      <c r="K105" s="319">
        <f>-IF('Key project Info'!Z68&gt;0,K81/'GHG emissions'!K86,0)</f>
        <v>0</v>
      </c>
      <c r="L105" s="319">
        <f>-IF('Key project Info'!AA68&gt;0,L81/'GHG emissions'!L86,0)</f>
        <v>0</v>
      </c>
      <c r="M105" s="319">
        <f>-IF('Key project Info'!AB68&gt;0,M81/'GHG emissions'!M86,0)</f>
        <v>0</v>
      </c>
      <c r="N105" s="319">
        <f>-IF('Key project Info'!AC68&gt;0,N81/'GHG emissions'!N86,0)</f>
        <v>0</v>
      </c>
      <c r="O105" s="319">
        <f>-IF('Key project Info'!AD68&gt;0,O81/'GHG emissions'!O86,0)</f>
        <v>0</v>
      </c>
      <c r="P105" s="319">
        <f>-IF('Key project Info'!AE68&gt;0,P81/'GHG emissions'!P86,0)</f>
        <v>0</v>
      </c>
      <c r="Q105" s="319">
        <f>-IF('Key project Info'!AF68&gt;0,Q81/'GHG emissions'!Q86,0)</f>
        <v>0</v>
      </c>
      <c r="R105" s="319">
        <f>-IF('Key project Info'!AG68&gt;0,R81/'GHG emissions'!R86,0)</f>
        <v>0</v>
      </c>
      <c r="S105" s="319">
        <f>-IF('Key project Info'!AH68&gt;0,S81/'GHG emissions'!S86,0)</f>
        <v>0</v>
      </c>
      <c r="T105" s="319">
        <f>-IF('Key project Info'!AI68&gt;0,T81/'GHG emissions'!T86,0)</f>
        <v>0</v>
      </c>
      <c r="U105" s="320"/>
    </row>
  </sheetData>
  <conditionalFormatting sqref="B9:U28">
    <cfRule type="cellIs" dxfId="17" priority="7" operator="lessThan">
      <formula>0</formula>
    </cfRule>
    <cfRule type="cellIs" dxfId="16" priority="8" operator="greaterThan">
      <formula>0</formula>
    </cfRule>
  </conditionalFormatting>
  <conditionalFormatting sqref="B33:U52">
    <cfRule type="cellIs" dxfId="15" priority="5" operator="lessThan">
      <formula>0</formula>
    </cfRule>
    <cfRule type="cellIs" dxfId="14" priority="6" operator="greaterThan">
      <formula>0</formula>
    </cfRule>
  </conditionalFormatting>
  <conditionalFormatting sqref="B62:U81">
    <cfRule type="cellIs" dxfId="13" priority="3" operator="lessThan">
      <formula>0</formula>
    </cfRule>
    <cfRule type="cellIs" dxfId="12" priority="4" operator="greaterThan">
      <formula>0</formula>
    </cfRule>
  </conditionalFormatting>
  <conditionalFormatting sqref="B86:U105">
    <cfRule type="cellIs" dxfId="11" priority="1" operator="lessThan">
      <formula>0</formula>
    </cfRule>
    <cfRule type="cellIs" dxfId="10" priority="2" operator="greaterThan">
      <formula>0</formula>
    </cfRule>
  </conditionalFormatting>
  <pageMargins left="0.7" right="0.7" top="0.78740157499999996" bottom="0.78740157499999996" header="0.3" footer="0.3"/>
  <pageSetup paperSize="9" orientation="portrait" horizontalDpi="0"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04"/>
  <sheetViews>
    <sheetView workbookViewId="0">
      <selection activeCell="C124" sqref="C124"/>
    </sheetView>
  </sheetViews>
  <sheetFormatPr defaultColWidth="11.44140625" defaultRowHeight="14.4" x14ac:dyDescent="0.3"/>
  <cols>
    <col min="1" max="1" width="5" style="2" customWidth="1"/>
    <col min="2" max="2" width="44" style="2" customWidth="1"/>
    <col min="3" max="3" width="18.44140625" style="2" customWidth="1"/>
    <col min="4" max="4" width="19.6640625" style="2" customWidth="1"/>
    <col min="5" max="5" width="16.109375" style="2" customWidth="1"/>
    <col min="6" max="6" width="12.33203125" style="2" customWidth="1"/>
    <col min="7" max="7" width="17.44140625" style="2" customWidth="1"/>
    <col min="8" max="8" width="17.5546875" style="2" customWidth="1"/>
    <col min="9" max="9" width="13.6640625" style="2" customWidth="1"/>
    <col min="10" max="14" width="11.44140625" style="2"/>
    <col min="15" max="15" width="12.109375" style="2" bestFit="1" customWidth="1"/>
    <col min="16" max="21" width="11.44140625" style="2"/>
    <col min="22" max="22" width="16.5546875" style="2" customWidth="1"/>
    <col min="23" max="16384" width="11.44140625" style="2"/>
  </cols>
  <sheetData>
    <row r="1" spans="1:39" ht="24.6" x14ac:dyDescent="0.4">
      <c r="A1" s="406" t="s">
        <v>168</v>
      </c>
      <c r="B1" s="407"/>
      <c r="C1" s="407"/>
      <c r="D1" s="407"/>
      <c r="E1" s="407"/>
      <c r="F1" s="407"/>
      <c r="G1" s="407"/>
      <c r="H1" s="407"/>
      <c r="I1" s="407"/>
      <c r="J1" s="407"/>
      <c r="K1" s="407"/>
      <c r="L1" s="407"/>
      <c r="M1" s="407"/>
      <c r="N1" s="407"/>
      <c r="O1" s="407"/>
      <c r="P1" s="407"/>
      <c r="Q1" s="407"/>
      <c r="R1" s="407"/>
      <c r="S1" s="407"/>
      <c r="T1" s="407"/>
      <c r="U1" s="407"/>
      <c r="V1" s="407"/>
      <c r="W1" s="407"/>
      <c r="X1" s="407"/>
      <c r="Y1" s="16"/>
      <c r="Z1" s="16"/>
      <c r="AA1" s="16"/>
      <c r="AB1" s="16"/>
      <c r="AC1" s="16"/>
      <c r="AD1" s="16"/>
      <c r="AE1" s="16"/>
      <c r="AF1" s="16"/>
      <c r="AG1" s="16"/>
      <c r="AH1" s="16"/>
      <c r="AI1" s="16"/>
      <c r="AJ1" s="16"/>
      <c r="AK1" s="16"/>
      <c r="AL1" s="16"/>
      <c r="AM1" s="16"/>
    </row>
    <row r="2" spans="1:39" x14ac:dyDescent="0.3">
      <c r="A2" s="16"/>
      <c r="B2" s="4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39" ht="25.8" x14ac:dyDescent="0.5">
      <c r="A3" s="306" t="s">
        <v>28</v>
      </c>
      <c r="B3" s="306"/>
      <c r="C3" s="306"/>
      <c r="D3" s="306"/>
      <c r="E3" s="306"/>
      <c r="F3" s="306"/>
      <c r="G3" s="306"/>
      <c r="H3" s="306"/>
      <c r="I3" s="306"/>
      <c r="J3" s="306"/>
      <c r="K3" s="306"/>
      <c r="L3" s="307"/>
      <c r="M3" s="307"/>
      <c r="N3" s="307"/>
      <c r="O3" s="307"/>
      <c r="P3" s="307"/>
      <c r="Q3" s="307"/>
      <c r="R3" s="307"/>
      <c r="S3" s="307"/>
      <c r="T3" s="307"/>
      <c r="U3" s="307"/>
      <c r="V3" s="307"/>
      <c r="W3" s="307"/>
      <c r="X3" s="307"/>
      <c r="Y3" s="16"/>
      <c r="Z3" s="16"/>
      <c r="AA3" s="16"/>
      <c r="AB3" s="16"/>
      <c r="AC3" s="16"/>
      <c r="AD3" s="16"/>
      <c r="AE3" s="16"/>
      <c r="AF3" s="16"/>
      <c r="AG3" s="16"/>
      <c r="AH3" s="16"/>
      <c r="AI3" s="16"/>
      <c r="AJ3" s="16"/>
      <c r="AK3" s="16"/>
      <c r="AL3" s="16"/>
      <c r="AM3" s="16"/>
    </row>
    <row r="4" spans="1:39" ht="18" x14ac:dyDescent="0.35">
      <c r="A4" s="308" t="str">
        <f>'Key project Info'!E18</f>
        <v>Land use classification</v>
      </c>
      <c r="B4" s="308"/>
      <c r="C4" s="309"/>
      <c r="D4" s="308" t="str">
        <f>'Key project Info'!H18</f>
        <v>Carbon stock data</v>
      </c>
      <c r="E4" s="308"/>
      <c r="F4" s="308" t="s">
        <v>86</v>
      </c>
      <c r="G4" s="309"/>
      <c r="H4" s="309"/>
      <c r="I4" s="309"/>
      <c r="J4" s="309"/>
      <c r="K4" s="309"/>
      <c r="L4" s="309"/>
      <c r="M4" s="309"/>
      <c r="N4" s="309"/>
      <c r="O4" s="309"/>
      <c r="P4" s="309"/>
      <c r="Q4" s="309"/>
      <c r="R4" s="309"/>
      <c r="S4" s="309"/>
      <c r="T4" s="309"/>
      <c r="U4" s="309"/>
      <c r="V4" s="309"/>
      <c r="W4" s="309"/>
      <c r="X4" s="309"/>
      <c r="Y4" s="16"/>
      <c r="Z4" s="16"/>
      <c r="AA4" s="16"/>
      <c r="AB4" s="16"/>
      <c r="AC4" s="16"/>
      <c r="AD4" s="16"/>
      <c r="AE4" s="16"/>
      <c r="AF4" s="16"/>
      <c r="AG4" s="16"/>
      <c r="AH4" s="16"/>
      <c r="AI4" s="16"/>
      <c r="AJ4" s="16"/>
      <c r="AK4" s="16"/>
      <c r="AL4" s="16"/>
      <c r="AM4" s="16"/>
    </row>
    <row r="5" spans="1:39" s="312" customFormat="1" ht="28.8" x14ac:dyDescent="0.3">
      <c r="A5" s="310" t="str">
        <f>'Key project Info'!E19</f>
        <v>ID</v>
      </c>
      <c r="B5" s="310" t="str">
        <f>'Key project Info'!F19</f>
        <v>Land use class</v>
      </c>
      <c r="C5" s="310" t="s">
        <v>151</v>
      </c>
      <c r="D5" s="310" t="str">
        <f>'Key project Info'!M19</f>
        <v>Total carbon (tCO2/ha)</v>
      </c>
      <c r="E5" s="310" t="str">
        <f>'Key project Info'!N19</f>
        <v>Total carbon (tC/ha)</v>
      </c>
      <c r="F5" s="310" t="str">
        <f>Economics_Reference!B5</f>
        <v>NPV</v>
      </c>
      <c r="G5" s="310"/>
      <c r="H5" s="311"/>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row>
    <row r="6" spans="1:39" x14ac:dyDescent="0.3">
      <c r="A6" s="313">
        <f>'Key project Info'!E20</f>
        <v>1</v>
      </c>
      <c r="B6" s="18" t="str">
        <f>'Key project Info'!F20</f>
        <v>Primary natural forest (non-exploited)</v>
      </c>
      <c r="C6" s="149">
        <f>'Key project Info'!C33</f>
        <v>100000</v>
      </c>
      <c r="D6" s="150">
        <f>'Key project Info'!M20</f>
        <v>400</v>
      </c>
      <c r="E6" s="150">
        <f>'Key project Info'!N20</f>
        <v>109.11074740861974</v>
      </c>
      <c r="F6" s="149">
        <f ca="1">Economics_Reference!B6</f>
        <v>63.576730763089088</v>
      </c>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row>
    <row r="7" spans="1:39" x14ac:dyDescent="0.3">
      <c r="A7" s="313">
        <f>'Key project Info'!E21</f>
        <v>2</v>
      </c>
      <c r="B7" s="18" t="str">
        <f>'Key project Info'!F21</f>
        <v>Secondary natural forest (exploited)</v>
      </c>
      <c r="C7" s="149">
        <f>'Key project Info'!C34</f>
        <v>20000</v>
      </c>
      <c r="D7" s="150">
        <f>'Key project Info'!M21</f>
        <v>280</v>
      </c>
      <c r="E7" s="150">
        <f>'Key project Info'!N21</f>
        <v>76.377523186033827</v>
      </c>
      <c r="F7" s="149">
        <f ca="1">Economics_Reference!B7</f>
        <v>22.333819926999091</v>
      </c>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row>
    <row r="8" spans="1:39" x14ac:dyDescent="0.3">
      <c r="A8" s="313">
        <f>'Key project Info'!E22</f>
        <v>3</v>
      </c>
      <c r="B8" s="18" t="str">
        <f>'Key project Info'!F22</f>
        <v>Agriculture after charcoal</v>
      </c>
      <c r="C8" s="149">
        <f>'Key project Info'!C35</f>
        <v>0</v>
      </c>
      <c r="D8" s="150">
        <f>'Key project Info'!M22</f>
        <v>40</v>
      </c>
      <c r="E8" s="150">
        <f>'Key project Info'!N22</f>
        <v>10.911074740861975</v>
      </c>
      <c r="F8" s="149">
        <f ca="1">Economics_Reference!B8</f>
        <v>1589.6756812680073</v>
      </c>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row>
    <row r="9" spans="1:39" x14ac:dyDescent="0.3">
      <c r="A9" s="313">
        <f>'Key project Info'!E23</f>
        <v>4</v>
      </c>
      <c r="B9" s="18" t="str">
        <f>'Key project Info'!F23</f>
        <v xml:space="preserve">Agriculture </v>
      </c>
      <c r="C9" s="149">
        <f>'Key project Info'!C36</f>
        <v>5000</v>
      </c>
      <c r="D9" s="150">
        <f>'Key project Info'!M23</f>
        <v>40</v>
      </c>
      <c r="E9" s="150">
        <f>'Key project Info'!N23</f>
        <v>10.911074740861975</v>
      </c>
      <c r="F9" s="149">
        <f ca="1">Economics_Reference!B9</f>
        <v>2088.1964159917907</v>
      </c>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row>
    <row r="10" spans="1:39" x14ac:dyDescent="0.3">
      <c r="A10" s="313">
        <f>'Key project Info'!E24</f>
        <v>5</v>
      </c>
      <c r="B10" s="18" t="str">
        <f>'Key project Info'!F24</f>
        <v>Sustainable logging of primary forests</v>
      </c>
      <c r="C10" s="149">
        <f>'Key project Info'!C37</f>
        <v>0</v>
      </c>
      <c r="D10" s="150">
        <f>'Key project Info'!M24</f>
        <v>0</v>
      </c>
      <c r="E10" s="150">
        <f>'Key project Info'!N24</f>
        <v>0</v>
      </c>
      <c r="F10" s="149">
        <f ca="1">Economics_Reference!B10</f>
        <v>0</v>
      </c>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row>
    <row r="11" spans="1:39" x14ac:dyDescent="0.3">
      <c r="A11" s="313">
        <f>'Key project Info'!E25</f>
        <v>6</v>
      </c>
      <c r="B11" s="18" t="str">
        <f>'Key project Info'!F25</f>
        <v>Land use e</v>
      </c>
      <c r="C11" s="149">
        <f>'Key project Info'!C38</f>
        <v>0</v>
      </c>
      <c r="D11" s="150">
        <f>'Key project Info'!M25</f>
        <v>0</v>
      </c>
      <c r="E11" s="150">
        <f>'Key project Info'!N25</f>
        <v>0</v>
      </c>
      <c r="F11" s="149">
        <f ca="1">Economics_Reference!B11</f>
        <v>-0.94545454545454544</v>
      </c>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row>
    <row r="12" spans="1:39" x14ac:dyDescent="0.3">
      <c r="A12" s="313">
        <f>'Key project Info'!E26</f>
        <v>7</v>
      </c>
      <c r="B12" s="18" t="str">
        <f>'Key project Info'!F26</f>
        <v>Land use g</v>
      </c>
      <c r="C12" s="149">
        <f>'Key project Info'!C39</f>
        <v>0</v>
      </c>
      <c r="D12" s="150">
        <f>'Key project Info'!M26</f>
        <v>0</v>
      </c>
      <c r="E12" s="150">
        <f>'Key project Info'!N26</f>
        <v>0</v>
      </c>
      <c r="F12" s="149">
        <f ca="1">Economics_Reference!B12</f>
        <v>-1.8909090909090909</v>
      </c>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row>
    <row r="13" spans="1:39" x14ac:dyDescent="0.3">
      <c r="A13" s="313">
        <f>'Key project Info'!E27</f>
        <v>8</v>
      </c>
      <c r="B13" s="18" t="str">
        <f>'Key project Info'!F27</f>
        <v>Land use h</v>
      </c>
      <c r="C13" s="149">
        <f>'Key project Info'!C40</f>
        <v>0</v>
      </c>
      <c r="D13" s="150">
        <f>'Key project Info'!M27</f>
        <v>0</v>
      </c>
      <c r="E13" s="150">
        <f>'Key project Info'!N27</f>
        <v>0</v>
      </c>
      <c r="F13" s="149">
        <f ca="1">Economics_Reference!B13</f>
        <v>0</v>
      </c>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row>
    <row r="14" spans="1:39" x14ac:dyDescent="0.3">
      <c r="A14" s="313">
        <f>'Key project Info'!E28</f>
        <v>9</v>
      </c>
      <c r="B14" s="18" t="str">
        <f>'Key project Info'!F28</f>
        <v>Land use i</v>
      </c>
      <c r="C14" s="149">
        <f>'Key project Info'!C41</f>
        <v>0</v>
      </c>
      <c r="D14" s="150">
        <f>'Key project Info'!M28</f>
        <v>0</v>
      </c>
      <c r="E14" s="150">
        <f>'Key project Info'!N28</f>
        <v>0</v>
      </c>
      <c r="F14" s="149">
        <f ca="1">Economics_Reference!B14</f>
        <v>-3.7818181818181817</v>
      </c>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row>
    <row r="15" spans="1:39" x14ac:dyDescent="0.3">
      <c r="A15" s="313">
        <f>'Key project Info'!E29</f>
        <v>10</v>
      </c>
      <c r="B15" s="18" t="str">
        <f>'Key project Info'!F29</f>
        <v>Land use j</v>
      </c>
      <c r="C15" s="149">
        <f>'Key project Info'!C42</f>
        <v>0</v>
      </c>
      <c r="D15" s="150">
        <f>'Key project Info'!M29</f>
        <v>0</v>
      </c>
      <c r="E15" s="150">
        <f>'Key project Info'!N29</f>
        <v>0</v>
      </c>
      <c r="F15" s="149">
        <f ca="1">Economics_Reference!B15</f>
        <v>-4.7272727272727275</v>
      </c>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row>
    <row r="16" spans="1:39" x14ac:dyDescent="0.3">
      <c r="A16" s="313">
        <f>'Key project Info'!E30</f>
        <v>11</v>
      </c>
      <c r="B16" s="18" t="str">
        <f>'Key project Info'!F30</f>
        <v>Land use k</v>
      </c>
      <c r="C16" s="149">
        <f>'Key project Info'!C43</f>
        <v>0</v>
      </c>
      <c r="D16" s="150">
        <f>'Key project Info'!M30</f>
        <v>0</v>
      </c>
      <c r="E16" s="150">
        <f>'Key project Info'!N30</f>
        <v>0</v>
      </c>
      <c r="F16" s="149">
        <f ca="1">Economics_Reference!B16</f>
        <v>-5.6727272727272728</v>
      </c>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row>
    <row r="17" spans="1:39" x14ac:dyDescent="0.3">
      <c r="A17" s="313">
        <f>'Key project Info'!E31</f>
        <v>12</v>
      </c>
      <c r="B17" s="18" t="str">
        <f>'Key project Info'!F31</f>
        <v>Land use l</v>
      </c>
      <c r="C17" s="149">
        <f>'Key project Info'!C44</f>
        <v>0</v>
      </c>
      <c r="D17" s="150">
        <f>'Key project Info'!M31</f>
        <v>0</v>
      </c>
      <c r="E17" s="150">
        <f>'Key project Info'!N31</f>
        <v>0</v>
      </c>
      <c r="F17" s="149">
        <f ca="1">Economics_Reference!B17</f>
        <v>-6.6181818181818182</v>
      </c>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row>
    <row r="18" spans="1:39" x14ac:dyDescent="0.3">
      <c r="A18" s="313">
        <f>'Key project Info'!E32</f>
        <v>13</v>
      </c>
      <c r="B18" s="18" t="str">
        <f>'Key project Info'!F32</f>
        <v>Land use m</v>
      </c>
      <c r="C18" s="149">
        <f>'Key project Info'!C45</f>
        <v>0</v>
      </c>
      <c r="D18" s="150">
        <f>'Key project Info'!M32</f>
        <v>0</v>
      </c>
      <c r="E18" s="150">
        <f>'Key project Info'!N32</f>
        <v>0</v>
      </c>
      <c r="F18" s="149">
        <f ca="1">Economics_Reference!B18</f>
        <v>-7.5636363636363635</v>
      </c>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row>
    <row r="19" spans="1:39" x14ac:dyDescent="0.3">
      <c r="A19" s="313">
        <f>'Key project Info'!E33</f>
        <v>14</v>
      </c>
      <c r="B19" s="18" t="str">
        <f>'Key project Info'!F33</f>
        <v>Land use n</v>
      </c>
      <c r="C19" s="149">
        <f>'Key project Info'!C46</f>
        <v>0</v>
      </c>
      <c r="D19" s="150">
        <f>'Key project Info'!M33</f>
        <v>0</v>
      </c>
      <c r="E19" s="150">
        <f>'Key project Info'!N33</f>
        <v>0</v>
      </c>
      <c r="F19" s="149">
        <f ca="1">Economics_Reference!B19</f>
        <v>-8.5090909090909097</v>
      </c>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row>
    <row r="20" spans="1:39" x14ac:dyDescent="0.3">
      <c r="A20" s="313">
        <f>'Key project Info'!E34</f>
        <v>15</v>
      </c>
      <c r="B20" s="18" t="str">
        <f>'Key project Info'!F34</f>
        <v>Land use o</v>
      </c>
      <c r="C20" s="149">
        <f>'Key project Info'!C47</f>
        <v>0</v>
      </c>
      <c r="D20" s="150">
        <f>'Key project Info'!M34</f>
        <v>0</v>
      </c>
      <c r="E20" s="150">
        <f>'Key project Info'!N34</f>
        <v>0</v>
      </c>
      <c r="F20" s="149">
        <f ca="1">Economics_Reference!B20</f>
        <v>-9.454545454545455</v>
      </c>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row>
    <row r="21" spans="1:39" x14ac:dyDescent="0.3">
      <c r="A21" s="313">
        <f>'Key project Info'!E35</f>
        <v>16</v>
      </c>
      <c r="B21" s="18" t="str">
        <f>'Key project Info'!F35</f>
        <v>Land use p</v>
      </c>
      <c r="C21" s="149">
        <f>'Key project Info'!C48</f>
        <v>0</v>
      </c>
      <c r="D21" s="150">
        <f>'Key project Info'!M35</f>
        <v>0</v>
      </c>
      <c r="E21" s="150">
        <f>'Key project Info'!N35</f>
        <v>0</v>
      </c>
      <c r="F21" s="149">
        <f ca="1">Economics_Reference!B21</f>
        <v>-10.4</v>
      </c>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row>
    <row r="22" spans="1:39" x14ac:dyDescent="0.3">
      <c r="A22" s="313">
        <f>'Key project Info'!E36</f>
        <v>17</v>
      </c>
      <c r="B22" s="18" t="str">
        <f>'Key project Info'!F36</f>
        <v>Land use q</v>
      </c>
      <c r="C22" s="149">
        <f>'Key project Info'!C49</f>
        <v>0</v>
      </c>
      <c r="D22" s="150">
        <f>'Key project Info'!M36</f>
        <v>0</v>
      </c>
      <c r="E22" s="150">
        <f>'Key project Info'!N36</f>
        <v>0</v>
      </c>
      <c r="F22" s="149">
        <f ca="1">Economics_Reference!B22</f>
        <v>-11.345454545454546</v>
      </c>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row>
    <row r="23" spans="1:39" x14ac:dyDescent="0.3">
      <c r="A23" s="313">
        <f>'Key project Info'!E37</f>
        <v>18</v>
      </c>
      <c r="B23" s="18" t="str">
        <f>'Key project Info'!F37</f>
        <v>Land use r</v>
      </c>
      <c r="C23" s="149">
        <f>'Key project Info'!C50</f>
        <v>0</v>
      </c>
      <c r="D23" s="150">
        <f>'Key project Info'!M37</f>
        <v>0</v>
      </c>
      <c r="E23" s="150">
        <f>'Key project Info'!N37</f>
        <v>0</v>
      </c>
      <c r="F23" s="149">
        <f ca="1">Economics_Reference!B23</f>
        <v>-12.290909090909091</v>
      </c>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row>
    <row r="24" spans="1:39" x14ac:dyDescent="0.3">
      <c r="A24" s="313">
        <f>'Key project Info'!E38</f>
        <v>19</v>
      </c>
      <c r="B24" s="18" t="str">
        <f>'Key project Info'!F38</f>
        <v>Land use s</v>
      </c>
      <c r="C24" s="149">
        <f>'Key project Info'!C51</f>
        <v>0</v>
      </c>
      <c r="D24" s="150">
        <f>'Key project Info'!M38</f>
        <v>0</v>
      </c>
      <c r="E24" s="150">
        <f>'Key project Info'!N38</f>
        <v>0</v>
      </c>
      <c r="F24" s="149">
        <f ca="1">Economics_Reference!B24</f>
        <v>-13.236363636363636</v>
      </c>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row>
    <row r="25" spans="1:39" x14ac:dyDescent="0.3">
      <c r="A25" s="313">
        <f>'Key project Info'!E39</f>
        <v>20</v>
      </c>
      <c r="B25" s="18" t="str">
        <f>'Key project Info'!F39</f>
        <v>Land use XXXXXXX</v>
      </c>
      <c r="C25" s="149">
        <f>'Key project Info'!C52</f>
        <v>0</v>
      </c>
      <c r="D25" s="150">
        <f>'Key project Info'!M39</f>
        <v>0</v>
      </c>
      <c r="E25" s="150">
        <f>'Key project Info'!N39</f>
        <v>0</v>
      </c>
      <c r="F25" s="149">
        <f ca="1">Economics_Reference!B25</f>
        <v>-14.181818181818182</v>
      </c>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row>
    <row r="26" spans="1:39" x14ac:dyDescent="0.3">
      <c r="A26" s="18"/>
      <c r="B26" s="18" t="str">
        <f>'Key project Info'!F40</f>
        <v xml:space="preserve">Total </v>
      </c>
      <c r="C26" s="149">
        <f>'Key project Info'!C53</f>
        <v>125000</v>
      </c>
      <c r="D26" s="149"/>
      <c r="E26" s="149"/>
      <c r="F26" s="149"/>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row>
    <row r="27" spans="1:39" x14ac:dyDescent="0.3">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row>
    <row r="28" spans="1:39" ht="18" x14ac:dyDescent="0.35">
      <c r="A28" s="308" t="s">
        <v>88</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16"/>
      <c r="Z28" s="16"/>
      <c r="AA28" s="16"/>
      <c r="AB28" s="16"/>
      <c r="AC28" s="16"/>
      <c r="AD28" s="16"/>
      <c r="AE28" s="16"/>
      <c r="AF28" s="16"/>
      <c r="AG28" s="16"/>
      <c r="AH28" s="16"/>
      <c r="AI28" s="16"/>
      <c r="AJ28" s="16"/>
      <c r="AK28" s="16"/>
      <c r="AL28" s="16"/>
      <c r="AM28" s="16"/>
    </row>
    <row r="29" spans="1:39" x14ac:dyDescent="0.3">
      <c r="A29" s="16"/>
      <c r="B29" s="18" t="str">
        <f>'Key project Info'!P18</f>
        <v>Land use system transition matrix (Business as Usual Reference scenario)</v>
      </c>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row>
    <row r="30" spans="1:39" s="316" customFormat="1" ht="57.6" x14ac:dyDescent="0.3">
      <c r="A30" s="314"/>
      <c r="B30" s="314" t="str">
        <f>'Key project Info'!P19</f>
        <v>Initial (change from initial land cover) / Final (change to final stage/latest land cover classification) (ha)</v>
      </c>
      <c r="C30" s="314" t="str">
        <f>'Key project Info'!Q19</f>
        <v>Primary natural forest (non-exploited)</v>
      </c>
      <c r="D30" s="314" t="str">
        <f>'Key project Info'!R19</f>
        <v>Secondary natural forest (exploited)</v>
      </c>
      <c r="E30" s="314" t="str">
        <f>'Key project Info'!S19</f>
        <v>Agriculture after charcoal</v>
      </c>
      <c r="F30" s="314" t="str">
        <f>'Key project Info'!T19</f>
        <v xml:space="preserve">Agriculture </v>
      </c>
      <c r="G30" s="314" t="str">
        <f>'Key project Info'!U19</f>
        <v>Sustainable logging of primary forests</v>
      </c>
      <c r="H30" s="314" t="str">
        <f>'Key project Info'!V19</f>
        <v>Land use e</v>
      </c>
      <c r="I30" s="314" t="str">
        <f>'Key project Info'!W19</f>
        <v>Land use g</v>
      </c>
      <c r="J30" s="314" t="str">
        <f>'Key project Info'!X19</f>
        <v>Land use h</v>
      </c>
      <c r="K30" s="314" t="str">
        <f>'Key project Info'!Y19</f>
        <v>Land use i</v>
      </c>
      <c r="L30" s="314" t="str">
        <f>'Key project Info'!Z19</f>
        <v>Land use j</v>
      </c>
      <c r="M30" s="314" t="str">
        <f>'Key project Info'!AA19</f>
        <v>Land use k</v>
      </c>
      <c r="N30" s="314" t="str">
        <f>'Key project Info'!AB19</f>
        <v>Land use l</v>
      </c>
      <c r="O30" s="314" t="str">
        <f>'Key project Info'!AC19</f>
        <v>Land use m</v>
      </c>
      <c r="P30" s="314" t="str">
        <f>'Key project Info'!AD19</f>
        <v>Land use n</v>
      </c>
      <c r="Q30" s="314" t="str">
        <f>'Key project Info'!AE19</f>
        <v>Land use o</v>
      </c>
      <c r="R30" s="314" t="str">
        <f>'Key project Info'!AF19</f>
        <v>Land use p</v>
      </c>
      <c r="S30" s="314" t="str">
        <f>'Key project Info'!AG19</f>
        <v>Land use q</v>
      </c>
      <c r="T30" s="314" t="str">
        <f>'Key project Info'!AH19</f>
        <v>Land use r</v>
      </c>
      <c r="U30" s="314" t="str">
        <f>'Key project Info'!AI19</f>
        <v>Land use s</v>
      </c>
      <c r="V30" s="314" t="str">
        <f>'Key project Info'!AJ19</f>
        <v>Land use XXXXXXX</v>
      </c>
      <c r="W30" s="314" t="str">
        <f>'Key project Info'!AK19</f>
        <v>Total - Start of assessemnt period (ha)</v>
      </c>
      <c r="X30" s="315"/>
      <c r="Y30" s="315"/>
      <c r="Z30" s="315"/>
      <c r="AA30" s="315"/>
      <c r="AB30" s="315"/>
      <c r="AC30" s="315"/>
      <c r="AD30" s="315"/>
      <c r="AE30" s="315"/>
      <c r="AF30" s="315"/>
      <c r="AG30" s="315"/>
      <c r="AH30" s="315"/>
      <c r="AI30" s="315"/>
      <c r="AJ30" s="315"/>
      <c r="AK30" s="315"/>
      <c r="AL30" s="315"/>
      <c r="AM30" s="315"/>
    </row>
    <row r="31" spans="1:39" x14ac:dyDescent="0.3">
      <c r="A31" s="16"/>
      <c r="B31" s="18" t="str">
        <f>'Key project Info'!P20</f>
        <v>Primary natural forest (non-exploited)</v>
      </c>
      <c r="C31" s="149">
        <f>'Key project Info'!Q20</f>
        <v>70000</v>
      </c>
      <c r="D31" s="149">
        <f>'Key project Info'!R20</f>
        <v>10000</v>
      </c>
      <c r="E31" s="149">
        <f>'Key project Info'!S20</f>
        <v>10000</v>
      </c>
      <c r="F31" s="149">
        <f>'Key project Info'!T20</f>
        <v>10000</v>
      </c>
      <c r="G31" s="149">
        <f>'Key project Info'!U20</f>
        <v>0</v>
      </c>
      <c r="H31" s="149">
        <f>'Key project Info'!V20</f>
        <v>0</v>
      </c>
      <c r="I31" s="149">
        <f>'Key project Info'!W20</f>
        <v>0</v>
      </c>
      <c r="J31" s="149">
        <f>'Key project Info'!X20</f>
        <v>0</v>
      </c>
      <c r="K31" s="149">
        <f>'Key project Info'!Y20</f>
        <v>0</v>
      </c>
      <c r="L31" s="149">
        <f>'Key project Info'!Z20</f>
        <v>0</v>
      </c>
      <c r="M31" s="149">
        <f>'Key project Info'!AA20</f>
        <v>0</v>
      </c>
      <c r="N31" s="149">
        <f>'Key project Info'!AB20</f>
        <v>0</v>
      </c>
      <c r="O31" s="149">
        <f>'Key project Info'!AC20</f>
        <v>0</v>
      </c>
      <c r="P31" s="149">
        <f>'Key project Info'!AD20</f>
        <v>0</v>
      </c>
      <c r="Q31" s="149">
        <f>'Key project Info'!AE20</f>
        <v>0</v>
      </c>
      <c r="R31" s="149">
        <f>'Key project Info'!AF20</f>
        <v>0</v>
      </c>
      <c r="S31" s="149">
        <f>'Key project Info'!AG20</f>
        <v>0</v>
      </c>
      <c r="T31" s="149">
        <f>'Key project Info'!AH20</f>
        <v>0</v>
      </c>
      <c r="U31" s="149">
        <f>'Key project Info'!AI20</f>
        <v>0</v>
      </c>
      <c r="V31" s="149">
        <f>'Key project Info'!AJ20</f>
        <v>0</v>
      </c>
      <c r="W31" s="149">
        <f>'Key project Info'!AK20</f>
        <v>100000</v>
      </c>
      <c r="X31" s="16"/>
      <c r="Y31" s="16"/>
      <c r="Z31" s="16"/>
      <c r="AA31" s="16"/>
      <c r="AB31" s="16"/>
      <c r="AC31" s="16"/>
      <c r="AD31" s="16"/>
      <c r="AE31" s="16"/>
      <c r="AF31" s="16"/>
      <c r="AG31" s="16"/>
      <c r="AH31" s="16"/>
      <c r="AI31" s="16"/>
      <c r="AJ31" s="16"/>
      <c r="AK31" s="16"/>
      <c r="AL31" s="16"/>
      <c r="AM31" s="16"/>
    </row>
    <row r="32" spans="1:39" x14ac:dyDescent="0.3">
      <c r="A32" s="16"/>
      <c r="B32" s="18" t="str">
        <f>'Key project Info'!P21</f>
        <v>Secondary natural forest (exploited)</v>
      </c>
      <c r="C32" s="149">
        <f>'Key project Info'!Q21</f>
        <v>0</v>
      </c>
      <c r="D32" s="149">
        <f>'Key project Info'!R21</f>
        <v>20000</v>
      </c>
      <c r="E32" s="149">
        <f>'Key project Info'!S21</f>
        <v>0</v>
      </c>
      <c r="F32" s="149">
        <f>'Key project Info'!T21</f>
        <v>0</v>
      </c>
      <c r="G32" s="149">
        <f>'Key project Info'!U21</f>
        <v>0</v>
      </c>
      <c r="H32" s="149">
        <f>'Key project Info'!V21</f>
        <v>0</v>
      </c>
      <c r="I32" s="149">
        <f>'Key project Info'!W21</f>
        <v>0</v>
      </c>
      <c r="J32" s="149">
        <f>'Key project Info'!X21</f>
        <v>0</v>
      </c>
      <c r="K32" s="149">
        <f>'Key project Info'!Y21</f>
        <v>0</v>
      </c>
      <c r="L32" s="149">
        <f>'Key project Info'!Z21</f>
        <v>0</v>
      </c>
      <c r="M32" s="149">
        <f>'Key project Info'!AA21</f>
        <v>0</v>
      </c>
      <c r="N32" s="149">
        <f>'Key project Info'!AB21</f>
        <v>0</v>
      </c>
      <c r="O32" s="149">
        <f>'Key project Info'!AC21</f>
        <v>0</v>
      </c>
      <c r="P32" s="149">
        <f>'Key project Info'!AD21</f>
        <v>0</v>
      </c>
      <c r="Q32" s="149">
        <f>'Key project Info'!AE21</f>
        <v>0</v>
      </c>
      <c r="R32" s="149">
        <f>'Key project Info'!AF21</f>
        <v>0</v>
      </c>
      <c r="S32" s="149">
        <f>'Key project Info'!AG21</f>
        <v>0</v>
      </c>
      <c r="T32" s="149">
        <f>'Key project Info'!AH21</f>
        <v>0</v>
      </c>
      <c r="U32" s="149">
        <f>'Key project Info'!AI21</f>
        <v>0</v>
      </c>
      <c r="V32" s="149">
        <f>'Key project Info'!AJ21</f>
        <v>0</v>
      </c>
      <c r="W32" s="149">
        <f>'Key project Info'!AK21</f>
        <v>20000</v>
      </c>
      <c r="X32" s="16"/>
      <c r="Y32" s="16"/>
      <c r="Z32" s="16"/>
      <c r="AA32" s="16"/>
      <c r="AB32" s="16"/>
      <c r="AC32" s="16"/>
      <c r="AD32" s="16"/>
      <c r="AE32" s="16"/>
      <c r="AF32" s="16"/>
      <c r="AG32" s="16"/>
      <c r="AH32" s="16"/>
      <c r="AI32" s="16"/>
      <c r="AJ32" s="16"/>
      <c r="AK32" s="16"/>
      <c r="AL32" s="16"/>
      <c r="AM32" s="16"/>
    </row>
    <row r="33" spans="1:39" x14ac:dyDescent="0.3">
      <c r="A33" s="16"/>
      <c r="B33" s="18" t="str">
        <f>'Key project Info'!P22</f>
        <v>Agriculture after charcoal</v>
      </c>
      <c r="C33" s="149">
        <f>'Key project Info'!Q22</f>
        <v>0</v>
      </c>
      <c r="D33" s="149">
        <f>'Key project Info'!R22</f>
        <v>0</v>
      </c>
      <c r="E33" s="149">
        <f>'Key project Info'!S22</f>
        <v>0</v>
      </c>
      <c r="F33" s="149">
        <f>'Key project Info'!T22</f>
        <v>0</v>
      </c>
      <c r="G33" s="149">
        <f>'Key project Info'!U22</f>
        <v>0</v>
      </c>
      <c r="H33" s="149">
        <f>'Key project Info'!V22</f>
        <v>0</v>
      </c>
      <c r="I33" s="149">
        <f>'Key project Info'!W22</f>
        <v>0</v>
      </c>
      <c r="J33" s="149">
        <f>'Key project Info'!X22</f>
        <v>0</v>
      </c>
      <c r="K33" s="149">
        <f>'Key project Info'!Y22</f>
        <v>0</v>
      </c>
      <c r="L33" s="149">
        <f>'Key project Info'!Z22</f>
        <v>0</v>
      </c>
      <c r="M33" s="149">
        <f>'Key project Info'!AA22</f>
        <v>0</v>
      </c>
      <c r="N33" s="149">
        <f>'Key project Info'!AB22</f>
        <v>0</v>
      </c>
      <c r="O33" s="149">
        <f>'Key project Info'!AC22</f>
        <v>0</v>
      </c>
      <c r="P33" s="149">
        <f>'Key project Info'!AD22</f>
        <v>0</v>
      </c>
      <c r="Q33" s="149">
        <f>'Key project Info'!AE22</f>
        <v>0</v>
      </c>
      <c r="R33" s="149">
        <f>'Key project Info'!AF22</f>
        <v>0</v>
      </c>
      <c r="S33" s="149">
        <f>'Key project Info'!AG22</f>
        <v>0</v>
      </c>
      <c r="T33" s="149">
        <f>'Key project Info'!AH22</f>
        <v>0</v>
      </c>
      <c r="U33" s="149">
        <f>'Key project Info'!AI22</f>
        <v>0</v>
      </c>
      <c r="V33" s="149">
        <f>'Key project Info'!AJ22</f>
        <v>0</v>
      </c>
      <c r="W33" s="149">
        <f>'Key project Info'!AK22</f>
        <v>0</v>
      </c>
      <c r="X33" s="16"/>
      <c r="Y33" s="16"/>
      <c r="Z33" s="16"/>
      <c r="AA33" s="16"/>
      <c r="AB33" s="16"/>
      <c r="AC33" s="16"/>
      <c r="AD33" s="16"/>
      <c r="AE33" s="16"/>
      <c r="AF33" s="16"/>
      <c r="AG33" s="16"/>
      <c r="AH33" s="16"/>
      <c r="AI33" s="16"/>
      <c r="AJ33" s="16"/>
      <c r="AK33" s="16"/>
      <c r="AL33" s="16"/>
      <c r="AM33" s="16"/>
    </row>
    <row r="34" spans="1:39" x14ac:dyDescent="0.3">
      <c r="A34" s="16"/>
      <c r="B34" s="18" t="str">
        <f>'Key project Info'!P23</f>
        <v xml:space="preserve">Agriculture </v>
      </c>
      <c r="C34" s="149">
        <f>'Key project Info'!Q23</f>
        <v>0</v>
      </c>
      <c r="D34" s="149">
        <f>'Key project Info'!R23</f>
        <v>0</v>
      </c>
      <c r="E34" s="149">
        <f>'Key project Info'!S23</f>
        <v>0</v>
      </c>
      <c r="F34" s="149">
        <f>'Key project Info'!T23</f>
        <v>5000</v>
      </c>
      <c r="G34" s="149">
        <f>'Key project Info'!U23</f>
        <v>0</v>
      </c>
      <c r="H34" s="149">
        <f>'Key project Info'!V23</f>
        <v>0</v>
      </c>
      <c r="I34" s="149">
        <f>'Key project Info'!W23</f>
        <v>0</v>
      </c>
      <c r="J34" s="149">
        <f>'Key project Info'!X23</f>
        <v>0</v>
      </c>
      <c r="K34" s="149">
        <f>'Key project Info'!Y23</f>
        <v>0</v>
      </c>
      <c r="L34" s="149">
        <f>'Key project Info'!Z23</f>
        <v>0</v>
      </c>
      <c r="M34" s="149">
        <f>'Key project Info'!AA23</f>
        <v>0</v>
      </c>
      <c r="N34" s="149">
        <f>'Key project Info'!AB23</f>
        <v>0</v>
      </c>
      <c r="O34" s="149">
        <f>'Key project Info'!AC23</f>
        <v>0</v>
      </c>
      <c r="P34" s="149">
        <f>'Key project Info'!AD23</f>
        <v>0</v>
      </c>
      <c r="Q34" s="149">
        <f>'Key project Info'!AE23</f>
        <v>0</v>
      </c>
      <c r="R34" s="149">
        <f>'Key project Info'!AF23</f>
        <v>0</v>
      </c>
      <c r="S34" s="149">
        <f>'Key project Info'!AG23</f>
        <v>0</v>
      </c>
      <c r="T34" s="149">
        <f>'Key project Info'!AH23</f>
        <v>0</v>
      </c>
      <c r="U34" s="149">
        <f>'Key project Info'!AI23</f>
        <v>0</v>
      </c>
      <c r="V34" s="149">
        <f>'Key project Info'!AJ23</f>
        <v>0</v>
      </c>
      <c r="W34" s="149">
        <f>'Key project Info'!AK23</f>
        <v>5000</v>
      </c>
      <c r="X34" s="16"/>
      <c r="Y34" s="16"/>
      <c r="Z34" s="16"/>
      <c r="AA34" s="16"/>
      <c r="AB34" s="16"/>
      <c r="AC34" s="16"/>
      <c r="AD34" s="16"/>
      <c r="AE34" s="16"/>
      <c r="AF34" s="16"/>
      <c r="AG34" s="16"/>
      <c r="AH34" s="16"/>
      <c r="AI34" s="16"/>
      <c r="AJ34" s="16"/>
      <c r="AK34" s="16"/>
      <c r="AL34" s="16"/>
      <c r="AM34" s="16"/>
    </row>
    <row r="35" spans="1:39" x14ac:dyDescent="0.3">
      <c r="A35" s="16"/>
      <c r="B35" s="18" t="str">
        <f>'Key project Info'!P24</f>
        <v>Sustainable logging of primary forests</v>
      </c>
      <c r="C35" s="149">
        <f>'Key project Info'!Q24</f>
        <v>0</v>
      </c>
      <c r="D35" s="149">
        <f>'Key project Info'!R24</f>
        <v>0</v>
      </c>
      <c r="E35" s="149">
        <f>'Key project Info'!S24</f>
        <v>0</v>
      </c>
      <c r="F35" s="149">
        <f>'Key project Info'!T24</f>
        <v>0</v>
      </c>
      <c r="G35" s="149">
        <f>'Key project Info'!U24</f>
        <v>0</v>
      </c>
      <c r="H35" s="149">
        <f>'Key project Info'!V24</f>
        <v>0</v>
      </c>
      <c r="I35" s="149">
        <f>'Key project Info'!W24</f>
        <v>0</v>
      </c>
      <c r="J35" s="149">
        <f>'Key project Info'!X24</f>
        <v>0</v>
      </c>
      <c r="K35" s="149">
        <f>'Key project Info'!Y24</f>
        <v>0</v>
      </c>
      <c r="L35" s="149">
        <f>'Key project Info'!Z24</f>
        <v>0</v>
      </c>
      <c r="M35" s="149">
        <f>'Key project Info'!AA24</f>
        <v>0</v>
      </c>
      <c r="N35" s="149">
        <f>'Key project Info'!AB24</f>
        <v>0</v>
      </c>
      <c r="O35" s="149">
        <f>'Key project Info'!AC24</f>
        <v>0</v>
      </c>
      <c r="P35" s="149">
        <f>'Key project Info'!AD24</f>
        <v>0</v>
      </c>
      <c r="Q35" s="149">
        <f>'Key project Info'!AE24</f>
        <v>0</v>
      </c>
      <c r="R35" s="149">
        <f>'Key project Info'!AF24</f>
        <v>0</v>
      </c>
      <c r="S35" s="149">
        <f>'Key project Info'!AG24</f>
        <v>0</v>
      </c>
      <c r="T35" s="149">
        <f>'Key project Info'!AH24</f>
        <v>0</v>
      </c>
      <c r="U35" s="149">
        <f>'Key project Info'!AI24</f>
        <v>0</v>
      </c>
      <c r="V35" s="149">
        <f>'Key project Info'!AJ24</f>
        <v>0</v>
      </c>
      <c r="W35" s="149">
        <f>'Key project Info'!AK24</f>
        <v>0</v>
      </c>
      <c r="X35" s="16"/>
      <c r="Y35" s="16"/>
      <c r="Z35" s="16"/>
      <c r="AA35" s="16"/>
      <c r="AB35" s="16"/>
      <c r="AC35" s="16"/>
      <c r="AD35" s="16"/>
      <c r="AE35" s="16"/>
      <c r="AF35" s="16"/>
      <c r="AG35" s="16"/>
      <c r="AH35" s="16"/>
      <c r="AI35" s="16"/>
      <c r="AJ35" s="16"/>
      <c r="AK35" s="16"/>
      <c r="AL35" s="16"/>
      <c r="AM35" s="16"/>
    </row>
    <row r="36" spans="1:39" x14ac:dyDescent="0.3">
      <c r="A36" s="16"/>
      <c r="B36" s="18" t="str">
        <f>'Key project Info'!P25</f>
        <v>Land use e</v>
      </c>
      <c r="C36" s="149">
        <f>'Key project Info'!Q25</f>
        <v>0</v>
      </c>
      <c r="D36" s="149">
        <f>'Key project Info'!R25</f>
        <v>0</v>
      </c>
      <c r="E36" s="149">
        <f>'Key project Info'!S25</f>
        <v>0</v>
      </c>
      <c r="F36" s="149">
        <f>'Key project Info'!T25</f>
        <v>0</v>
      </c>
      <c r="G36" s="149">
        <f>'Key project Info'!U25</f>
        <v>0</v>
      </c>
      <c r="H36" s="149">
        <f>'Key project Info'!V25</f>
        <v>0</v>
      </c>
      <c r="I36" s="149">
        <f>'Key project Info'!W25</f>
        <v>0</v>
      </c>
      <c r="J36" s="149">
        <f>'Key project Info'!X25</f>
        <v>0</v>
      </c>
      <c r="K36" s="149">
        <f>'Key project Info'!Y25</f>
        <v>0</v>
      </c>
      <c r="L36" s="149">
        <f>'Key project Info'!Z25</f>
        <v>0</v>
      </c>
      <c r="M36" s="149">
        <f>'Key project Info'!AA25</f>
        <v>0</v>
      </c>
      <c r="N36" s="149">
        <f>'Key project Info'!AB25</f>
        <v>0</v>
      </c>
      <c r="O36" s="149">
        <f>'Key project Info'!AC25</f>
        <v>0</v>
      </c>
      <c r="P36" s="149">
        <f>'Key project Info'!AD25</f>
        <v>0</v>
      </c>
      <c r="Q36" s="149">
        <f>'Key project Info'!AE25</f>
        <v>0</v>
      </c>
      <c r="R36" s="149">
        <f>'Key project Info'!AF25</f>
        <v>0</v>
      </c>
      <c r="S36" s="149">
        <f>'Key project Info'!AG25</f>
        <v>0</v>
      </c>
      <c r="T36" s="149">
        <f>'Key project Info'!AH25</f>
        <v>0</v>
      </c>
      <c r="U36" s="149">
        <f>'Key project Info'!AI25</f>
        <v>0</v>
      </c>
      <c r="V36" s="149">
        <f>'Key project Info'!AJ25</f>
        <v>0</v>
      </c>
      <c r="W36" s="149">
        <f>'Key project Info'!AK25</f>
        <v>0</v>
      </c>
      <c r="X36" s="16"/>
      <c r="Y36" s="16"/>
      <c r="Z36" s="16"/>
      <c r="AA36" s="16"/>
      <c r="AB36" s="16"/>
      <c r="AC36" s="16"/>
      <c r="AD36" s="16"/>
      <c r="AE36" s="16"/>
      <c r="AF36" s="16"/>
      <c r="AG36" s="16"/>
      <c r="AH36" s="16"/>
      <c r="AI36" s="16"/>
      <c r="AJ36" s="16"/>
      <c r="AK36" s="16"/>
      <c r="AL36" s="16"/>
      <c r="AM36" s="16"/>
    </row>
    <row r="37" spans="1:39" x14ac:dyDescent="0.3">
      <c r="A37" s="16"/>
      <c r="B37" s="18" t="str">
        <f>'Key project Info'!P26</f>
        <v>Land use g</v>
      </c>
      <c r="C37" s="149">
        <f>'Key project Info'!Q26</f>
        <v>0</v>
      </c>
      <c r="D37" s="149">
        <f>'Key project Info'!R26</f>
        <v>0</v>
      </c>
      <c r="E37" s="149">
        <f>'Key project Info'!S26</f>
        <v>0</v>
      </c>
      <c r="F37" s="149">
        <f>'Key project Info'!T26</f>
        <v>0</v>
      </c>
      <c r="G37" s="149">
        <f>'Key project Info'!U26</f>
        <v>0</v>
      </c>
      <c r="H37" s="149">
        <f>'Key project Info'!V26</f>
        <v>0</v>
      </c>
      <c r="I37" s="149">
        <f>'Key project Info'!W26</f>
        <v>0</v>
      </c>
      <c r="J37" s="149">
        <f>'Key project Info'!X26</f>
        <v>0</v>
      </c>
      <c r="K37" s="149">
        <f>'Key project Info'!Y26</f>
        <v>0</v>
      </c>
      <c r="L37" s="149">
        <f>'Key project Info'!Z26</f>
        <v>0</v>
      </c>
      <c r="M37" s="149">
        <f>'Key project Info'!AA26</f>
        <v>0</v>
      </c>
      <c r="N37" s="149">
        <f>'Key project Info'!AB26</f>
        <v>0</v>
      </c>
      <c r="O37" s="149">
        <f>'Key project Info'!AC26</f>
        <v>0</v>
      </c>
      <c r="P37" s="149">
        <f>'Key project Info'!AD26</f>
        <v>0</v>
      </c>
      <c r="Q37" s="149">
        <f>'Key project Info'!AE26</f>
        <v>0</v>
      </c>
      <c r="R37" s="149">
        <f>'Key project Info'!AF26</f>
        <v>0</v>
      </c>
      <c r="S37" s="149">
        <f>'Key project Info'!AG26</f>
        <v>0</v>
      </c>
      <c r="T37" s="149">
        <f>'Key project Info'!AH26</f>
        <v>0</v>
      </c>
      <c r="U37" s="149">
        <f>'Key project Info'!AI26</f>
        <v>0</v>
      </c>
      <c r="V37" s="149">
        <f>'Key project Info'!AJ26</f>
        <v>0</v>
      </c>
      <c r="W37" s="149">
        <f>'Key project Info'!AK26</f>
        <v>0</v>
      </c>
      <c r="X37" s="16"/>
      <c r="Y37" s="16"/>
      <c r="Z37" s="16"/>
      <c r="AA37" s="16"/>
      <c r="AB37" s="16"/>
      <c r="AC37" s="16"/>
      <c r="AD37" s="16"/>
      <c r="AE37" s="16"/>
      <c r="AF37" s="16"/>
      <c r="AG37" s="16"/>
      <c r="AH37" s="16"/>
      <c r="AI37" s="16"/>
      <c r="AJ37" s="16"/>
      <c r="AK37" s="16"/>
      <c r="AL37" s="16"/>
      <c r="AM37" s="16"/>
    </row>
    <row r="38" spans="1:39" x14ac:dyDescent="0.3">
      <c r="A38" s="16"/>
      <c r="B38" s="18" t="str">
        <f>'Key project Info'!P27</f>
        <v>Land use h</v>
      </c>
      <c r="C38" s="149">
        <f>'Key project Info'!Q27</f>
        <v>0</v>
      </c>
      <c r="D38" s="149">
        <f>'Key project Info'!R27</f>
        <v>0</v>
      </c>
      <c r="E38" s="149">
        <f>'Key project Info'!S27</f>
        <v>0</v>
      </c>
      <c r="F38" s="149">
        <f>'Key project Info'!T27</f>
        <v>0</v>
      </c>
      <c r="G38" s="149">
        <f>'Key project Info'!U27</f>
        <v>0</v>
      </c>
      <c r="H38" s="149">
        <f>'Key project Info'!V27</f>
        <v>0</v>
      </c>
      <c r="I38" s="149">
        <f>'Key project Info'!W27</f>
        <v>0</v>
      </c>
      <c r="J38" s="149">
        <f>'Key project Info'!X27</f>
        <v>0</v>
      </c>
      <c r="K38" s="149">
        <f>'Key project Info'!Y27</f>
        <v>0</v>
      </c>
      <c r="L38" s="149">
        <f>'Key project Info'!Z27</f>
        <v>0</v>
      </c>
      <c r="M38" s="149">
        <f>'Key project Info'!AA27</f>
        <v>0</v>
      </c>
      <c r="N38" s="149">
        <f>'Key project Info'!AB27</f>
        <v>0</v>
      </c>
      <c r="O38" s="149">
        <f>'Key project Info'!AC27</f>
        <v>0</v>
      </c>
      <c r="P38" s="149">
        <f>'Key project Info'!AD27</f>
        <v>0</v>
      </c>
      <c r="Q38" s="149">
        <f>'Key project Info'!AE27</f>
        <v>0</v>
      </c>
      <c r="R38" s="149">
        <f>'Key project Info'!AF27</f>
        <v>0</v>
      </c>
      <c r="S38" s="149">
        <f>'Key project Info'!AG27</f>
        <v>0</v>
      </c>
      <c r="T38" s="149">
        <f>'Key project Info'!AH27</f>
        <v>0</v>
      </c>
      <c r="U38" s="149">
        <f>'Key project Info'!AI27</f>
        <v>0</v>
      </c>
      <c r="V38" s="149">
        <f>'Key project Info'!AJ27</f>
        <v>0</v>
      </c>
      <c r="W38" s="149">
        <f>'Key project Info'!AK27</f>
        <v>0</v>
      </c>
      <c r="X38" s="16"/>
      <c r="Y38" s="16"/>
      <c r="Z38" s="16"/>
      <c r="AA38" s="16"/>
      <c r="AB38" s="16"/>
      <c r="AC38" s="16"/>
      <c r="AD38" s="16"/>
      <c r="AE38" s="16"/>
      <c r="AF38" s="16"/>
      <c r="AG38" s="16"/>
      <c r="AH38" s="16"/>
      <c r="AI38" s="16"/>
      <c r="AJ38" s="16"/>
      <c r="AK38" s="16"/>
      <c r="AL38" s="16"/>
      <c r="AM38" s="16"/>
    </row>
    <row r="39" spans="1:39" x14ac:dyDescent="0.3">
      <c r="A39" s="16"/>
      <c r="B39" s="18" t="str">
        <f>'Key project Info'!P28</f>
        <v>Land use i</v>
      </c>
      <c r="C39" s="149">
        <f>'Key project Info'!Q28</f>
        <v>0</v>
      </c>
      <c r="D39" s="149">
        <f>'Key project Info'!R28</f>
        <v>0</v>
      </c>
      <c r="E39" s="149">
        <f>'Key project Info'!S28</f>
        <v>0</v>
      </c>
      <c r="F39" s="149">
        <f>'Key project Info'!T28</f>
        <v>0</v>
      </c>
      <c r="G39" s="149">
        <f>'Key project Info'!U28</f>
        <v>0</v>
      </c>
      <c r="H39" s="149">
        <f>'Key project Info'!V28</f>
        <v>0</v>
      </c>
      <c r="I39" s="149">
        <f>'Key project Info'!W28</f>
        <v>0</v>
      </c>
      <c r="J39" s="149">
        <f>'Key project Info'!X28</f>
        <v>0</v>
      </c>
      <c r="K39" s="149">
        <f>'Key project Info'!Y28</f>
        <v>0</v>
      </c>
      <c r="L39" s="149">
        <f>'Key project Info'!Z28</f>
        <v>0</v>
      </c>
      <c r="M39" s="149">
        <f>'Key project Info'!AA28</f>
        <v>0</v>
      </c>
      <c r="N39" s="149">
        <f>'Key project Info'!AB28</f>
        <v>0</v>
      </c>
      <c r="O39" s="149">
        <f>'Key project Info'!AC28</f>
        <v>0</v>
      </c>
      <c r="P39" s="149">
        <f>'Key project Info'!AD28</f>
        <v>0</v>
      </c>
      <c r="Q39" s="149">
        <f>'Key project Info'!AE28</f>
        <v>0</v>
      </c>
      <c r="R39" s="149">
        <f>'Key project Info'!AF28</f>
        <v>0</v>
      </c>
      <c r="S39" s="149">
        <f>'Key project Info'!AG28</f>
        <v>0</v>
      </c>
      <c r="T39" s="149">
        <f>'Key project Info'!AH28</f>
        <v>0</v>
      </c>
      <c r="U39" s="149">
        <f>'Key project Info'!AI28</f>
        <v>0</v>
      </c>
      <c r="V39" s="149">
        <f>'Key project Info'!AJ28</f>
        <v>0</v>
      </c>
      <c r="W39" s="149">
        <f>'Key project Info'!AK28</f>
        <v>0</v>
      </c>
      <c r="X39" s="16"/>
      <c r="Y39" s="16"/>
      <c r="Z39" s="16"/>
      <c r="AA39" s="16"/>
      <c r="AB39" s="16"/>
      <c r="AC39" s="16"/>
      <c r="AD39" s="16"/>
      <c r="AE39" s="16"/>
      <c r="AF39" s="16"/>
      <c r="AG39" s="16"/>
      <c r="AH39" s="16"/>
      <c r="AI39" s="16"/>
      <c r="AJ39" s="16"/>
      <c r="AK39" s="16"/>
      <c r="AL39" s="16"/>
      <c r="AM39" s="16"/>
    </row>
    <row r="40" spans="1:39" x14ac:dyDescent="0.3">
      <c r="A40" s="16"/>
      <c r="B40" s="18" t="str">
        <f>'Key project Info'!P29</f>
        <v>Land use j</v>
      </c>
      <c r="C40" s="149">
        <f>'Key project Info'!Q29</f>
        <v>0</v>
      </c>
      <c r="D40" s="149">
        <f>'Key project Info'!R29</f>
        <v>0</v>
      </c>
      <c r="E40" s="149">
        <f>'Key project Info'!S29</f>
        <v>0</v>
      </c>
      <c r="F40" s="149">
        <f>'Key project Info'!T29</f>
        <v>0</v>
      </c>
      <c r="G40" s="149">
        <f>'Key project Info'!U29</f>
        <v>0</v>
      </c>
      <c r="H40" s="149">
        <f>'Key project Info'!V29</f>
        <v>0</v>
      </c>
      <c r="I40" s="149">
        <f>'Key project Info'!W29</f>
        <v>0</v>
      </c>
      <c r="J40" s="149">
        <f>'Key project Info'!X29</f>
        <v>0</v>
      </c>
      <c r="K40" s="149">
        <f>'Key project Info'!Y29</f>
        <v>0</v>
      </c>
      <c r="L40" s="149">
        <f>'Key project Info'!Z29</f>
        <v>0</v>
      </c>
      <c r="M40" s="149">
        <f>'Key project Info'!AA29</f>
        <v>0</v>
      </c>
      <c r="N40" s="149">
        <f>'Key project Info'!AB29</f>
        <v>0</v>
      </c>
      <c r="O40" s="149">
        <f>'Key project Info'!AC29</f>
        <v>0</v>
      </c>
      <c r="P40" s="149">
        <f>'Key project Info'!AD29</f>
        <v>0</v>
      </c>
      <c r="Q40" s="149">
        <f>'Key project Info'!AE29</f>
        <v>0</v>
      </c>
      <c r="R40" s="149">
        <f>'Key project Info'!AF29</f>
        <v>0</v>
      </c>
      <c r="S40" s="149">
        <f>'Key project Info'!AG29</f>
        <v>0</v>
      </c>
      <c r="T40" s="149">
        <f>'Key project Info'!AH29</f>
        <v>0</v>
      </c>
      <c r="U40" s="149">
        <f>'Key project Info'!AI29</f>
        <v>0</v>
      </c>
      <c r="V40" s="149">
        <f>'Key project Info'!AJ29</f>
        <v>0</v>
      </c>
      <c r="W40" s="149">
        <f>'Key project Info'!AK29</f>
        <v>0</v>
      </c>
      <c r="X40" s="16"/>
      <c r="Y40" s="16"/>
      <c r="Z40" s="16"/>
      <c r="AA40" s="16"/>
      <c r="AB40" s="16"/>
      <c r="AC40" s="16"/>
      <c r="AD40" s="16"/>
      <c r="AE40" s="16"/>
      <c r="AF40" s="16"/>
      <c r="AG40" s="16"/>
      <c r="AH40" s="16"/>
      <c r="AI40" s="16"/>
      <c r="AJ40" s="16"/>
      <c r="AK40" s="16"/>
      <c r="AL40" s="16"/>
      <c r="AM40" s="16"/>
    </row>
    <row r="41" spans="1:39" x14ac:dyDescent="0.3">
      <c r="A41" s="16"/>
      <c r="B41" s="18" t="str">
        <f>'Key project Info'!P30</f>
        <v>Land use k</v>
      </c>
      <c r="C41" s="149">
        <f>'Key project Info'!Q30</f>
        <v>0</v>
      </c>
      <c r="D41" s="149">
        <f>'Key project Info'!R30</f>
        <v>0</v>
      </c>
      <c r="E41" s="149">
        <f>'Key project Info'!S30</f>
        <v>0</v>
      </c>
      <c r="F41" s="149">
        <f>'Key project Info'!T30</f>
        <v>0</v>
      </c>
      <c r="G41" s="149">
        <f>'Key project Info'!U30</f>
        <v>0</v>
      </c>
      <c r="H41" s="149">
        <f>'Key project Info'!V30</f>
        <v>0</v>
      </c>
      <c r="I41" s="149">
        <f>'Key project Info'!W30</f>
        <v>0</v>
      </c>
      <c r="J41" s="149">
        <f>'Key project Info'!X30</f>
        <v>0</v>
      </c>
      <c r="K41" s="149">
        <f>'Key project Info'!Y30</f>
        <v>0</v>
      </c>
      <c r="L41" s="149">
        <f>'Key project Info'!Z30</f>
        <v>0</v>
      </c>
      <c r="M41" s="149">
        <f>'Key project Info'!AA30</f>
        <v>0</v>
      </c>
      <c r="N41" s="149">
        <f>'Key project Info'!AB30</f>
        <v>0</v>
      </c>
      <c r="O41" s="149">
        <f>'Key project Info'!AC30</f>
        <v>0</v>
      </c>
      <c r="P41" s="149">
        <f>'Key project Info'!AD30</f>
        <v>0</v>
      </c>
      <c r="Q41" s="149">
        <f>'Key project Info'!AE30</f>
        <v>0</v>
      </c>
      <c r="R41" s="149">
        <f>'Key project Info'!AF30</f>
        <v>0</v>
      </c>
      <c r="S41" s="149">
        <f>'Key project Info'!AG30</f>
        <v>0</v>
      </c>
      <c r="T41" s="149">
        <f>'Key project Info'!AH30</f>
        <v>0</v>
      </c>
      <c r="U41" s="149">
        <f>'Key project Info'!AI30</f>
        <v>0</v>
      </c>
      <c r="V41" s="149">
        <f>'Key project Info'!AJ30</f>
        <v>0</v>
      </c>
      <c r="W41" s="149">
        <f>'Key project Info'!AK30</f>
        <v>0</v>
      </c>
      <c r="X41" s="16"/>
      <c r="Y41" s="16"/>
      <c r="Z41" s="16"/>
      <c r="AA41" s="16"/>
      <c r="AB41" s="16"/>
      <c r="AC41" s="16"/>
      <c r="AD41" s="16"/>
      <c r="AE41" s="16"/>
      <c r="AF41" s="16"/>
      <c r="AG41" s="16"/>
      <c r="AH41" s="16"/>
      <c r="AI41" s="16"/>
      <c r="AJ41" s="16"/>
      <c r="AK41" s="16"/>
      <c r="AL41" s="16"/>
      <c r="AM41" s="16"/>
    </row>
    <row r="42" spans="1:39" x14ac:dyDescent="0.3">
      <c r="A42" s="16"/>
      <c r="B42" s="18" t="str">
        <f>'Key project Info'!P31</f>
        <v>Land use l</v>
      </c>
      <c r="C42" s="149">
        <f>'Key project Info'!Q31</f>
        <v>0</v>
      </c>
      <c r="D42" s="149">
        <f>'Key project Info'!R31</f>
        <v>0</v>
      </c>
      <c r="E42" s="149">
        <f>'Key project Info'!S31</f>
        <v>0</v>
      </c>
      <c r="F42" s="149">
        <f>'Key project Info'!T31</f>
        <v>0</v>
      </c>
      <c r="G42" s="149">
        <f>'Key project Info'!U31</f>
        <v>0</v>
      </c>
      <c r="H42" s="149">
        <f>'Key project Info'!V31</f>
        <v>0</v>
      </c>
      <c r="I42" s="149">
        <f>'Key project Info'!W31</f>
        <v>0</v>
      </c>
      <c r="J42" s="149">
        <f>'Key project Info'!X31</f>
        <v>0</v>
      </c>
      <c r="K42" s="149">
        <f>'Key project Info'!Y31</f>
        <v>0</v>
      </c>
      <c r="L42" s="149">
        <f>'Key project Info'!Z31</f>
        <v>0</v>
      </c>
      <c r="M42" s="149">
        <f>'Key project Info'!AA31</f>
        <v>0</v>
      </c>
      <c r="N42" s="149">
        <f>'Key project Info'!AB31</f>
        <v>0</v>
      </c>
      <c r="O42" s="149">
        <f>'Key project Info'!AC31</f>
        <v>0</v>
      </c>
      <c r="P42" s="149">
        <f>'Key project Info'!AD31</f>
        <v>0</v>
      </c>
      <c r="Q42" s="149">
        <f>'Key project Info'!AE31</f>
        <v>0</v>
      </c>
      <c r="R42" s="149">
        <f>'Key project Info'!AF31</f>
        <v>0</v>
      </c>
      <c r="S42" s="149">
        <f>'Key project Info'!AG31</f>
        <v>0</v>
      </c>
      <c r="T42" s="149">
        <f>'Key project Info'!AH31</f>
        <v>0</v>
      </c>
      <c r="U42" s="149">
        <f>'Key project Info'!AI31</f>
        <v>0</v>
      </c>
      <c r="V42" s="149">
        <f>'Key project Info'!AJ31</f>
        <v>0</v>
      </c>
      <c r="W42" s="149">
        <f>'Key project Info'!AK31</f>
        <v>0</v>
      </c>
      <c r="X42" s="16"/>
      <c r="Y42" s="16"/>
      <c r="Z42" s="16"/>
      <c r="AA42" s="16"/>
      <c r="AB42" s="16"/>
      <c r="AC42" s="16"/>
      <c r="AD42" s="16"/>
      <c r="AE42" s="16"/>
      <c r="AF42" s="16"/>
      <c r="AG42" s="16"/>
      <c r="AH42" s="16"/>
      <c r="AI42" s="16"/>
      <c r="AJ42" s="16"/>
      <c r="AK42" s="16"/>
      <c r="AL42" s="16"/>
      <c r="AM42" s="16"/>
    </row>
    <row r="43" spans="1:39" x14ac:dyDescent="0.3">
      <c r="A43" s="16"/>
      <c r="B43" s="18" t="str">
        <f>'Key project Info'!P32</f>
        <v>Land use m</v>
      </c>
      <c r="C43" s="149">
        <f>'Key project Info'!Q32</f>
        <v>0</v>
      </c>
      <c r="D43" s="149">
        <f>'Key project Info'!R32</f>
        <v>0</v>
      </c>
      <c r="E43" s="149">
        <f>'Key project Info'!S32</f>
        <v>0</v>
      </c>
      <c r="F43" s="149">
        <f>'Key project Info'!T32</f>
        <v>0</v>
      </c>
      <c r="G43" s="149">
        <f>'Key project Info'!U32</f>
        <v>0</v>
      </c>
      <c r="H43" s="149">
        <f>'Key project Info'!V32</f>
        <v>0</v>
      </c>
      <c r="I43" s="149">
        <f>'Key project Info'!W32</f>
        <v>0</v>
      </c>
      <c r="J43" s="149">
        <f>'Key project Info'!X32</f>
        <v>0</v>
      </c>
      <c r="K43" s="149">
        <f>'Key project Info'!Y32</f>
        <v>0</v>
      </c>
      <c r="L43" s="149">
        <f>'Key project Info'!Z32</f>
        <v>0</v>
      </c>
      <c r="M43" s="149">
        <f>'Key project Info'!AA32</f>
        <v>0</v>
      </c>
      <c r="N43" s="149">
        <f>'Key project Info'!AB32</f>
        <v>0</v>
      </c>
      <c r="O43" s="149">
        <f>'Key project Info'!AC32</f>
        <v>0</v>
      </c>
      <c r="P43" s="149">
        <f>'Key project Info'!AD32</f>
        <v>0</v>
      </c>
      <c r="Q43" s="149">
        <f>'Key project Info'!AE32</f>
        <v>0</v>
      </c>
      <c r="R43" s="149">
        <f>'Key project Info'!AF32</f>
        <v>0</v>
      </c>
      <c r="S43" s="149">
        <f>'Key project Info'!AG32</f>
        <v>0</v>
      </c>
      <c r="T43" s="149">
        <f>'Key project Info'!AH32</f>
        <v>0</v>
      </c>
      <c r="U43" s="149">
        <f>'Key project Info'!AI32</f>
        <v>0</v>
      </c>
      <c r="V43" s="149">
        <f>'Key project Info'!AJ32</f>
        <v>0</v>
      </c>
      <c r="W43" s="149">
        <f>'Key project Info'!AK32</f>
        <v>0</v>
      </c>
      <c r="X43" s="16"/>
      <c r="Y43" s="16"/>
      <c r="Z43" s="16"/>
      <c r="AA43" s="16"/>
      <c r="AB43" s="16"/>
      <c r="AC43" s="16"/>
      <c r="AD43" s="16"/>
      <c r="AE43" s="16"/>
      <c r="AF43" s="16"/>
      <c r="AG43" s="16"/>
      <c r="AH43" s="16"/>
      <c r="AI43" s="16"/>
      <c r="AJ43" s="16"/>
      <c r="AK43" s="16"/>
      <c r="AL43" s="16"/>
      <c r="AM43" s="16"/>
    </row>
    <row r="44" spans="1:39" x14ac:dyDescent="0.3">
      <c r="A44" s="16"/>
      <c r="B44" s="18" t="str">
        <f>'Key project Info'!P33</f>
        <v>Land use n</v>
      </c>
      <c r="C44" s="149">
        <f>'Key project Info'!Q33</f>
        <v>0</v>
      </c>
      <c r="D44" s="149">
        <f>'Key project Info'!R33</f>
        <v>0</v>
      </c>
      <c r="E44" s="149">
        <f>'Key project Info'!S33</f>
        <v>0</v>
      </c>
      <c r="F44" s="149">
        <f>'Key project Info'!T33</f>
        <v>0</v>
      </c>
      <c r="G44" s="149">
        <f>'Key project Info'!U33</f>
        <v>0</v>
      </c>
      <c r="H44" s="149">
        <f>'Key project Info'!V33</f>
        <v>0</v>
      </c>
      <c r="I44" s="149">
        <f>'Key project Info'!W33</f>
        <v>0</v>
      </c>
      <c r="J44" s="149">
        <f>'Key project Info'!X33</f>
        <v>0</v>
      </c>
      <c r="K44" s="149">
        <f>'Key project Info'!Y33</f>
        <v>0</v>
      </c>
      <c r="L44" s="149">
        <f>'Key project Info'!Z33</f>
        <v>0</v>
      </c>
      <c r="M44" s="149">
        <f>'Key project Info'!AA33</f>
        <v>0</v>
      </c>
      <c r="N44" s="149">
        <f>'Key project Info'!AB33</f>
        <v>0</v>
      </c>
      <c r="O44" s="149">
        <f>'Key project Info'!AC33</f>
        <v>0</v>
      </c>
      <c r="P44" s="149">
        <f>'Key project Info'!AD33</f>
        <v>0</v>
      </c>
      <c r="Q44" s="149">
        <f>'Key project Info'!AE33</f>
        <v>0</v>
      </c>
      <c r="R44" s="149">
        <f>'Key project Info'!AF33</f>
        <v>0</v>
      </c>
      <c r="S44" s="149">
        <f>'Key project Info'!AG33</f>
        <v>0</v>
      </c>
      <c r="T44" s="149">
        <f>'Key project Info'!AH33</f>
        <v>0</v>
      </c>
      <c r="U44" s="149">
        <f>'Key project Info'!AI33</f>
        <v>0</v>
      </c>
      <c r="V44" s="149">
        <f>'Key project Info'!AJ33</f>
        <v>0</v>
      </c>
      <c r="W44" s="149">
        <f>'Key project Info'!AK33</f>
        <v>0</v>
      </c>
      <c r="X44" s="16"/>
      <c r="Y44" s="16"/>
      <c r="Z44" s="16"/>
      <c r="AA44" s="16"/>
      <c r="AB44" s="16"/>
      <c r="AC44" s="16"/>
      <c r="AD44" s="16"/>
      <c r="AE44" s="16"/>
      <c r="AF44" s="16"/>
      <c r="AG44" s="16"/>
      <c r="AH44" s="16"/>
      <c r="AI44" s="16"/>
      <c r="AJ44" s="16"/>
      <c r="AK44" s="16"/>
      <c r="AL44" s="16"/>
      <c r="AM44" s="16"/>
    </row>
    <row r="45" spans="1:39" x14ac:dyDescent="0.3">
      <c r="A45" s="16"/>
      <c r="B45" s="18" t="str">
        <f>'Key project Info'!P34</f>
        <v>Land use o</v>
      </c>
      <c r="C45" s="149">
        <f>'Key project Info'!Q34</f>
        <v>0</v>
      </c>
      <c r="D45" s="149">
        <f>'Key project Info'!R34</f>
        <v>0</v>
      </c>
      <c r="E45" s="149">
        <f>'Key project Info'!S34</f>
        <v>0</v>
      </c>
      <c r="F45" s="149">
        <f>'Key project Info'!T34</f>
        <v>0</v>
      </c>
      <c r="G45" s="149">
        <f>'Key project Info'!U34</f>
        <v>0</v>
      </c>
      <c r="H45" s="149">
        <f>'Key project Info'!V34</f>
        <v>0</v>
      </c>
      <c r="I45" s="149">
        <f>'Key project Info'!W34</f>
        <v>0</v>
      </c>
      <c r="J45" s="149">
        <f>'Key project Info'!X34</f>
        <v>0</v>
      </c>
      <c r="K45" s="149">
        <f>'Key project Info'!Y34</f>
        <v>0</v>
      </c>
      <c r="L45" s="149">
        <f>'Key project Info'!Z34</f>
        <v>0</v>
      </c>
      <c r="M45" s="149">
        <f>'Key project Info'!AA34</f>
        <v>0</v>
      </c>
      <c r="N45" s="149">
        <f>'Key project Info'!AB34</f>
        <v>0</v>
      </c>
      <c r="O45" s="149">
        <f>'Key project Info'!AC34</f>
        <v>0</v>
      </c>
      <c r="P45" s="149">
        <f>'Key project Info'!AD34</f>
        <v>0</v>
      </c>
      <c r="Q45" s="149">
        <f>'Key project Info'!AE34</f>
        <v>0</v>
      </c>
      <c r="R45" s="149">
        <f>'Key project Info'!AF34</f>
        <v>0</v>
      </c>
      <c r="S45" s="149">
        <f>'Key project Info'!AG34</f>
        <v>0</v>
      </c>
      <c r="T45" s="149">
        <f>'Key project Info'!AH34</f>
        <v>0</v>
      </c>
      <c r="U45" s="149">
        <f>'Key project Info'!AI34</f>
        <v>0</v>
      </c>
      <c r="V45" s="149">
        <f>'Key project Info'!AJ34</f>
        <v>0</v>
      </c>
      <c r="W45" s="149">
        <f>'Key project Info'!AK34</f>
        <v>0</v>
      </c>
      <c r="X45" s="16"/>
      <c r="Y45" s="16"/>
      <c r="Z45" s="16"/>
      <c r="AA45" s="16"/>
      <c r="AB45" s="16"/>
      <c r="AC45" s="16"/>
      <c r="AD45" s="16"/>
      <c r="AE45" s="16"/>
      <c r="AF45" s="16"/>
      <c r="AG45" s="16"/>
      <c r="AH45" s="16"/>
      <c r="AI45" s="16"/>
      <c r="AJ45" s="16"/>
      <c r="AK45" s="16"/>
      <c r="AL45" s="16"/>
      <c r="AM45" s="16"/>
    </row>
    <row r="46" spans="1:39" x14ac:dyDescent="0.3">
      <c r="A46" s="16"/>
      <c r="B46" s="18" t="str">
        <f>'Key project Info'!P35</f>
        <v>Land use p</v>
      </c>
      <c r="C46" s="149">
        <f>'Key project Info'!Q35</f>
        <v>0</v>
      </c>
      <c r="D46" s="149">
        <f>'Key project Info'!R35</f>
        <v>0</v>
      </c>
      <c r="E46" s="149">
        <f>'Key project Info'!S35</f>
        <v>0</v>
      </c>
      <c r="F46" s="149">
        <f>'Key project Info'!T35</f>
        <v>0</v>
      </c>
      <c r="G46" s="149">
        <f>'Key project Info'!U35</f>
        <v>0</v>
      </c>
      <c r="H46" s="149">
        <f>'Key project Info'!V35</f>
        <v>0</v>
      </c>
      <c r="I46" s="149">
        <f>'Key project Info'!W35</f>
        <v>0</v>
      </c>
      <c r="J46" s="149">
        <f>'Key project Info'!X35</f>
        <v>0</v>
      </c>
      <c r="K46" s="149">
        <f>'Key project Info'!Y35</f>
        <v>0</v>
      </c>
      <c r="L46" s="149">
        <f>'Key project Info'!Z35</f>
        <v>0</v>
      </c>
      <c r="M46" s="149">
        <f>'Key project Info'!AA35</f>
        <v>0</v>
      </c>
      <c r="N46" s="149">
        <f>'Key project Info'!AB35</f>
        <v>0</v>
      </c>
      <c r="O46" s="149">
        <f>'Key project Info'!AC35</f>
        <v>0</v>
      </c>
      <c r="P46" s="149">
        <f>'Key project Info'!AD35</f>
        <v>0</v>
      </c>
      <c r="Q46" s="149">
        <f>'Key project Info'!AE35</f>
        <v>0</v>
      </c>
      <c r="R46" s="149">
        <f>'Key project Info'!AF35</f>
        <v>0</v>
      </c>
      <c r="S46" s="149">
        <f>'Key project Info'!AG35</f>
        <v>0</v>
      </c>
      <c r="T46" s="149">
        <f>'Key project Info'!AH35</f>
        <v>0</v>
      </c>
      <c r="U46" s="149">
        <f>'Key project Info'!AI35</f>
        <v>0</v>
      </c>
      <c r="V46" s="149">
        <f>'Key project Info'!AJ35</f>
        <v>0</v>
      </c>
      <c r="W46" s="149">
        <f>'Key project Info'!AK35</f>
        <v>0</v>
      </c>
      <c r="X46" s="16"/>
      <c r="Y46" s="16"/>
      <c r="Z46" s="16"/>
      <c r="AA46" s="16"/>
      <c r="AB46" s="16"/>
      <c r="AC46" s="16"/>
      <c r="AD46" s="16"/>
      <c r="AE46" s="16"/>
      <c r="AF46" s="16"/>
      <c r="AG46" s="16"/>
      <c r="AH46" s="16"/>
      <c r="AI46" s="16"/>
      <c r="AJ46" s="16"/>
      <c r="AK46" s="16"/>
      <c r="AL46" s="16"/>
      <c r="AM46" s="16"/>
    </row>
    <row r="47" spans="1:39" x14ac:dyDescent="0.3">
      <c r="A47" s="16"/>
      <c r="B47" s="18" t="str">
        <f>'Key project Info'!P36</f>
        <v>Land use q</v>
      </c>
      <c r="C47" s="149">
        <f>'Key project Info'!Q36</f>
        <v>0</v>
      </c>
      <c r="D47" s="149">
        <f>'Key project Info'!R36</f>
        <v>0</v>
      </c>
      <c r="E47" s="149">
        <f>'Key project Info'!S36</f>
        <v>0</v>
      </c>
      <c r="F47" s="149">
        <f>'Key project Info'!T36</f>
        <v>0</v>
      </c>
      <c r="G47" s="149">
        <f>'Key project Info'!U36</f>
        <v>0</v>
      </c>
      <c r="H47" s="149">
        <f>'Key project Info'!V36</f>
        <v>0</v>
      </c>
      <c r="I47" s="149">
        <f>'Key project Info'!W36</f>
        <v>0</v>
      </c>
      <c r="J47" s="149">
        <f>'Key project Info'!X36</f>
        <v>0</v>
      </c>
      <c r="K47" s="149">
        <f>'Key project Info'!Y36</f>
        <v>0</v>
      </c>
      <c r="L47" s="149">
        <f>'Key project Info'!Z36</f>
        <v>0</v>
      </c>
      <c r="M47" s="149">
        <f>'Key project Info'!AA36</f>
        <v>0</v>
      </c>
      <c r="N47" s="149">
        <f>'Key project Info'!AB36</f>
        <v>0</v>
      </c>
      <c r="O47" s="149">
        <f>'Key project Info'!AC36</f>
        <v>0</v>
      </c>
      <c r="P47" s="149">
        <f>'Key project Info'!AD36</f>
        <v>0</v>
      </c>
      <c r="Q47" s="149">
        <f>'Key project Info'!AE36</f>
        <v>0</v>
      </c>
      <c r="R47" s="149">
        <f>'Key project Info'!AF36</f>
        <v>0</v>
      </c>
      <c r="S47" s="149">
        <f>'Key project Info'!AG36</f>
        <v>0</v>
      </c>
      <c r="T47" s="149">
        <f>'Key project Info'!AH36</f>
        <v>0</v>
      </c>
      <c r="U47" s="149">
        <f>'Key project Info'!AI36</f>
        <v>0</v>
      </c>
      <c r="V47" s="149">
        <f>'Key project Info'!AJ36</f>
        <v>0</v>
      </c>
      <c r="W47" s="149">
        <f>'Key project Info'!AK36</f>
        <v>0</v>
      </c>
      <c r="X47" s="16"/>
      <c r="Y47" s="16"/>
      <c r="Z47" s="16"/>
      <c r="AA47" s="16"/>
      <c r="AB47" s="16"/>
      <c r="AC47" s="16"/>
      <c r="AD47" s="16"/>
      <c r="AE47" s="16"/>
      <c r="AF47" s="16"/>
      <c r="AG47" s="16"/>
      <c r="AH47" s="16"/>
      <c r="AI47" s="16"/>
      <c r="AJ47" s="16"/>
      <c r="AK47" s="16"/>
      <c r="AL47" s="16"/>
      <c r="AM47" s="16"/>
    </row>
    <row r="48" spans="1:39" x14ac:dyDescent="0.3">
      <c r="A48" s="16"/>
      <c r="B48" s="18" t="str">
        <f>'Key project Info'!P37</f>
        <v>Land use r</v>
      </c>
      <c r="C48" s="149">
        <f>'Key project Info'!Q37</f>
        <v>0</v>
      </c>
      <c r="D48" s="149">
        <f>'Key project Info'!R37</f>
        <v>0</v>
      </c>
      <c r="E48" s="149">
        <f>'Key project Info'!S37</f>
        <v>0</v>
      </c>
      <c r="F48" s="149">
        <f>'Key project Info'!T37</f>
        <v>0</v>
      </c>
      <c r="G48" s="149">
        <f>'Key project Info'!U37</f>
        <v>0</v>
      </c>
      <c r="H48" s="149">
        <f>'Key project Info'!V37</f>
        <v>0</v>
      </c>
      <c r="I48" s="149">
        <f>'Key project Info'!W37</f>
        <v>0</v>
      </c>
      <c r="J48" s="149">
        <f>'Key project Info'!X37</f>
        <v>0</v>
      </c>
      <c r="K48" s="149">
        <f>'Key project Info'!Y37</f>
        <v>0</v>
      </c>
      <c r="L48" s="149">
        <f>'Key project Info'!Z37</f>
        <v>0</v>
      </c>
      <c r="M48" s="149">
        <f>'Key project Info'!AA37</f>
        <v>0</v>
      </c>
      <c r="N48" s="149">
        <f>'Key project Info'!AB37</f>
        <v>0</v>
      </c>
      <c r="O48" s="149">
        <f>'Key project Info'!AC37</f>
        <v>0</v>
      </c>
      <c r="P48" s="149">
        <f>'Key project Info'!AD37</f>
        <v>0</v>
      </c>
      <c r="Q48" s="149">
        <f>'Key project Info'!AE37</f>
        <v>0</v>
      </c>
      <c r="R48" s="149">
        <f>'Key project Info'!AF37</f>
        <v>0</v>
      </c>
      <c r="S48" s="149">
        <f>'Key project Info'!AG37</f>
        <v>0</v>
      </c>
      <c r="T48" s="149">
        <f>'Key project Info'!AH37</f>
        <v>0</v>
      </c>
      <c r="U48" s="149">
        <f>'Key project Info'!AI37</f>
        <v>0</v>
      </c>
      <c r="V48" s="149">
        <f>'Key project Info'!AJ37</f>
        <v>0</v>
      </c>
      <c r="W48" s="149">
        <f>'Key project Info'!AK37</f>
        <v>0</v>
      </c>
      <c r="X48" s="16"/>
      <c r="Y48" s="16"/>
      <c r="Z48" s="16"/>
      <c r="AA48" s="16"/>
      <c r="AB48" s="16"/>
      <c r="AC48" s="16"/>
      <c r="AD48" s="16"/>
      <c r="AE48" s="16"/>
      <c r="AF48" s="16"/>
      <c r="AG48" s="16"/>
      <c r="AH48" s="16"/>
      <c r="AI48" s="16"/>
      <c r="AJ48" s="16"/>
      <c r="AK48" s="16"/>
      <c r="AL48" s="16"/>
      <c r="AM48" s="16"/>
    </row>
    <row r="49" spans="1:39" x14ac:dyDescent="0.3">
      <c r="A49" s="16"/>
      <c r="B49" s="18" t="str">
        <f>'Key project Info'!P38</f>
        <v>Land use s</v>
      </c>
      <c r="C49" s="149">
        <f>'Key project Info'!Q38</f>
        <v>0</v>
      </c>
      <c r="D49" s="149">
        <f>'Key project Info'!R38</f>
        <v>0</v>
      </c>
      <c r="E49" s="149">
        <f>'Key project Info'!S38</f>
        <v>0</v>
      </c>
      <c r="F49" s="149">
        <f>'Key project Info'!T38</f>
        <v>0</v>
      </c>
      <c r="G49" s="149">
        <f>'Key project Info'!U38</f>
        <v>0</v>
      </c>
      <c r="H49" s="149">
        <f>'Key project Info'!V38</f>
        <v>0</v>
      </c>
      <c r="I49" s="149">
        <f>'Key project Info'!W38</f>
        <v>0</v>
      </c>
      <c r="J49" s="149">
        <f>'Key project Info'!X38</f>
        <v>0</v>
      </c>
      <c r="K49" s="149">
        <f>'Key project Info'!Y38</f>
        <v>0</v>
      </c>
      <c r="L49" s="149">
        <f>'Key project Info'!Z38</f>
        <v>0</v>
      </c>
      <c r="M49" s="149">
        <f>'Key project Info'!AA38</f>
        <v>0</v>
      </c>
      <c r="N49" s="149">
        <f>'Key project Info'!AB38</f>
        <v>0</v>
      </c>
      <c r="O49" s="149">
        <f>'Key project Info'!AC38</f>
        <v>0</v>
      </c>
      <c r="P49" s="149">
        <f>'Key project Info'!AD38</f>
        <v>0</v>
      </c>
      <c r="Q49" s="149">
        <f>'Key project Info'!AE38</f>
        <v>0</v>
      </c>
      <c r="R49" s="149">
        <f>'Key project Info'!AF38</f>
        <v>0</v>
      </c>
      <c r="S49" s="149">
        <f>'Key project Info'!AG38</f>
        <v>0</v>
      </c>
      <c r="T49" s="149">
        <f>'Key project Info'!AH38</f>
        <v>0</v>
      </c>
      <c r="U49" s="149">
        <f>'Key project Info'!AI38</f>
        <v>0</v>
      </c>
      <c r="V49" s="149">
        <f>'Key project Info'!AJ38</f>
        <v>0</v>
      </c>
      <c r="W49" s="149">
        <f>'Key project Info'!AK38</f>
        <v>0</v>
      </c>
      <c r="X49" s="16"/>
      <c r="Y49" s="16"/>
      <c r="Z49" s="16"/>
      <c r="AA49" s="16"/>
      <c r="AB49" s="16"/>
      <c r="AC49" s="16"/>
      <c r="AD49" s="16"/>
      <c r="AE49" s="16"/>
      <c r="AF49" s="16"/>
      <c r="AG49" s="16"/>
      <c r="AH49" s="16"/>
      <c r="AI49" s="16"/>
      <c r="AJ49" s="16"/>
      <c r="AK49" s="16"/>
      <c r="AL49" s="16"/>
      <c r="AM49" s="16"/>
    </row>
    <row r="50" spans="1:39" x14ac:dyDescent="0.3">
      <c r="A50" s="16"/>
      <c r="B50" s="18" t="str">
        <f>'Key project Info'!P39</f>
        <v>Land use XXXXXXX</v>
      </c>
      <c r="C50" s="149">
        <f>'Key project Info'!Q39</f>
        <v>0</v>
      </c>
      <c r="D50" s="149">
        <f>'Key project Info'!R39</f>
        <v>0</v>
      </c>
      <c r="E50" s="149">
        <f>'Key project Info'!S39</f>
        <v>0</v>
      </c>
      <c r="F50" s="149">
        <f>'Key project Info'!T39</f>
        <v>0</v>
      </c>
      <c r="G50" s="149">
        <f>'Key project Info'!U39</f>
        <v>0</v>
      </c>
      <c r="H50" s="149">
        <f>'Key project Info'!V39</f>
        <v>0</v>
      </c>
      <c r="I50" s="149">
        <f>'Key project Info'!W39</f>
        <v>0</v>
      </c>
      <c r="J50" s="149">
        <f>'Key project Info'!X39</f>
        <v>0</v>
      </c>
      <c r="K50" s="149">
        <f>'Key project Info'!Y39</f>
        <v>0</v>
      </c>
      <c r="L50" s="149">
        <f>'Key project Info'!Z39</f>
        <v>0</v>
      </c>
      <c r="M50" s="149">
        <f>'Key project Info'!AA39</f>
        <v>0</v>
      </c>
      <c r="N50" s="149">
        <f>'Key project Info'!AB39</f>
        <v>0</v>
      </c>
      <c r="O50" s="149">
        <f>'Key project Info'!AC39</f>
        <v>0</v>
      </c>
      <c r="P50" s="149">
        <f>'Key project Info'!AD39</f>
        <v>0</v>
      </c>
      <c r="Q50" s="149">
        <f>'Key project Info'!AE39</f>
        <v>0</v>
      </c>
      <c r="R50" s="149">
        <f>'Key project Info'!AF39</f>
        <v>0</v>
      </c>
      <c r="S50" s="149">
        <f>'Key project Info'!AG39</f>
        <v>0</v>
      </c>
      <c r="T50" s="149">
        <f>'Key project Info'!AH39</f>
        <v>0</v>
      </c>
      <c r="U50" s="149">
        <f>'Key project Info'!AI39</f>
        <v>0</v>
      </c>
      <c r="V50" s="149">
        <f>'Key project Info'!AJ39</f>
        <v>0</v>
      </c>
      <c r="W50" s="149">
        <f>'Key project Info'!AK39</f>
        <v>0</v>
      </c>
      <c r="X50" s="16"/>
      <c r="Y50" s="16"/>
      <c r="Z50" s="16"/>
      <c r="AA50" s="16"/>
      <c r="AB50" s="16"/>
      <c r="AC50" s="16"/>
      <c r="AD50" s="16"/>
      <c r="AE50" s="16"/>
      <c r="AF50" s="16"/>
      <c r="AG50" s="16"/>
      <c r="AH50" s="16"/>
      <c r="AI50" s="16"/>
      <c r="AJ50" s="16"/>
      <c r="AK50" s="16"/>
      <c r="AL50" s="16"/>
      <c r="AM50" s="16"/>
    </row>
    <row r="51" spans="1:39" x14ac:dyDescent="0.3">
      <c r="A51" s="16"/>
      <c r="B51" s="18" t="str">
        <f>'Key project Info'!P40</f>
        <v>Total end of assessment period (ha)</v>
      </c>
      <c r="C51" s="149">
        <f>'Key project Info'!Q40</f>
        <v>70000</v>
      </c>
      <c r="D51" s="149">
        <f>'Key project Info'!R40</f>
        <v>30000</v>
      </c>
      <c r="E51" s="149">
        <f>'Key project Info'!S40</f>
        <v>10000</v>
      </c>
      <c r="F51" s="149">
        <f>'Key project Info'!T40</f>
        <v>15000</v>
      </c>
      <c r="G51" s="149">
        <f>'Key project Info'!U40</f>
        <v>0</v>
      </c>
      <c r="H51" s="149">
        <f>'Key project Info'!V40</f>
        <v>0</v>
      </c>
      <c r="I51" s="149">
        <f>'Key project Info'!W40</f>
        <v>0</v>
      </c>
      <c r="J51" s="149">
        <f>'Key project Info'!X40</f>
        <v>0</v>
      </c>
      <c r="K51" s="149">
        <f>'Key project Info'!Y40</f>
        <v>0</v>
      </c>
      <c r="L51" s="149">
        <f>'Key project Info'!Z40</f>
        <v>0</v>
      </c>
      <c r="M51" s="149">
        <f>'Key project Info'!AA40</f>
        <v>0</v>
      </c>
      <c r="N51" s="149">
        <f>'Key project Info'!AB40</f>
        <v>0</v>
      </c>
      <c r="O51" s="149">
        <f>'Key project Info'!AC40</f>
        <v>0</v>
      </c>
      <c r="P51" s="149">
        <f>'Key project Info'!AD40</f>
        <v>0</v>
      </c>
      <c r="Q51" s="149">
        <f>'Key project Info'!AE40</f>
        <v>0</v>
      </c>
      <c r="R51" s="149">
        <f>'Key project Info'!AF40</f>
        <v>0</v>
      </c>
      <c r="S51" s="149">
        <f>'Key project Info'!AG40</f>
        <v>0</v>
      </c>
      <c r="T51" s="149">
        <f>'Key project Info'!AH40</f>
        <v>0</v>
      </c>
      <c r="U51" s="149">
        <f>'Key project Info'!AI40</f>
        <v>0</v>
      </c>
      <c r="V51" s="149">
        <f>'Key project Info'!AJ40</f>
        <v>0</v>
      </c>
      <c r="W51" s="149">
        <f>'Key project Info'!AK40</f>
        <v>125000</v>
      </c>
      <c r="X51" s="16"/>
      <c r="Y51" s="16"/>
      <c r="Z51" s="16"/>
      <c r="AA51" s="16"/>
      <c r="AB51" s="16"/>
      <c r="AC51" s="16"/>
      <c r="AD51" s="16"/>
      <c r="AE51" s="16"/>
      <c r="AF51" s="16"/>
      <c r="AG51" s="16"/>
      <c r="AH51" s="16"/>
      <c r="AI51" s="16"/>
      <c r="AJ51" s="16"/>
      <c r="AK51" s="16"/>
      <c r="AL51" s="16"/>
      <c r="AM51" s="16"/>
    </row>
    <row r="52" spans="1:39" x14ac:dyDescent="0.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row>
    <row r="53" spans="1:39"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row>
    <row r="54" spans="1:39" ht="18" x14ac:dyDescent="0.35">
      <c r="A54" s="308" t="s">
        <v>87</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16"/>
      <c r="Z54" s="16"/>
      <c r="AA54" s="16"/>
      <c r="AB54" s="16"/>
      <c r="AC54" s="16"/>
      <c r="AD54" s="16"/>
      <c r="AE54" s="16"/>
      <c r="AF54" s="16"/>
      <c r="AG54" s="16"/>
      <c r="AH54" s="16"/>
      <c r="AI54" s="16"/>
      <c r="AJ54" s="16"/>
      <c r="AK54" s="16"/>
      <c r="AL54" s="16"/>
      <c r="AM54" s="16"/>
    </row>
    <row r="55" spans="1:39" x14ac:dyDescent="0.3">
      <c r="A55" s="16"/>
      <c r="B55" s="18" t="str">
        <f>'GHG emissions'!A38</f>
        <v>Total GHG emissions (tCO2)</v>
      </c>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row>
    <row r="56" spans="1:39" s="316" customFormat="1" ht="43.2" x14ac:dyDescent="0.3">
      <c r="A56" s="315"/>
      <c r="B56" s="314" t="str">
        <f>'GHG emissions'!A39</f>
        <v>Initial/Final</v>
      </c>
      <c r="C56" s="314" t="str">
        <f>'GHG emissions'!B39</f>
        <v>Primary natural forest (non-exploited)</v>
      </c>
      <c r="D56" s="314" t="str">
        <f>'GHG emissions'!C39</f>
        <v>Secondary natural forest (exploited)</v>
      </c>
      <c r="E56" s="314" t="str">
        <f>'GHG emissions'!D39</f>
        <v>Agriculture after charcoal</v>
      </c>
      <c r="F56" s="314" t="str">
        <f>'GHG emissions'!E39</f>
        <v xml:space="preserve">Agriculture </v>
      </c>
      <c r="G56" s="314" t="str">
        <f>'GHG emissions'!F39</f>
        <v>Sustainable logging of primary forests</v>
      </c>
      <c r="H56" s="314" t="str">
        <f>'GHG emissions'!G39</f>
        <v>Land use e</v>
      </c>
      <c r="I56" s="314" t="str">
        <f>'GHG emissions'!H39</f>
        <v>Land use g</v>
      </c>
      <c r="J56" s="314" t="str">
        <f>'GHG emissions'!I39</f>
        <v>Land use h</v>
      </c>
      <c r="K56" s="314" t="str">
        <f>'GHG emissions'!J39</f>
        <v>Land use i</v>
      </c>
      <c r="L56" s="314" t="str">
        <f>'GHG emissions'!K39</f>
        <v>Land use j</v>
      </c>
      <c r="M56" s="314" t="str">
        <f>'GHG emissions'!L39</f>
        <v>Land use k</v>
      </c>
      <c r="N56" s="314" t="str">
        <f>'GHG emissions'!M39</f>
        <v>Land use l</v>
      </c>
      <c r="O56" s="314" t="str">
        <f>'GHG emissions'!N39</f>
        <v>Land use m</v>
      </c>
      <c r="P56" s="314" t="str">
        <f>'GHG emissions'!O39</f>
        <v>Land use n</v>
      </c>
      <c r="Q56" s="314" t="str">
        <f>'GHG emissions'!P39</f>
        <v>Land use o</v>
      </c>
      <c r="R56" s="314" t="str">
        <f>'GHG emissions'!Q39</f>
        <v>Land use p</v>
      </c>
      <c r="S56" s="314" t="str">
        <f>'GHG emissions'!R39</f>
        <v>Land use q</v>
      </c>
      <c r="T56" s="314" t="str">
        <f>'GHG emissions'!S39</f>
        <v>Land use r</v>
      </c>
      <c r="U56" s="314" t="str">
        <f>'GHG emissions'!T39</f>
        <v>Land use s</v>
      </c>
      <c r="V56" s="314" t="str">
        <f>'GHG emissions'!U39</f>
        <v>Land use XXXXXXX</v>
      </c>
      <c r="W56" s="315"/>
      <c r="X56" s="315"/>
      <c r="Y56" s="315"/>
      <c r="Z56" s="315"/>
      <c r="AA56" s="315"/>
      <c r="AB56" s="315"/>
      <c r="AC56" s="315"/>
      <c r="AD56" s="315"/>
      <c r="AE56" s="315"/>
      <c r="AF56" s="315"/>
      <c r="AG56" s="315"/>
      <c r="AH56" s="315"/>
      <c r="AI56" s="315"/>
      <c r="AJ56" s="315"/>
      <c r="AK56" s="315"/>
      <c r="AL56" s="315"/>
      <c r="AM56" s="315"/>
    </row>
    <row r="57" spans="1:39" x14ac:dyDescent="0.3">
      <c r="A57" s="16"/>
      <c r="B57" s="18" t="str">
        <f>'GHG emissions'!A40</f>
        <v>Primary natural forest (non-exploited)</v>
      </c>
      <c r="C57" s="149">
        <f>'GHG emissions'!B40</f>
        <v>0</v>
      </c>
      <c r="D57" s="149">
        <f>'GHG emissions'!C40</f>
        <v>-1200000</v>
      </c>
      <c r="E57" s="149">
        <f>'GHG emissions'!D40</f>
        <v>-3600000</v>
      </c>
      <c r="F57" s="149">
        <f>'GHG emissions'!E40</f>
        <v>-3600000</v>
      </c>
      <c r="G57" s="149">
        <f>'GHG emissions'!F40</f>
        <v>0</v>
      </c>
      <c r="H57" s="149">
        <f>'GHG emissions'!G40</f>
        <v>0</v>
      </c>
      <c r="I57" s="149">
        <f>'GHG emissions'!H40</f>
        <v>0</v>
      </c>
      <c r="J57" s="149">
        <f>'GHG emissions'!I40</f>
        <v>0</v>
      </c>
      <c r="K57" s="149">
        <f>'GHG emissions'!J40</f>
        <v>0</v>
      </c>
      <c r="L57" s="149">
        <f>'GHG emissions'!K40</f>
        <v>0</v>
      </c>
      <c r="M57" s="149">
        <f>'GHG emissions'!L40</f>
        <v>0</v>
      </c>
      <c r="N57" s="149">
        <f>'GHG emissions'!M40</f>
        <v>0</v>
      </c>
      <c r="O57" s="149">
        <f>'GHG emissions'!N40</f>
        <v>0</v>
      </c>
      <c r="P57" s="149">
        <f>'GHG emissions'!O40</f>
        <v>0</v>
      </c>
      <c r="Q57" s="149">
        <f>'GHG emissions'!P40</f>
        <v>0</v>
      </c>
      <c r="R57" s="149">
        <f>'GHG emissions'!Q40</f>
        <v>0</v>
      </c>
      <c r="S57" s="149">
        <f>'GHG emissions'!R40</f>
        <v>0</v>
      </c>
      <c r="T57" s="149">
        <f>'GHG emissions'!S40</f>
        <v>0</v>
      </c>
      <c r="U57" s="149">
        <f>'GHG emissions'!T40</f>
        <v>0</v>
      </c>
      <c r="V57" s="149">
        <f>'GHG emissions'!U40</f>
        <v>0</v>
      </c>
      <c r="W57" s="16"/>
      <c r="X57" s="16"/>
      <c r="Y57" s="16"/>
      <c r="Z57" s="16"/>
      <c r="AA57" s="16"/>
      <c r="AB57" s="16"/>
      <c r="AC57" s="16"/>
      <c r="AD57" s="16"/>
      <c r="AE57" s="16"/>
      <c r="AF57" s="16"/>
      <c r="AG57" s="16"/>
      <c r="AH57" s="16"/>
      <c r="AI57" s="16"/>
      <c r="AJ57" s="16"/>
      <c r="AK57" s="16"/>
      <c r="AL57" s="16"/>
      <c r="AM57" s="16"/>
    </row>
    <row r="58" spans="1:39" x14ac:dyDescent="0.3">
      <c r="A58" s="16"/>
      <c r="B58" s="18" t="str">
        <f>'GHG emissions'!A41</f>
        <v>Secondary natural forest (exploited)</v>
      </c>
      <c r="C58" s="149">
        <f>'GHG emissions'!B41</f>
        <v>0</v>
      </c>
      <c r="D58" s="149">
        <f>'GHG emissions'!C41</f>
        <v>0</v>
      </c>
      <c r="E58" s="149">
        <f>'GHG emissions'!D41</f>
        <v>0</v>
      </c>
      <c r="F58" s="149">
        <f>'GHG emissions'!E41</f>
        <v>0</v>
      </c>
      <c r="G58" s="149">
        <f>'GHG emissions'!F41</f>
        <v>0</v>
      </c>
      <c r="H58" s="149">
        <f>'GHG emissions'!G41</f>
        <v>0</v>
      </c>
      <c r="I58" s="149">
        <f>'GHG emissions'!H41</f>
        <v>0</v>
      </c>
      <c r="J58" s="149">
        <f>'GHG emissions'!I41</f>
        <v>0</v>
      </c>
      <c r="K58" s="149">
        <f>'GHG emissions'!J41</f>
        <v>0</v>
      </c>
      <c r="L58" s="149">
        <f>'GHG emissions'!K41</f>
        <v>0</v>
      </c>
      <c r="M58" s="149">
        <f>'GHG emissions'!L41</f>
        <v>0</v>
      </c>
      <c r="N58" s="149">
        <f>'GHG emissions'!M41</f>
        <v>0</v>
      </c>
      <c r="O58" s="149">
        <f>'GHG emissions'!N41</f>
        <v>0</v>
      </c>
      <c r="P58" s="149">
        <f>'GHG emissions'!O41</f>
        <v>0</v>
      </c>
      <c r="Q58" s="149">
        <f>'GHG emissions'!P41</f>
        <v>0</v>
      </c>
      <c r="R58" s="149">
        <f>'GHG emissions'!Q41</f>
        <v>0</v>
      </c>
      <c r="S58" s="149">
        <f>'GHG emissions'!R41</f>
        <v>0</v>
      </c>
      <c r="T58" s="149">
        <f>'GHG emissions'!S41</f>
        <v>0</v>
      </c>
      <c r="U58" s="149">
        <f>'GHG emissions'!T41</f>
        <v>0</v>
      </c>
      <c r="V58" s="149">
        <f>'GHG emissions'!U41</f>
        <v>0</v>
      </c>
      <c r="W58" s="16"/>
      <c r="X58" s="16"/>
      <c r="Y58" s="16"/>
      <c r="Z58" s="16"/>
      <c r="AA58" s="16"/>
      <c r="AB58" s="16"/>
      <c r="AC58" s="16"/>
      <c r="AD58" s="16"/>
      <c r="AE58" s="16"/>
      <c r="AF58" s="16"/>
      <c r="AG58" s="16"/>
      <c r="AH58" s="16"/>
      <c r="AI58" s="16"/>
      <c r="AJ58" s="16"/>
      <c r="AK58" s="16"/>
      <c r="AL58" s="16"/>
      <c r="AM58" s="16"/>
    </row>
    <row r="59" spans="1:39" x14ac:dyDescent="0.3">
      <c r="A59" s="16"/>
      <c r="B59" s="18" t="str">
        <f>'GHG emissions'!A42</f>
        <v>Agriculture after charcoal</v>
      </c>
      <c r="C59" s="149">
        <f>'GHG emissions'!B42</f>
        <v>0</v>
      </c>
      <c r="D59" s="149">
        <f>'GHG emissions'!C42</f>
        <v>0</v>
      </c>
      <c r="E59" s="149">
        <f>'GHG emissions'!D42</f>
        <v>0</v>
      </c>
      <c r="F59" s="149">
        <f>'GHG emissions'!E42</f>
        <v>0</v>
      </c>
      <c r="G59" s="149">
        <f>'GHG emissions'!F42</f>
        <v>0</v>
      </c>
      <c r="H59" s="149">
        <f>'GHG emissions'!G42</f>
        <v>0</v>
      </c>
      <c r="I59" s="149">
        <f>'GHG emissions'!H42</f>
        <v>0</v>
      </c>
      <c r="J59" s="149">
        <f>'GHG emissions'!I42</f>
        <v>0</v>
      </c>
      <c r="K59" s="149">
        <f>'GHG emissions'!J42</f>
        <v>0</v>
      </c>
      <c r="L59" s="149">
        <f>'GHG emissions'!K42</f>
        <v>0</v>
      </c>
      <c r="M59" s="149">
        <f>'GHG emissions'!L42</f>
        <v>0</v>
      </c>
      <c r="N59" s="149">
        <f>'GHG emissions'!M42</f>
        <v>0</v>
      </c>
      <c r="O59" s="149">
        <f>'GHG emissions'!N42</f>
        <v>0</v>
      </c>
      <c r="P59" s="149">
        <f>'GHG emissions'!O42</f>
        <v>0</v>
      </c>
      <c r="Q59" s="149">
        <f>'GHG emissions'!P42</f>
        <v>0</v>
      </c>
      <c r="R59" s="149">
        <f>'GHG emissions'!Q42</f>
        <v>0</v>
      </c>
      <c r="S59" s="149">
        <f>'GHG emissions'!R42</f>
        <v>0</v>
      </c>
      <c r="T59" s="149">
        <f>'GHG emissions'!S42</f>
        <v>0</v>
      </c>
      <c r="U59" s="149">
        <f>'GHG emissions'!T42</f>
        <v>0</v>
      </c>
      <c r="V59" s="149">
        <f>'GHG emissions'!U42</f>
        <v>0</v>
      </c>
      <c r="W59" s="16"/>
      <c r="X59" s="16"/>
      <c r="Y59" s="16"/>
      <c r="Z59" s="16"/>
      <c r="AA59" s="16"/>
      <c r="AB59" s="16"/>
      <c r="AC59" s="16"/>
      <c r="AD59" s="16"/>
      <c r="AE59" s="16"/>
      <c r="AF59" s="16"/>
      <c r="AG59" s="16"/>
      <c r="AH59" s="16"/>
      <c r="AI59" s="16"/>
      <c r="AJ59" s="16"/>
      <c r="AK59" s="16"/>
      <c r="AL59" s="16"/>
      <c r="AM59" s="16"/>
    </row>
    <row r="60" spans="1:39" x14ac:dyDescent="0.3">
      <c r="A60" s="16"/>
      <c r="B60" s="18" t="str">
        <f>'GHG emissions'!A43</f>
        <v xml:space="preserve">Agriculture </v>
      </c>
      <c r="C60" s="149">
        <f>'GHG emissions'!B43</f>
        <v>0</v>
      </c>
      <c r="D60" s="149">
        <f>'GHG emissions'!C43</f>
        <v>0</v>
      </c>
      <c r="E60" s="149">
        <f>'GHG emissions'!D43</f>
        <v>0</v>
      </c>
      <c r="F60" s="149">
        <f>'GHG emissions'!E43</f>
        <v>0</v>
      </c>
      <c r="G60" s="149">
        <f>'GHG emissions'!F43</f>
        <v>0</v>
      </c>
      <c r="H60" s="149">
        <f>'GHG emissions'!G43</f>
        <v>0</v>
      </c>
      <c r="I60" s="149">
        <f>'GHG emissions'!H43</f>
        <v>0</v>
      </c>
      <c r="J60" s="149">
        <f>'GHG emissions'!I43</f>
        <v>0</v>
      </c>
      <c r="K60" s="149">
        <f>'GHG emissions'!J43</f>
        <v>0</v>
      </c>
      <c r="L60" s="149">
        <f>'GHG emissions'!K43</f>
        <v>0</v>
      </c>
      <c r="M60" s="149">
        <f>'GHG emissions'!L43</f>
        <v>0</v>
      </c>
      <c r="N60" s="149">
        <f>'GHG emissions'!M43</f>
        <v>0</v>
      </c>
      <c r="O60" s="149">
        <f>'GHG emissions'!N43</f>
        <v>0</v>
      </c>
      <c r="P60" s="149">
        <f>'GHG emissions'!O43</f>
        <v>0</v>
      </c>
      <c r="Q60" s="149">
        <f>'GHG emissions'!P43</f>
        <v>0</v>
      </c>
      <c r="R60" s="149">
        <f>'GHG emissions'!Q43</f>
        <v>0</v>
      </c>
      <c r="S60" s="149">
        <f>'GHG emissions'!R43</f>
        <v>0</v>
      </c>
      <c r="T60" s="149">
        <f>'GHG emissions'!S43</f>
        <v>0</v>
      </c>
      <c r="U60" s="149">
        <f>'GHG emissions'!T43</f>
        <v>0</v>
      </c>
      <c r="V60" s="149">
        <f>'GHG emissions'!U43</f>
        <v>0</v>
      </c>
      <c r="W60" s="16"/>
      <c r="X60" s="16"/>
      <c r="Y60" s="16"/>
      <c r="Z60" s="16"/>
      <c r="AA60" s="16"/>
      <c r="AB60" s="16"/>
      <c r="AC60" s="16"/>
      <c r="AD60" s="16"/>
      <c r="AE60" s="16"/>
      <c r="AF60" s="16"/>
      <c r="AG60" s="16"/>
      <c r="AH60" s="16"/>
      <c r="AI60" s="16"/>
      <c r="AJ60" s="16"/>
      <c r="AK60" s="16"/>
      <c r="AL60" s="16"/>
      <c r="AM60" s="16"/>
    </row>
    <row r="61" spans="1:39" x14ac:dyDescent="0.3">
      <c r="A61" s="16"/>
      <c r="B61" s="18" t="str">
        <f>'GHG emissions'!A44</f>
        <v>Sustainable logging of primary forests</v>
      </c>
      <c r="C61" s="149">
        <f>'GHG emissions'!B44</f>
        <v>0</v>
      </c>
      <c r="D61" s="149">
        <f>'GHG emissions'!C44</f>
        <v>0</v>
      </c>
      <c r="E61" s="149">
        <f>'GHG emissions'!D44</f>
        <v>0</v>
      </c>
      <c r="F61" s="149">
        <f>'GHG emissions'!E44</f>
        <v>0</v>
      </c>
      <c r="G61" s="149">
        <f>'GHG emissions'!F44</f>
        <v>0</v>
      </c>
      <c r="H61" s="149">
        <f>'GHG emissions'!G44</f>
        <v>0</v>
      </c>
      <c r="I61" s="149">
        <f>'GHG emissions'!H44</f>
        <v>0</v>
      </c>
      <c r="J61" s="149">
        <f>'GHG emissions'!I44</f>
        <v>0</v>
      </c>
      <c r="K61" s="149">
        <f>'GHG emissions'!J44</f>
        <v>0</v>
      </c>
      <c r="L61" s="149">
        <f>'GHG emissions'!K44</f>
        <v>0</v>
      </c>
      <c r="M61" s="149">
        <f>'GHG emissions'!L44</f>
        <v>0</v>
      </c>
      <c r="N61" s="149">
        <f>'GHG emissions'!M44</f>
        <v>0</v>
      </c>
      <c r="O61" s="149">
        <f>'GHG emissions'!N44</f>
        <v>0</v>
      </c>
      <c r="P61" s="149">
        <f>'GHG emissions'!O44</f>
        <v>0</v>
      </c>
      <c r="Q61" s="149">
        <f>'GHG emissions'!P44</f>
        <v>0</v>
      </c>
      <c r="R61" s="149">
        <f>'GHG emissions'!Q44</f>
        <v>0</v>
      </c>
      <c r="S61" s="149">
        <f>'GHG emissions'!R44</f>
        <v>0</v>
      </c>
      <c r="T61" s="149">
        <f>'GHG emissions'!S44</f>
        <v>0</v>
      </c>
      <c r="U61" s="149">
        <f>'GHG emissions'!T44</f>
        <v>0</v>
      </c>
      <c r="V61" s="149">
        <f>'GHG emissions'!U44</f>
        <v>0</v>
      </c>
      <c r="W61" s="16"/>
      <c r="X61" s="16"/>
      <c r="Y61" s="16"/>
      <c r="Z61" s="16"/>
      <c r="AA61" s="16"/>
      <c r="AB61" s="16"/>
      <c r="AC61" s="16"/>
      <c r="AD61" s="16"/>
      <c r="AE61" s="16"/>
      <c r="AF61" s="16"/>
      <c r="AG61" s="16"/>
      <c r="AH61" s="16"/>
      <c r="AI61" s="16"/>
      <c r="AJ61" s="16"/>
      <c r="AK61" s="16"/>
      <c r="AL61" s="16"/>
      <c r="AM61" s="16"/>
    </row>
    <row r="62" spans="1:39" x14ac:dyDescent="0.3">
      <c r="A62" s="16"/>
      <c r="B62" s="18" t="str">
        <f>'GHG emissions'!A45</f>
        <v>Land use e</v>
      </c>
      <c r="C62" s="149">
        <f>'GHG emissions'!B45</f>
        <v>0</v>
      </c>
      <c r="D62" s="149">
        <f>'GHG emissions'!C45</f>
        <v>0</v>
      </c>
      <c r="E62" s="149">
        <f>'GHG emissions'!D45</f>
        <v>0</v>
      </c>
      <c r="F62" s="149">
        <f>'GHG emissions'!E45</f>
        <v>0</v>
      </c>
      <c r="G62" s="149">
        <f>'GHG emissions'!F45</f>
        <v>0</v>
      </c>
      <c r="H62" s="149">
        <f>'GHG emissions'!G45</f>
        <v>0</v>
      </c>
      <c r="I62" s="149">
        <f>'GHG emissions'!H45</f>
        <v>0</v>
      </c>
      <c r="J62" s="149">
        <f>'GHG emissions'!I45</f>
        <v>0</v>
      </c>
      <c r="K62" s="149">
        <f>'GHG emissions'!J45</f>
        <v>0</v>
      </c>
      <c r="L62" s="149">
        <f>'GHG emissions'!K45</f>
        <v>0</v>
      </c>
      <c r="M62" s="149">
        <f>'GHG emissions'!L45</f>
        <v>0</v>
      </c>
      <c r="N62" s="149">
        <f>'GHG emissions'!M45</f>
        <v>0</v>
      </c>
      <c r="O62" s="149">
        <f>'GHG emissions'!N45</f>
        <v>0</v>
      </c>
      <c r="P62" s="149">
        <f>'GHG emissions'!O45</f>
        <v>0</v>
      </c>
      <c r="Q62" s="149">
        <f>'GHG emissions'!P45</f>
        <v>0</v>
      </c>
      <c r="R62" s="149">
        <f>'GHG emissions'!Q45</f>
        <v>0</v>
      </c>
      <c r="S62" s="149">
        <f>'GHG emissions'!R45</f>
        <v>0</v>
      </c>
      <c r="T62" s="149">
        <f>'GHG emissions'!S45</f>
        <v>0</v>
      </c>
      <c r="U62" s="149">
        <f>'GHG emissions'!T45</f>
        <v>0</v>
      </c>
      <c r="V62" s="149">
        <f>'GHG emissions'!U45</f>
        <v>0</v>
      </c>
      <c r="W62" s="16"/>
      <c r="X62" s="16"/>
      <c r="Y62" s="16"/>
      <c r="Z62" s="16"/>
      <c r="AA62" s="16"/>
      <c r="AB62" s="16"/>
      <c r="AC62" s="16"/>
      <c r="AD62" s="16"/>
      <c r="AE62" s="16"/>
      <c r="AF62" s="16"/>
      <c r="AG62" s="16"/>
      <c r="AH62" s="16"/>
      <c r="AI62" s="16"/>
      <c r="AJ62" s="16"/>
      <c r="AK62" s="16"/>
      <c r="AL62" s="16"/>
      <c r="AM62" s="16"/>
    </row>
    <row r="63" spans="1:39" x14ac:dyDescent="0.3">
      <c r="A63" s="16"/>
      <c r="B63" s="18" t="str">
        <f>'GHG emissions'!A46</f>
        <v>Land use g</v>
      </c>
      <c r="C63" s="149">
        <f>'GHG emissions'!B46</f>
        <v>0</v>
      </c>
      <c r="D63" s="149">
        <f>'GHG emissions'!C46</f>
        <v>0</v>
      </c>
      <c r="E63" s="149">
        <f>'GHG emissions'!D46</f>
        <v>0</v>
      </c>
      <c r="F63" s="149">
        <f>'GHG emissions'!E46</f>
        <v>0</v>
      </c>
      <c r="G63" s="149">
        <f>'GHG emissions'!F46</f>
        <v>0</v>
      </c>
      <c r="H63" s="149">
        <f>'GHG emissions'!G46</f>
        <v>0</v>
      </c>
      <c r="I63" s="149">
        <f>'GHG emissions'!H46</f>
        <v>0</v>
      </c>
      <c r="J63" s="149">
        <f>'GHG emissions'!I46</f>
        <v>0</v>
      </c>
      <c r="K63" s="149">
        <f>'GHG emissions'!J46</f>
        <v>0</v>
      </c>
      <c r="L63" s="149">
        <f>'GHG emissions'!K46</f>
        <v>0</v>
      </c>
      <c r="M63" s="149">
        <f>'GHG emissions'!L46</f>
        <v>0</v>
      </c>
      <c r="N63" s="149">
        <f>'GHG emissions'!M46</f>
        <v>0</v>
      </c>
      <c r="O63" s="149">
        <f>'GHG emissions'!N46</f>
        <v>0</v>
      </c>
      <c r="P63" s="149">
        <f>'GHG emissions'!O46</f>
        <v>0</v>
      </c>
      <c r="Q63" s="149">
        <f>'GHG emissions'!P46</f>
        <v>0</v>
      </c>
      <c r="R63" s="149">
        <f>'GHG emissions'!Q46</f>
        <v>0</v>
      </c>
      <c r="S63" s="149">
        <f>'GHG emissions'!R46</f>
        <v>0</v>
      </c>
      <c r="T63" s="149">
        <f>'GHG emissions'!S46</f>
        <v>0</v>
      </c>
      <c r="U63" s="149">
        <f>'GHG emissions'!T46</f>
        <v>0</v>
      </c>
      <c r="V63" s="149">
        <f>'GHG emissions'!U46</f>
        <v>0</v>
      </c>
      <c r="W63" s="16"/>
      <c r="X63" s="16"/>
      <c r="Y63" s="16"/>
      <c r="Z63" s="16"/>
      <c r="AA63" s="16"/>
      <c r="AB63" s="16"/>
      <c r="AC63" s="16"/>
      <c r="AD63" s="16"/>
      <c r="AE63" s="16"/>
      <c r="AF63" s="16"/>
      <c r="AG63" s="16"/>
      <c r="AH63" s="16"/>
      <c r="AI63" s="16"/>
      <c r="AJ63" s="16"/>
      <c r="AK63" s="16"/>
      <c r="AL63" s="16"/>
      <c r="AM63" s="16"/>
    </row>
    <row r="64" spans="1:39" x14ac:dyDescent="0.3">
      <c r="A64" s="16"/>
      <c r="B64" s="18" t="str">
        <f>'GHG emissions'!A47</f>
        <v>Land use h</v>
      </c>
      <c r="C64" s="149">
        <f>'GHG emissions'!B47</f>
        <v>0</v>
      </c>
      <c r="D64" s="149">
        <f>'GHG emissions'!C47</f>
        <v>0</v>
      </c>
      <c r="E64" s="149">
        <f>'GHG emissions'!D47</f>
        <v>0</v>
      </c>
      <c r="F64" s="149">
        <f>'GHG emissions'!E47</f>
        <v>0</v>
      </c>
      <c r="G64" s="149">
        <f>'GHG emissions'!F47</f>
        <v>0</v>
      </c>
      <c r="H64" s="149">
        <f>'GHG emissions'!G47</f>
        <v>0</v>
      </c>
      <c r="I64" s="149">
        <f>'GHG emissions'!H47</f>
        <v>0</v>
      </c>
      <c r="J64" s="149">
        <f>'GHG emissions'!I47</f>
        <v>0</v>
      </c>
      <c r="K64" s="149">
        <f>'GHG emissions'!J47</f>
        <v>0</v>
      </c>
      <c r="L64" s="149">
        <f>'GHG emissions'!K47</f>
        <v>0</v>
      </c>
      <c r="M64" s="149">
        <f>'GHG emissions'!L47</f>
        <v>0</v>
      </c>
      <c r="N64" s="149">
        <f>'GHG emissions'!M47</f>
        <v>0</v>
      </c>
      <c r="O64" s="149">
        <f>'GHG emissions'!N47</f>
        <v>0</v>
      </c>
      <c r="P64" s="149">
        <f>'GHG emissions'!O47</f>
        <v>0</v>
      </c>
      <c r="Q64" s="149">
        <f>'GHG emissions'!P47</f>
        <v>0</v>
      </c>
      <c r="R64" s="149">
        <f>'GHG emissions'!Q47</f>
        <v>0</v>
      </c>
      <c r="S64" s="149">
        <f>'GHG emissions'!R47</f>
        <v>0</v>
      </c>
      <c r="T64" s="149">
        <f>'GHG emissions'!S47</f>
        <v>0</v>
      </c>
      <c r="U64" s="149">
        <f>'GHG emissions'!T47</f>
        <v>0</v>
      </c>
      <c r="V64" s="149">
        <f>'GHG emissions'!U47</f>
        <v>0</v>
      </c>
      <c r="W64" s="16"/>
      <c r="X64" s="16"/>
      <c r="Y64" s="16"/>
      <c r="Z64" s="16"/>
      <c r="AA64" s="16"/>
      <c r="AB64" s="16"/>
      <c r="AC64" s="16"/>
      <c r="AD64" s="16"/>
      <c r="AE64" s="16"/>
      <c r="AF64" s="16"/>
      <c r="AG64" s="16"/>
      <c r="AH64" s="16"/>
      <c r="AI64" s="16"/>
      <c r="AJ64" s="16"/>
      <c r="AK64" s="16"/>
      <c r="AL64" s="16"/>
      <c r="AM64" s="16"/>
    </row>
    <row r="65" spans="1:39" x14ac:dyDescent="0.3">
      <c r="A65" s="16"/>
      <c r="B65" s="18" t="str">
        <f>'GHG emissions'!A48</f>
        <v>Land use i</v>
      </c>
      <c r="C65" s="149">
        <f>'GHG emissions'!B48</f>
        <v>0</v>
      </c>
      <c r="D65" s="149">
        <f>'GHG emissions'!C48</f>
        <v>0</v>
      </c>
      <c r="E65" s="149">
        <f>'GHG emissions'!D48</f>
        <v>0</v>
      </c>
      <c r="F65" s="149">
        <f>'GHG emissions'!E48</f>
        <v>0</v>
      </c>
      <c r="G65" s="149">
        <f>'GHG emissions'!F48</f>
        <v>0</v>
      </c>
      <c r="H65" s="149">
        <f>'GHG emissions'!G48</f>
        <v>0</v>
      </c>
      <c r="I65" s="149">
        <f>'GHG emissions'!H48</f>
        <v>0</v>
      </c>
      <c r="J65" s="149">
        <f>'GHG emissions'!I48</f>
        <v>0</v>
      </c>
      <c r="K65" s="149">
        <f>'GHG emissions'!J48</f>
        <v>0</v>
      </c>
      <c r="L65" s="149">
        <f>'GHG emissions'!K48</f>
        <v>0</v>
      </c>
      <c r="M65" s="149">
        <f>'GHG emissions'!L48</f>
        <v>0</v>
      </c>
      <c r="N65" s="149">
        <f>'GHG emissions'!M48</f>
        <v>0</v>
      </c>
      <c r="O65" s="149">
        <f>'GHG emissions'!N48</f>
        <v>0</v>
      </c>
      <c r="P65" s="149">
        <f>'GHG emissions'!O48</f>
        <v>0</v>
      </c>
      <c r="Q65" s="149">
        <f>'GHG emissions'!P48</f>
        <v>0</v>
      </c>
      <c r="R65" s="149">
        <f>'GHG emissions'!Q48</f>
        <v>0</v>
      </c>
      <c r="S65" s="149">
        <f>'GHG emissions'!R48</f>
        <v>0</v>
      </c>
      <c r="T65" s="149">
        <f>'GHG emissions'!S48</f>
        <v>0</v>
      </c>
      <c r="U65" s="149">
        <f>'GHG emissions'!T48</f>
        <v>0</v>
      </c>
      <c r="V65" s="149">
        <f>'GHG emissions'!U48</f>
        <v>0</v>
      </c>
      <c r="W65" s="16"/>
      <c r="X65" s="16"/>
      <c r="Y65" s="16"/>
      <c r="Z65" s="16"/>
      <c r="AA65" s="16"/>
      <c r="AB65" s="16"/>
      <c r="AC65" s="16"/>
      <c r="AD65" s="16"/>
      <c r="AE65" s="16"/>
      <c r="AF65" s="16"/>
      <c r="AG65" s="16"/>
      <c r="AH65" s="16"/>
      <c r="AI65" s="16"/>
      <c r="AJ65" s="16"/>
      <c r="AK65" s="16"/>
      <c r="AL65" s="16"/>
      <c r="AM65" s="16"/>
    </row>
    <row r="66" spans="1:39" x14ac:dyDescent="0.3">
      <c r="A66" s="16"/>
      <c r="B66" s="18" t="str">
        <f>'GHG emissions'!A49</f>
        <v>Land use j</v>
      </c>
      <c r="C66" s="149">
        <f>'GHG emissions'!B49</f>
        <v>0</v>
      </c>
      <c r="D66" s="149">
        <f>'GHG emissions'!C49</f>
        <v>0</v>
      </c>
      <c r="E66" s="149">
        <f>'GHG emissions'!D49</f>
        <v>0</v>
      </c>
      <c r="F66" s="149">
        <f>'GHG emissions'!E49</f>
        <v>0</v>
      </c>
      <c r="G66" s="149">
        <f>'GHG emissions'!F49</f>
        <v>0</v>
      </c>
      <c r="H66" s="149">
        <f>'GHG emissions'!G49</f>
        <v>0</v>
      </c>
      <c r="I66" s="149">
        <f>'GHG emissions'!H49</f>
        <v>0</v>
      </c>
      <c r="J66" s="149">
        <f>'GHG emissions'!I49</f>
        <v>0</v>
      </c>
      <c r="K66" s="149">
        <f>'GHG emissions'!J49</f>
        <v>0</v>
      </c>
      <c r="L66" s="149">
        <f>'GHG emissions'!K49</f>
        <v>0</v>
      </c>
      <c r="M66" s="149">
        <f>'GHG emissions'!L49</f>
        <v>0</v>
      </c>
      <c r="N66" s="149">
        <f>'GHG emissions'!M49</f>
        <v>0</v>
      </c>
      <c r="O66" s="149">
        <f>'GHG emissions'!N49</f>
        <v>0</v>
      </c>
      <c r="P66" s="149">
        <f>'GHG emissions'!O49</f>
        <v>0</v>
      </c>
      <c r="Q66" s="149">
        <f>'GHG emissions'!P49</f>
        <v>0</v>
      </c>
      <c r="R66" s="149">
        <f>'GHG emissions'!Q49</f>
        <v>0</v>
      </c>
      <c r="S66" s="149">
        <f>'GHG emissions'!R49</f>
        <v>0</v>
      </c>
      <c r="T66" s="149">
        <f>'GHG emissions'!S49</f>
        <v>0</v>
      </c>
      <c r="U66" s="149">
        <f>'GHG emissions'!T49</f>
        <v>0</v>
      </c>
      <c r="V66" s="149">
        <f>'GHG emissions'!U49</f>
        <v>0</v>
      </c>
      <c r="W66" s="16"/>
      <c r="X66" s="16"/>
      <c r="Y66" s="16"/>
      <c r="Z66" s="16"/>
      <c r="AA66" s="16"/>
      <c r="AB66" s="16"/>
      <c r="AC66" s="16"/>
      <c r="AD66" s="16"/>
      <c r="AE66" s="16"/>
      <c r="AF66" s="16"/>
      <c r="AG66" s="16"/>
      <c r="AH66" s="16"/>
      <c r="AI66" s="16"/>
      <c r="AJ66" s="16"/>
      <c r="AK66" s="16"/>
      <c r="AL66" s="16"/>
      <c r="AM66" s="16"/>
    </row>
    <row r="67" spans="1:39" x14ac:dyDescent="0.3">
      <c r="A67" s="16"/>
      <c r="B67" s="18" t="str">
        <f>'GHG emissions'!A50</f>
        <v>Land use k</v>
      </c>
      <c r="C67" s="149">
        <f>'GHG emissions'!B50</f>
        <v>0</v>
      </c>
      <c r="D67" s="149">
        <f>'GHG emissions'!C50</f>
        <v>0</v>
      </c>
      <c r="E67" s="149">
        <f>'GHG emissions'!D50</f>
        <v>0</v>
      </c>
      <c r="F67" s="149">
        <f>'GHG emissions'!E50</f>
        <v>0</v>
      </c>
      <c r="G67" s="149">
        <f>'GHG emissions'!F50</f>
        <v>0</v>
      </c>
      <c r="H67" s="149">
        <f>'GHG emissions'!G50</f>
        <v>0</v>
      </c>
      <c r="I67" s="149">
        <f>'GHG emissions'!H50</f>
        <v>0</v>
      </c>
      <c r="J67" s="149">
        <f>'GHG emissions'!I50</f>
        <v>0</v>
      </c>
      <c r="K67" s="149">
        <f>'GHG emissions'!J50</f>
        <v>0</v>
      </c>
      <c r="L67" s="149">
        <f>'GHG emissions'!K50</f>
        <v>0</v>
      </c>
      <c r="M67" s="149">
        <f>'GHG emissions'!L50</f>
        <v>0</v>
      </c>
      <c r="N67" s="149">
        <f>'GHG emissions'!M50</f>
        <v>0</v>
      </c>
      <c r="O67" s="149">
        <f>'GHG emissions'!N50</f>
        <v>0</v>
      </c>
      <c r="P67" s="149">
        <f>'GHG emissions'!O50</f>
        <v>0</v>
      </c>
      <c r="Q67" s="149">
        <f>'GHG emissions'!P50</f>
        <v>0</v>
      </c>
      <c r="R67" s="149">
        <f>'GHG emissions'!Q50</f>
        <v>0</v>
      </c>
      <c r="S67" s="149">
        <f>'GHG emissions'!R50</f>
        <v>0</v>
      </c>
      <c r="T67" s="149">
        <f>'GHG emissions'!S50</f>
        <v>0</v>
      </c>
      <c r="U67" s="149">
        <f>'GHG emissions'!T50</f>
        <v>0</v>
      </c>
      <c r="V67" s="149">
        <f>'GHG emissions'!U50</f>
        <v>0</v>
      </c>
      <c r="W67" s="16"/>
      <c r="X67" s="16"/>
      <c r="Y67" s="16"/>
      <c r="Z67" s="16"/>
      <c r="AA67" s="16"/>
      <c r="AB67" s="16"/>
      <c r="AC67" s="16"/>
      <c r="AD67" s="16"/>
      <c r="AE67" s="16"/>
      <c r="AF67" s="16"/>
      <c r="AG67" s="16"/>
      <c r="AH67" s="16"/>
      <c r="AI67" s="16"/>
      <c r="AJ67" s="16"/>
      <c r="AK67" s="16"/>
      <c r="AL67" s="16"/>
      <c r="AM67" s="16"/>
    </row>
    <row r="68" spans="1:39" x14ac:dyDescent="0.3">
      <c r="A68" s="16"/>
      <c r="B68" s="18" t="str">
        <f>'GHG emissions'!A51</f>
        <v>Land use l</v>
      </c>
      <c r="C68" s="149">
        <f>'GHG emissions'!B51</f>
        <v>0</v>
      </c>
      <c r="D68" s="149">
        <f>'GHG emissions'!C51</f>
        <v>0</v>
      </c>
      <c r="E68" s="149">
        <f>'GHG emissions'!D51</f>
        <v>0</v>
      </c>
      <c r="F68" s="149">
        <f>'GHG emissions'!E51</f>
        <v>0</v>
      </c>
      <c r="G68" s="149">
        <f>'GHG emissions'!F51</f>
        <v>0</v>
      </c>
      <c r="H68" s="149">
        <f>'GHG emissions'!G51</f>
        <v>0</v>
      </c>
      <c r="I68" s="149">
        <f>'GHG emissions'!H51</f>
        <v>0</v>
      </c>
      <c r="J68" s="149">
        <f>'GHG emissions'!I51</f>
        <v>0</v>
      </c>
      <c r="K68" s="149">
        <f>'GHG emissions'!J51</f>
        <v>0</v>
      </c>
      <c r="L68" s="149">
        <f>'GHG emissions'!K51</f>
        <v>0</v>
      </c>
      <c r="M68" s="149">
        <f>'GHG emissions'!L51</f>
        <v>0</v>
      </c>
      <c r="N68" s="149">
        <f>'GHG emissions'!M51</f>
        <v>0</v>
      </c>
      <c r="O68" s="149">
        <f>'GHG emissions'!N51</f>
        <v>0</v>
      </c>
      <c r="P68" s="149">
        <f>'GHG emissions'!O51</f>
        <v>0</v>
      </c>
      <c r="Q68" s="149">
        <f>'GHG emissions'!P51</f>
        <v>0</v>
      </c>
      <c r="R68" s="149">
        <f>'GHG emissions'!Q51</f>
        <v>0</v>
      </c>
      <c r="S68" s="149">
        <f>'GHG emissions'!R51</f>
        <v>0</v>
      </c>
      <c r="T68" s="149">
        <f>'GHG emissions'!S51</f>
        <v>0</v>
      </c>
      <c r="U68" s="149">
        <f>'GHG emissions'!T51</f>
        <v>0</v>
      </c>
      <c r="V68" s="149">
        <f>'GHG emissions'!U51</f>
        <v>0</v>
      </c>
      <c r="W68" s="16"/>
      <c r="X68" s="16"/>
      <c r="Y68" s="16"/>
      <c r="Z68" s="16"/>
      <c r="AA68" s="16"/>
      <c r="AB68" s="16"/>
      <c r="AC68" s="16"/>
      <c r="AD68" s="16"/>
      <c r="AE68" s="16"/>
      <c r="AF68" s="16"/>
      <c r="AG68" s="16"/>
      <c r="AH68" s="16"/>
      <c r="AI68" s="16"/>
      <c r="AJ68" s="16"/>
      <c r="AK68" s="16"/>
      <c r="AL68" s="16"/>
      <c r="AM68" s="16"/>
    </row>
    <row r="69" spans="1:39" x14ac:dyDescent="0.3">
      <c r="A69" s="16"/>
      <c r="B69" s="18" t="str">
        <f>'GHG emissions'!A52</f>
        <v>Land use m</v>
      </c>
      <c r="C69" s="149">
        <f>'GHG emissions'!B52</f>
        <v>0</v>
      </c>
      <c r="D69" s="149">
        <f>'GHG emissions'!C52</f>
        <v>0</v>
      </c>
      <c r="E69" s="149">
        <f>'GHG emissions'!D52</f>
        <v>0</v>
      </c>
      <c r="F69" s="149">
        <f>'GHG emissions'!E52</f>
        <v>0</v>
      </c>
      <c r="G69" s="149">
        <f>'GHG emissions'!F52</f>
        <v>0</v>
      </c>
      <c r="H69" s="149">
        <f>'GHG emissions'!G52</f>
        <v>0</v>
      </c>
      <c r="I69" s="149">
        <f>'GHG emissions'!H52</f>
        <v>0</v>
      </c>
      <c r="J69" s="149">
        <f>'GHG emissions'!I52</f>
        <v>0</v>
      </c>
      <c r="K69" s="149">
        <f>'GHG emissions'!J52</f>
        <v>0</v>
      </c>
      <c r="L69" s="149">
        <f>'GHG emissions'!K52</f>
        <v>0</v>
      </c>
      <c r="M69" s="149">
        <f>'GHG emissions'!L52</f>
        <v>0</v>
      </c>
      <c r="N69" s="149">
        <f>'GHG emissions'!M52</f>
        <v>0</v>
      </c>
      <c r="O69" s="149">
        <f>'GHG emissions'!N52</f>
        <v>0</v>
      </c>
      <c r="P69" s="149">
        <f>'GHG emissions'!O52</f>
        <v>0</v>
      </c>
      <c r="Q69" s="149">
        <f>'GHG emissions'!P52</f>
        <v>0</v>
      </c>
      <c r="R69" s="149">
        <f>'GHG emissions'!Q52</f>
        <v>0</v>
      </c>
      <c r="S69" s="149">
        <f>'GHG emissions'!R52</f>
        <v>0</v>
      </c>
      <c r="T69" s="149">
        <f>'GHG emissions'!S52</f>
        <v>0</v>
      </c>
      <c r="U69" s="149">
        <f>'GHG emissions'!T52</f>
        <v>0</v>
      </c>
      <c r="V69" s="149">
        <f>'GHG emissions'!U52</f>
        <v>0</v>
      </c>
      <c r="W69" s="16"/>
      <c r="X69" s="16"/>
      <c r="Y69" s="16"/>
      <c r="Z69" s="16"/>
      <c r="AA69" s="16"/>
      <c r="AB69" s="16"/>
      <c r="AC69" s="16"/>
      <c r="AD69" s="16"/>
      <c r="AE69" s="16"/>
      <c r="AF69" s="16"/>
      <c r="AG69" s="16"/>
      <c r="AH69" s="16"/>
      <c r="AI69" s="16"/>
      <c r="AJ69" s="16"/>
      <c r="AK69" s="16"/>
      <c r="AL69" s="16"/>
      <c r="AM69" s="16"/>
    </row>
    <row r="70" spans="1:39" x14ac:dyDescent="0.3">
      <c r="A70" s="16"/>
      <c r="B70" s="18" t="str">
        <f>'GHG emissions'!A53</f>
        <v>Land use n</v>
      </c>
      <c r="C70" s="149">
        <f>'GHG emissions'!B53</f>
        <v>0</v>
      </c>
      <c r="D70" s="149">
        <f>'GHG emissions'!C53</f>
        <v>0</v>
      </c>
      <c r="E70" s="149">
        <f>'GHG emissions'!D53</f>
        <v>0</v>
      </c>
      <c r="F70" s="149">
        <f>'GHG emissions'!E53</f>
        <v>0</v>
      </c>
      <c r="G70" s="149">
        <f>'GHG emissions'!F53</f>
        <v>0</v>
      </c>
      <c r="H70" s="149">
        <f>'GHG emissions'!G53</f>
        <v>0</v>
      </c>
      <c r="I70" s="149">
        <f>'GHG emissions'!H53</f>
        <v>0</v>
      </c>
      <c r="J70" s="149">
        <f>'GHG emissions'!I53</f>
        <v>0</v>
      </c>
      <c r="K70" s="149">
        <f>'GHG emissions'!J53</f>
        <v>0</v>
      </c>
      <c r="L70" s="149">
        <f>'GHG emissions'!K53</f>
        <v>0</v>
      </c>
      <c r="M70" s="149">
        <f>'GHG emissions'!L53</f>
        <v>0</v>
      </c>
      <c r="N70" s="149">
        <f>'GHG emissions'!M53</f>
        <v>0</v>
      </c>
      <c r="O70" s="149">
        <f>'GHG emissions'!N53</f>
        <v>0</v>
      </c>
      <c r="P70" s="149">
        <f>'GHG emissions'!O53</f>
        <v>0</v>
      </c>
      <c r="Q70" s="149">
        <f>'GHG emissions'!P53</f>
        <v>0</v>
      </c>
      <c r="R70" s="149">
        <f>'GHG emissions'!Q53</f>
        <v>0</v>
      </c>
      <c r="S70" s="149">
        <f>'GHG emissions'!R53</f>
        <v>0</v>
      </c>
      <c r="T70" s="149">
        <f>'GHG emissions'!S53</f>
        <v>0</v>
      </c>
      <c r="U70" s="149">
        <f>'GHG emissions'!T53</f>
        <v>0</v>
      </c>
      <c r="V70" s="149">
        <f>'GHG emissions'!U53</f>
        <v>0</v>
      </c>
      <c r="W70" s="16"/>
      <c r="X70" s="16"/>
      <c r="Y70" s="16"/>
      <c r="Z70" s="16"/>
      <c r="AA70" s="16"/>
      <c r="AB70" s="16"/>
      <c r="AC70" s="16"/>
      <c r="AD70" s="16"/>
      <c r="AE70" s="16"/>
      <c r="AF70" s="16"/>
      <c r="AG70" s="16"/>
      <c r="AH70" s="16"/>
      <c r="AI70" s="16"/>
      <c r="AJ70" s="16"/>
      <c r="AK70" s="16"/>
      <c r="AL70" s="16"/>
      <c r="AM70" s="16"/>
    </row>
    <row r="71" spans="1:39" x14ac:dyDescent="0.3">
      <c r="A71" s="16"/>
      <c r="B71" s="18" t="str">
        <f>'GHG emissions'!A54</f>
        <v>Land use o</v>
      </c>
      <c r="C71" s="149">
        <f>'GHG emissions'!B54</f>
        <v>0</v>
      </c>
      <c r="D71" s="149">
        <f>'GHG emissions'!C54</f>
        <v>0</v>
      </c>
      <c r="E71" s="149">
        <f>'GHG emissions'!D54</f>
        <v>0</v>
      </c>
      <c r="F71" s="149">
        <f>'GHG emissions'!E54</f>
        <v>0</v>
      </c>
      <c r="G71" s="149">
        <f>'GHG emissions'!F54</f>
        <v>0</v>
      </c>
      <c r="H71" s="149">
        <f>'GHG emissions'!G54</f>
        <v>0</v>
      </c>
      <c r="I71" s="149">
        <f>'GHG emissions'!H54</f>
        <v>0</v>
      </c>
      <c r="J71" s="149">
        <f>'GHG emissions'!I54</f>
        <v>0</v>
      </c>
      <c r="K71" s="149">
        <f>'GHG emissions'!J54</f>
        <v>0</v>
      </c>
      <c r="L71" s="149">
        <f>'GHG emissions'!K54</f>
        <v>0</v>
      </c>
      <c r="M71" s="149">
        <f>'GHG emissions'!L54</f>
        <v>0</v>
      </c>
      <c r="N71" s="149">
        <f>'GHG emissions'!M54</f>
        <v>0</v>
      </c>
      <c r="O71" s="149">
        <f>'GHG emissions'!N54</f>
        <v>0</v>
      </c>
      <c r="P71" s="149">
        <f>'GHG emissions'!O54</f>
        <v>0</v>
      </c>
      <c r="Q71" s="149">
        <f>'GHG emissions'!P54</f>
        <v>0</v>
      </c>
      <c r="R71" s="149">
        <f>'GHG emissions'!Q54</f>
        <v>0</v>
      </c>
      <c r="S71" s="149">
        <f>'GHG emissions'!R54</f>
        <v>0</v>
      </c>
      <c r="T71" s="149">
        <f>'GHG emissions'!S54</f>
        <v>0</v>
      </c>
      <c r="U71" s="149">
        <f>'GHG emissions'!T54</f>
        <v>0</v>
      </c>
      <c r="V71" s="149">
        <f>'GHG emissions'!U54</f>
        <v>0</v>
      </c>
      <c r="W71" s="16"/>
      <c r="X71" s="16"/>
      <c r="Y71" s="16"/>
      <c r="Z71" s="16"/>
      <c r="AA71" s="16"/>
      <c r="AB71" s="16"/>
      <c r="AC71" s="16"/>
      <c r="AD71" s="16"/>
      <c r="AE71" s="16"/>
      <c r="AF71" s="16"/>
      <c r="AG71" s="16"/>
      <c r="AH71" s="16"/>
      <c r="AI71" s="16"/>
      <c r="AJ71" s="16"/>
      <c r="AK71" s="16"/>
      <c r="AL71" s="16"/>
      <c r="AM71" s="16"/>
    </row>
    <row r="72" spans="1:39" x14ac:dyDescent="0.3">
      <c r="A72" s="16"/>
      <c r="B72" s="18" t="str">
        <f>'GHG emissions'!A55</f>
        <v>Land use p</v>
      </c>
      <c r="C72" s="149">
        <f>'GHG emissions'!B55</f>
        <v>0</v>
      </c>
      <c r="D72" s="149">
        <f>'GHG emissions'!C55</f>
        <v>0</v>
      </c>
      <c r="E72" s="149">
        <f>'GHG emissions'!D55</f>
        <v>0</v>
      </c>
      <c r="F72" s="149">
        <f>'GHG emissions'!E55</f>
        <v>0</v>
      </c>
      <c r="G72" s="149">
        <f>'GHG emissions'!F55</f>
        <v>0</v>
      </c>
      <c r="H72" s="149">
        <f>'GHG emissions'!G55</f>
        <v>0</v>
      </c>
      <c r="I72" s="149">
        <f>'GHG emissions'!H55</f>
        <v>0</v>
      </c>
      <c r="J72" s="149">
        <f>'GHG emissions'!I55</f>
        <v>0</v>
      </c>
      <c r="K72" s="149">
        <f>'GHG emissions'!J55</f>
        <v>0</v>
      </c>
      <c r="L72" s="149">
        <f>'GHG emissions'!K55</f>
        <v>0</v>
      </c>
      <c r="M72" s="149">
        <f>'GHG emissions'!L55</f>
        <v>0</v>
      </c>
      <c r="N72" s="149">
        <f>'GHG emissions'!M55</f>
        <v>0</v>
      </c>
      <c r="O72" s="149">
        <f>'GHG emissions'!N55</f>
        <v>0</v>
      </c>
      <c r="P72" s="149">
        <f>'GHG emissions'!O55</f>
        <v>0</v>
      </c>
      <c r="Q72" s="149">
        <f>'GHG emissions'!P55</f>
        <v>0</v>
      </c>
      <c r="R72" s="149">
        <f>'GHG emissions'!Q55</f>
        <v>0</v>
      </c>
      <c r="S72" s="149">
        <f>'GHG emissions'!R55</f>
        <v>0</v>
      </c>
      <c r="T72" s="149">
        <f>'GHG emissions'!S55</f>
        <v>0</v>
      </c>
      <c r="U72" s="149">
        <f>'GHG emissions'!T55</f>
        <v>0</v>
      </c>
      <c r="V72" s="149">
        <f>'GHG emissions'!U55</f>
        <v>0</v>
      </c>
      <c r="W72" s="16"/>
      <c r="X72" s="16"/>
      <c r="Y72" s="16"/>
      <c r="Z72" s="16"/>
      <c r="AA72" s="16"/>
      <c r="AB72" s="16"/>
      <c r="AC72" s="16"/>
      <c r="AD72" s="16"/>
      <c r="AE72" s="16"/>
      <c r="AF72" s="16"/>
      <c r="AG72" s="16"/>
      <c r="AH72" s="16"/>
      <c r="AI72" s="16"/>
      <c r="AJ72" s="16"/>
      <c r="AK72" s="16"/>
      <c r="AL72" s="16"/>
      <c r="AM72" s="16"/>
    </row>
    <row r="73" spans="1:39" x14ac:dyDescent="0.3">
      <c r="A73" s="16"/>
      <c r="B73" s="18" t="str">
        <f>'GHG emissions'!A56</f>
        <v>Land use q</v>
      </c>
      <c r="C73" s="149">
        <f>'GHG emissions'!B56</f>
        <v>0</v>
      </c>
      <c r="D73" s="149">
        <f>'GHG emissions'!C56</f>
        <v>0</v>
      </c>
      <c r="E73" s="149">
        <f>'GHG emissions'!D56</f>
        <v>0</v>
      </c>
      <c r="F73" s="149">
        <f>'GHG emissions'!E56</f>
        <v>0</v>
      </c>
      <c r="G73" s="149">
        <f>'GHG emissions'!F56</f>
        <v>0</v>
      </c>
      <c r="H73" s="149">
        <f>'GHG emissions'!G56</f>
        <v>0</v>
      </c>
      <c r="I73" s="149">
        <f>'GHG emissions'!H56</f>
        <v>0</v>
      </c>
      <c r="J73" s="149">
        <f>'GHG emissions'!I56</f>
        <v>0</v>
      </c>
      <c r="K73" s="149">
        <f>'GHG emissions'!J56</f>
        <v>0</v>
      </c>
      <c r="L73" s="149">
        <f>'GHG emissions'!K56</f>
        <v>0</v>
      </c>
      <c r="M73" s="149">
        <f>'GHG emissions'!L56</f>
        <v>0</v>
      </c>
      <c r="N73" s="149">
        <f>'GHG emissions'!M56</f>
        <v>0</v>
      </c>
      <c r="O73" s="149">
        <f>'GHG emissions'!N56</f>
        <v>0</v>
      </c>
      <c r="P73" s="149">
        <f>'GHG emissions'!O56</f>
        <v>0</v>
      </c>
      <c r="Q73" s="149">
        <f>'GHG emissions'!P56</f>
        <v>0</v>
      </c>
      <c r="R73" s="149">
        <f>'GHG emissions'!Q56</f>
        <v>0</v>
      </c>
      <c r="S73" s="149">
        <f>'GHG emissions'!R56</f>
        <v>0</v>
      </c>
      <c r="T73" s="149">
        <f>'GHG emissions'!S56</f>
        <v>0</v>
      </c>
      <c r="U73" s="149">
        <f>'GHG emissions'!T56</f>
        <v>0</v>
      </c>
      <c r="V73" s="149">
        <f>'GHG emissions'!U56</f>
        <v>0</v>
      </c>
      <c r="W73" s="16"/>
      <c r="X73" s="16"/>
      <c r="Y73" s="16"/>
      <c r="Z73" s="16"/>
      <c r="AA73" s="16"/>
      <c r="AB73" s="16"/>
      <c r="AC73" s="16"/>
      <c r="AD73" s="16"/>
      <c r="AE73" s="16"/>
      <c r="AF73" s="16"/>
      <c r="AG73" s="16"/>
      <c r="AH73" s="16"/>
      <c r="AI73" s="16"/>
      <c r="AJ73" s="16"/>
      <c r="AK73" s="16"/>
      <c r="AL73" s="16"/>
      <c r="AM73" s="16"/>
    </row>
    <row r="74" spans="1:39" x14ac:dyDescent="0.3">
      <c r="A74" s="16"/>
      <c r="B74" s="18" t="str">
        <f>'GHG emissions'!A57</f>
        <v>Land use r</v>
      </c>
      <c r="C74" s="149">
        <f>'GHG emissions'!B57</f>
        <v>0</v>
      </c>
      <c r="D74" s="149">
        <f>'GHG emissions'!C57</f>
        <v>0</v>
      </c>
      <c r="E74" s="149">
        <f>'GHG emissions'!D57</f>
        <v>0</v>
      </c>
      <c r="F74" s="149">
        <f>'GHG emissions'!E57</f>
        <v>0</v>
      </c>
      <c r="G74" s="149">
        <f>'GHG emissions'!F57</f>
        <v>0</v>
      </c>
      <c r="H74" s="149">
        <f>'GHG emissions'!G57</f>
        <v>0</v>
      </c>
      <c r="I74" s="149">
        <f>'GHG emissions'!H57</f>
        <v>0</v>
      </c>
      <c r="J74" s="149">
        <f>'GHG emissions'!I57</f>
        <v>0</v>
      </c>
      <c r="K74" s="149">
        <f>'GHG emissions'!J57</f>
        <v>0</v>
      </c>
      <c r="L74" s="149">
        <f>'GHG emissions'!K57</f>
        <v>0</v>
      </c>
      <c r="M74" s="149">
        <f>'GHG emissions'!L57</f>
        <v>0</v>
      </c>
      <c r="N74" s="149">
        <f>'GHG emissions'!M57</f>
        <v>0</v>
      </c>
      <c r="O74" s="149">
        <f>'GHG emissions'!N57</f>
        <v>0</v>
      </c>
      <c r="P74" s="149">
        <f>'GHG emissions'!O57</f>
        <v>0</v>
      </c>
      <c r="Q74" s="149">
        <f>'GHG emissions'!P57</f>
        <v>0</v>
      </c>
      <c r="R74" s="149">
        <f>'GHG emissions'!Q57</f>
        <v>0</v>
      </c>
      <c r="S74" s="149">
        <f>'GHG emissions'!R57</f>
        <v>0</v>
      </c>
      <c r="T74" s="149">
        <f>'GHG emissions'!S57</f>
        <v>0</v>
      </c>
      <c r="U74" s="149">
        <f>'GHG emissions'!T57</f>
        <v>0</v>
      </c>
      <c r="V74" s="149">
        <f>'GHG emissions'!U57</f>
        <v>0</v>
      </c>
      <c r="W74" s="16"/>
      <c r="X74" s="16"/>
      <c r="Y74" s="16"/>
      <c r="Z74" s="16"/>
      <c r="AA74" s="16"/>
      <c r="AB74" s="16"/>
      <c r="AC74" s="16"/>
      <c r="AD74" s="16"/>
      <c r="AE74" s="16"/>
      <c r="AF74" s="16"/>
      <c r="AG74" s="16"/>
      <c r="AH74" s="16"/>
      <c r="AI74" s="16"/>
      <c r="AJ74" s="16"/>
      <c r="AK74" s="16"/>
      <c r="AL74" s="16"/>
      <c r="AM74" s="16"/>
    </row>
    <row r="75" spans="1:39" x14ac:dyDescent="0.3">
      <c r="A75" s="16"/>
      <c r="B75" s="18" t="str">
        <f>'GHG emissions'!A58</f>
        <v>Land use s</v>
      </c>
      <c r="C75" s="149">
        <f>'GHG emissions'!B58</f>
        <v>0</v>
      </c>
      <c r="D75" s="149">
        <f>'GHG emissions'!C58</f>
        <v>0</v>
      </c>
      <c r="E75" s="149">
        <f>'GHG emissions'!D58</f>
        <v>0</v>
      </c>
      <c r="F75" s="149">
        <f>'GHG emissions'!E58</f>
        <v>0</v>
      </c>
      <c r="G75" s="149">
        <f>'GHG emissions'!F58</f>
        <v>0</v>
      </c>
      <c r="H75" s="149">
        <f>'GHG emissions'!G58</f>
        <v>0</v>
      </c>
      <c r="I75" s="149">
        <f>'GHG emissions'!H58</f>
        <v>0</v>
      </c>
      <c r="J75" s="149">
        <f>'GHG emissions'!I58</f>
        <v>0</v>
      </c>
      <c r="K75" s="149">
        <f>'GHG emissions'!J58</f>
        <v>0</v>
      </c>
      <c r="L75" s="149">
        <f>'GHG emissions'!K58</f>
        <v>0</v>
      </c>
      <c r="M75" s="149">
        <f>'GHG emissions'!L58</f>
        <v>0</v>
      </c>
      <c r="N75" s="149">
        <f>'GHG emissions'!M58</f>
        <v>0</v>
      </c>
      <c r="O75" s="149">
        <f>'GHG emissions'!N58</f>
        <v>0</v>
      </c>
      <c r="P75" s="149">
        <f>'GHG emissions'!O58</f>
        <v>0</v>
      </c>
      <c r="Q75" s="149">
        <f>'GHG emissions'!P58</f>
        <v>0</v>
      </c>
      <c r="R75" s="149">
        <f>'GHG emissions'!Q58</f>
        <v>0</v>
      </c>
      <c r="S75" s="149">
        <f>'GHG emissions'!R58</f>
        <v>0</v>
      </c>
      <c r="T75" s="149">
        <f>'GHG emissions'!S58</f>
        <v>0</v>
      </c>
      <c r="U75" s="149">
        <f>'GHG emissions'!T58</f>
        <v>0</v>
      </c>
      <c r="V75" s="149">
        <f>'GHG emissions'!U58</f>
        <v>0</v>
      </c>
      <c r="W75" s="16"/>
      <c r="X75" s="16"/>
      <c r="Y75" s="16"/>
      <c r="Z75" s="16"/>
      <c r="AA75" s="16"/>
      <c r="AB75" s="16"/>
      <c r="AC75" s="16"/>
      <c r="AD75" s="16"/>
      <c r="AE75" s="16"/>
      <c r="AF75" s="16"/>
      <c r="AG75" s="16"/>
      <c r="AH75" s="16"/>
      <c r="AI75" s="16"/>
      <c r="AJ75" s="16"/>
      <c r="AK75" s="16"/>
      <c r="AL75" s="16"/>
      <c r="AM75" s="16"/>
    </row>
    <row r="76" spans="1:39" x14ac:dyDescent="0.3">
      <c r="A76" s="16"/>
      <c r="B76" s="18" t="str">
        <f>'GHG emissions'!A59</f>
        <v>Land use XXXXXXX</v>
      </c>
      <c r="C76" s="149">
        <f>'GHG emissions'!B59</f>
        <v>0</v>
      </c>
      <c r="D76" s="149">
        <f>'GHG emissions'!C59</f>
        <v>0</v>
      </c>
      <c r="E76" s="149">
        <f>'GHG emissions'!D59</f>
        <v>0</v>
      </c>
      <c r="F76" s="149">
        <f>'GHG emissions'!E59</f>
        <v>0</v>
      </c>
      <c r="G76" s="149">
        <f>'GHG emissions'!F59</f>
        <v>0</v>
      </c>
      <c r="H76" s="149">
        <f>'GHG emissions'!G59</f>
        <v>0</v>
      </c>
      <c r="I76" s="149">
        <f>'GHG emissions'!H59</f>
        <v>0</v>
      </c>
      <c r="J76" s="149">
        <f>'GHG emissions'!I59</f>
        <v>0</v>
      </c>
      <c r="K76" s="149">
        <f>'GHG emissions'!J59</f>
        <v>0</v>
      </c>
      <c r="L76" s="149">
        <f>'GHG emissions'!K59</f>
        <v>0</v>
      </c>
      <c r="M76" s="149">
        <f>'GHG emissions'!L59</f>
        <v>0</v>
      </c>
      <c r="N76" s="149">
        <f>'GHG emissions'!M59</f>
        <v>0</v>
      </c>
      <c r="O76" s="149">
        <f>'GHG emissions'!N59</f>
        <v>0</v>
      </c>
      <c r="P76" s="149">
        <f>'GHG emissions'!O59</f>
        <v>0</v>
      </c>
      <c r="Q76" s="149">
        <f>'GHG emissions'!P59</f>
        <v>0</v>
      </c>
      <c r="R76" s="149">
        <f>'GHG emissions'!Q59</f>
        <v>0</v>
      </c>
      <c r="S76" s="149">
        <f>'GHG emissions'!R59</f>
        <v>0</v>
      </c>
      <c r="T76" s="149">
        <f>'GHG emissions'!S59</f>
        <v>0</v>
      </c>
      <c r="U76" s="149">
        <f>'GHG emissions'!T59</f>
        <v>0</v>
      </c>
      <c r="V76" s="149">
        <f>'GHG emissions'!U59</f>
        <v>0</v>
      </c>
      <c r="W76" s="16"/>
      <c r="X76" s="16"/>
      <c r="Y76" s="16"/>
      <c r="Z76" s="16"/>
      <c r="AA76" s="16"/>
      <c r="AB76" s="16"/>
      <c r="AC76" s="16"/>
      <c r="AD76" s="16"/>
      <c r="AE76" s="16"/>
      <c r="AF76" s="16"/>
      <c r="AG76" s="16"/>
      <c r="AH76" s="16"/>
      <c r="AI76" s="16"/>
      <c r="AJ76" s="16"/>
      <c r="AK76" s="16"/>
      <c r="AL76" s="16"/>
      <c r="AM76" s="16"/>
    </row>
    <row r="77" spans="1:39" x14ac:dyDescent="0.3">
      <c r="A77" s="16"/>
      <c r="B77" s="18"/>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row>
    <row r="78" spans="1:39" x14ac:dyDescent="0.3">
      <c r="A78" s="16"/>
      <c r="B78" s="18"/>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row>
    <row r="79" spans="1:39" ht="18" x14ac:dyDescent="0.35">
      <c r="A79" s="308" t="s">
        <v>89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16"/>
      <c r="Z79" s="16"/>
      <c r="AA79" s="16"/>
      <c r="AB79" s="16"/>
      <c r="AC79" s="16"/>
      <c r="AD79" s="16"/>
      <c r="AE79" s="16"/>
      <c r="AF79" s="16"/>
      <c r="AG79" s="16"/>
      <c r="AH79" s="16"/>
      <c r="AI79" s="16"/>
      <c r="AJ79" s="16"/>
      <c r="AK79" s="16"/>
      <c r="AL79" s="16"/>
      <c r="AM79" s="16"/>
    </row>
    <row r="80" spans="1:39" x14ac:dyDescent="0.3">
      <c r="A80" s="16"/>
      <c r="B80" s="18" t="str">
        <f>'Opportunity Costs'!A31</f>
        <v>Opportuntiy costs per tCO2 in</v>
      </c>
      <c r="C80" s="18" t="str">
        <f>'Opportunity Costs'!B31</f>
        <v>US$</v>
      </c>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row>
    <row r="81" spans="1:39" s="316" customFormat="1" ht="43.2" x14ac:dyDescent="0.3">
      <c r="A81" s="315"/>
      <c r="B81" s="314" t="str">
        <f>'Opportunity Costs'!A32</f>
        <v>Initial/Final</v>
      </c>
      <c r="C81" s="314" t="str">
        <f>'Opportunity Costs'!B32</f>
        <v>Primary natural forest (non-exploited)</v>
      </c>
      <c r="D81" s="314" t="str">
        <f>'Opportunity Costs'!C32</f>
        <v>Secondary natural forest (exploited)</v>
      </c>
      <c r="E81" s="314" t="str">
        <f>'Opportunity Costs'!D32</f>
        <v>Agriculture after charcoal</v>
      </c>
      <c r="F81" s="314" t="str">
        <f>'Opportunity Costs'!E32</f>
        <v xml:space="preserve">Agriculture </v>
      </c>
      <c r="G81" s="314" t="str">
        <f>'Opportunity Costs'!F32</f>
        <v>Sustainable logging of primary forests</v>
      </c>
      <c r="H81" s="314" t="str">
        <f>'Opportunity Costs'!G32</f>
        <v>Land use e</v>
      </c>
      <c r="I81" s="314" t="str">
        <f>'Opportunity Costs'!H32</f>
        <v>Land use g</v>
      </c>
      <c r="J81" s="314" t="str">
        <f>'Opportunity Costs'!I32</f>
        <v>Land use h</v>
      </c>
      <c r="K81" s="314" t="str">
        <f>'Opportunity Costs'!J32</f>
        <v>Land use i</v>
      </c>
      <c r="L81" s="314" t="str">
        <f>'Opportunity Costs'!K32</f>
        <v>Land use j</v>
      </c>
      <c r="M81" s="314" t="str">
        <f>'Opportunity Costs'!L32</f>
        <v>Land use k</v>
      </c>
      <c r="N81" s="314" t="str">
        <f>'Opportunity Costs'!M32</f>
        <v>Land use l</v>
      </c>
      <c r="O81" s="314" t="str">
        <f>'Opportunity Costs'!N32</f>
        <v>Land use m</v>
      </c>
      <c r="P81" s="314" t="str">
        <f>'Opportunity Costs'!O32</f>
        <v>Land use n</v>
      </c>
      <c r="Q81" s="314" t="str">
        <f>'Opportunity Costs'!P32</f>
        <v>Land use o</v>
      </c>
      <c r="R81" s="314" t="str">
        <f>'Opportunity Costs'!Q32</f>
        <v>Land use p</v>
      </c>
      <c r="S81" s="314" t="str">
        <f>'Opportunity Costs'!R32</f>
        <v>Land use q</v>
      </c>
      <c r="T81" s="314" t="str">
        <f>'Opportunity Costs'!S32</f>
        <v>Land use r</v>
      </c>
      <c r="U81" s="314" t="str">
        <f>'Opportunity Costs'!T32</f>
        <v>Land use s</v>
      </c>
      <c r="V81" s="314" t="str">
        <f>'Opportunity Costs'!U32</f>
        <v>Land use XXXXXXX</v>
      </c>
      <c r="W81" s="315"/>
      <c r="X81" s="315"/>
      <c r="Y81" s="315"/>
      <c r="Z81" s="315"/>
      <c r="AA81" s="315"/>
      <c r="AB81" s="315"/>
      <c r="AC81" s="315"/>
      <c r="AD81" s="315"/>
      <c r="AE81" s="315"/>
      <c r="AF81" s="315"/>
      <c r="AG81" s="315"/>
      <c r="AH81" s="315"/>
      <c r="AI81" s="315"/>
      <c r="AJ81" s="315"/>
      <c r="AK81" s="315"/>
      <c r="AL81" s="315"/>
      <c r="AM81" s="315"/>
    </row>
    <row r="82" spans="1:39" s="323" customFormat="1" x14ac:dyDescent="0.3">
      <c r="A82" s="321"/>
      <c r="B82" s="322" t="str">
        <f>'Opportunity Costs'!A33</f>
        <v>Primary natural forest (non-exploited)</v>
      </c>
      <c r="C82" s="150">
        <f>'Opportunity Costs'!B33</f>
        <v>0</v>
      </c>
      <c r="D82" s="150">
        <f ca="1">'Opportunity Costs'!C33</f>
        <v>-0.34369092363408332</v>
      </c>
      <c r="E82" s="150">
        <f ca="1">'Opportunity Costs'!D33</f>
        <v>4.2391637514025513</v>
      </c>
      <c r="F82" s="150">
        <f ca="1">'Opportunity Costs'!E33</f>
        <v>5.6239435700797271</v>
      </c>
      <c r="G82" s="150">
        <f>'Opportunity Costs'!F33</f>
        <v>0</v>
      </c>
      <c r="H82" s="150">
        <f>'Opportunity Costs'!G33</f>
        <v>0</v>
      </c>
      <c r="I82" s="150">
        <f>'Opportunity Costs'!H33</f>
        <v>0</v>
      </c>
      <c r="J82" s="150">
        <f>'Opportunity Costs'!I33</f>
        <v>0</v>
      </c>
      <c r="K82" s="150">
        <f>'Opportunity Costs'!J33</f>
        <v>0</v>
      </c>
      <c r="L82" s="150">
        <f>'Opportunity Costs'!K33</f>
        <v>0</v>
      </c>
      <c r="M82" s="150">
        <f>'Opportunity Costs'!L33</f>
        <v>0</v>
      </c>
      <c r="N82" s="150">
        <f>'Opportunity Costs'!M33</f>
        <v>0</v>
      </c>
      <c r="O82" s="150">
        <f>'Opportunity Costs'!N33</f>
        <v>0</v>
      </c>
      <c r="P82" s="150">
        <f>'Opportunity Costs'!O33</f>
        <v>0</v>
      </c>
      <c r="Q82" s="150">
        <f>'Opportunity Costs'!P33</f>
        <v>0</v>
      </c>
      <c r="R82" s="150">
        <f>'Opportunity Costs'!Q33</f>
        <v>0</v>
      </c>
      <c r="S82" s="150">
        <f>'Opportunity Costs'!R33</f>
        <v>0</v>
      </c>
      <c r="T82" s="150">
        <f>'Opportunity Costs'!S33</f>
        <v>0</v>
      </c>
      <c r="U82" s="150">
        <f>'Opportunity Costs'!T33</f>
        <v>0</v>
      </c>
      <c r="V82" s="150">
        <f>'Opportunity Costs'!U33</f>
        <v>0</v>
      </c>
      <c r="W82" s="321"/>
      <c r="X82" s="321"/>
      <c r="Y82" s="321"/>
      <c r="Z82" s="321"/>
      <c r="AA82" s="321"/>
      <c r="AB82" s="321"/>
      <c r="AC82" s="321"/>
      <c r="AD82" s="321"/>
      <c r="AE82" s="321"/>
      <c r="AF82" s="321"/>
      <c r="AG82" s="321"/>
      <c r="AH82" s="321"/>
      <c r="AI82" s="321"/>
      <c r="AJ82" s="321"/>
      <c r="AK82" s="321"/>
      <c r="AL82" s="321"/>
      <c r="AM82" s="321"/>
    </row>
    <row r="83" spans="1:39" s="323" customFormat="1" x14ac:dyDescent="0.3">
      <c r="A83" s="321"/>
      <c r="B83" s="322" t="str">
        <f>'Opportunity Costs'!A34</f>
        <v>Secondary natural forest (exploited)</v>
      </c>
      <c r="C83" s="150">
        <f>'Opportunity Costs'!B34</f>
        <v>0</v>
      </c>
      <c r="D83" s="150">
        <f>'Opportunity Costs'!C34</f>
        <v>0</v>
      </c>
      <c r="E83" s="150">
        <f>'Opportunity Costs'!D34</f>
        <v>0</v>
      </c>
      <c r="F83" s="150">
        <f>'Opportunity Costs'!E34</f>
        <v>0</v>
      </c>
      <c r="G83" s="150">
        <f>'Opportunity Costs'!F34</f>
        <v>0</v>
      </c>
      <c r="H83" s="150">
        <f>'Opportunity Costs'!G34</f>
        <v>0</v>
      </c>
      <c r="I83" s="150">
        <f>'Opportunity Costs'!H34</f>
        <v>0</v>
      </c>
      <c r="J83" s="150">
        <f>'Opportunity Costs'!I34</f>
        <v>0</v>
      </c>
      <c r="K83" s="150">
        <f>'Opportunity Costs'!J34</f>
        <v>0</v>
      </c>
      <c r="L83" s="150">
        <f>'Opportunity Costs'!K34</f>
        <v>0</v>
      </c>
      <c r="M83" s="150">
        <f>'Opportunity Costs'!L34</f>
        <v>0</v>
      </c>
      <c r="N83" s="150">
        <f>'Opportunity Costs'!M34</f>
        <v>0</v>
      </c>
      <c r="O83" s="150">
        <f>'Opportunity Costs'!N34</f>
        <v>0</v>
      </c>
      <c r="P83" s="150">
        <f>'Opportunity Costs'!O34</f>
        <v>0</v>
      </c>
      <c r="Q83" s="150">
        <f>'Opportunity Costs'!P34</f>
        <v>0</v>
      </c>
      <c r="R83" s="150">
        <f>'Opportunity Costs'!Q34</f>
        <v>0</v>
      </c>
      <c r="S83" s="150">
        <f>'Opportunity Costs'!R34</f>
        <v>0</v>
      </c>
      <c r="T83" s="150">
        <f>'Opportunity Costs'!S34</f>
        <v>0</v>
      </c>
      <c r="U83" s="150">
        <f>'Opportunity Costs'!T34</f>
        <v>0</v>
      </c>
      <c r="V83" s="150">
        <f>'Opportunity Costs'!U34</f>
        <v>0</v>
      </c>
      <c r="W83" s="321"/>
      <c r="X83" s="321"/>
      <c r="Y83" s="321"/>
      <c r="Z83" s="321"/>
      <c r="AA83" s="321"/>
      <c r="AB83" s="321"/>
      <c r="AC83" s="321"/>
      <c r="AD83" s="321"/>
      <c r="AE83" s="321"/>
      <c r="AF83" s="321"/>
      <c r="AG83" s="321"/>
      <c r="AH83" s="321"/>
      <c r="AI83" s="321"/>
      <c r="AJ83" s="321"/>
      <c r="AK83" s="321"/>
      <c r="AL83" s="321"/>
      <c r="AM83" s="321"/>
    </row>
    <row r="84" spans="1:39" s="323" customFormat="1" x14ac:dyDescent="0.3">
      <c r="A84" s="321"/>
      <c r="B84" s="322" t="str">
        <f>'Opportunity Costs'!A35</f>
        <v>Agriculture after charcoal</v>
      </c>
      <c r="C84" s="150">
        <f>'Opportunity Costs'!B35</f>
        <v>0</v>
      </c>
      <c r="D84" s="150">
        <f>'Opportunity Costs'!C35</f>
        <v>0</v>
      </c>
      <c r="E84" s="150">
        <f>'Opportunity Costs'!D35</f>
        <v>0</v>
      </c>
      <c r="F84" s="150">
        <f>'Opportunity Costs'!E35</f>
        <v>0</v>
      </c>
      <c r="G84" s="150">
        <f>'Opportunity Costs'!F35</f>
        <v>0</v>
      </c>
      <c r="H84" s="150">
        <f>'Opportunity Costs'!G35</f>
        <v>0</v>
      </c>
      <c r="I84" s="150">
        <f>'Opportunity Costs'!H35</f>
        <v>0</v>
      </c>
      <c r="J84" s="150">
        <f>'Opportunity Costs'!I35</f>
        <v>0</v>
      </c>
      <c r="K84" s="150">
        <f>'Opportunity Costs'!J35</f>
        <v>0</v>
      </c>
      <c r="L84" s="150">
        <f>'Opportunity Costs'!K35</f>
        <v>0</v>
      </c>
      <c r="M84" s="150">
        <f>'Opportunity Costs'!L35</f>
        <v>0</v>
      </c>
      <c r="N84" s="150">
        <f>'Opportunity Costs'!M35</f>
        <v>0</v>
      </c>
      <c r="O84" s="150">
        <f>'Opportunity Costs'!N35</f>
        <v>0</v>
      </c>
      <c r="P84" s="150">
        <f>'Opportunity Costs'!O35</f>
        <v>0</v>
      </c>
      <c r="Q84" s="150">
        <f>'Opportunity Costs'!P35</f>
        <v>0</v>
      </c>
      <c r="R84" s="150">
        <f>'Opportunity Costs'!Q35</f>
        <v>0</v>
      </c>
      <c r="S84" s="150">
        <f>'Opportunity Costs'!R35</f>
        <v>0</v>
      </c>
      <c r="T84" s="150">
        <f>'Opportunity Costs'!S35</f>
        <v>0</v>
      </c>
      <c r="U84" s="150">
        <f>'Opportunity Costs'!T35</f>
        <v>0</v>
      </c>
      <c r="V84" s="150">
        <f>'Opportunity Costs'!U35</f>
        <v>0</v>
      </c>
      <c r="W84" s="321"/>
      <c r="X84" s="321"/>
      <c r="Y84" s="321"/>
      <c r="Z84" s="321"/>
      <c r="AA84" s="321"/>
      <c r="AB84" s="321"/>
      <c r="AC84" s="321"/>
      <c r="AD84" s="321"/>
      <c r="AE84" s="321"/>
      <c r="AF84" s="321"/>
      <c r="AG84" s="321"/>
      <c r="AH84" s="321"/>
      <c r="AI84" s="321"/>
      <c r="AJ84" s="321"/>
      <c r="AK84" s="321"/>
      <c r="AL84" s="321"/>
      <c r="AM84" s="321"/>
    </row>
    <row r="85" spans="1:39" s="323" customFormat="1" x14ac:dyDescent="0.3">
      <c r="A85" s="321"/>
      <c r="B85" s="322" t="str">
        <f>'Opportunity Costs'!A36</f>
        <v xml:space="preserve">Agriculture </v>
      </c>
      <c r="C85" s="150">
        <f>'Opportunity Costs'!B36</f>
        <v>0</v>
      </c>
      <c r="D85" s="150">
        <f>'Opportunity Costs'!C36</f>
        <v>0</v>
      </c>
      <c r="E85" s="150">
        <f>'Opportunity Costs'!D36</f>
        <v>0</v>
      </c>
      <c r="F85" s="150">
        <f>'Opportunity Costs'!E36</f>
        <v>0</v>
      </c>
      <c r="G85" s="150">
        <f>'Opportunity Costs'!F36</f>
        <v>0</v>
      </c>
      <c r="H85" s="150">
        <f>'Opportunity Costs'!G36</f>
        <v>0</v>
      </c>
      <c r="I85" s="150">
        <f>'Opportunity Costs'!H36</f>
        <v>0</v>
      </c>
      <c r="J85" s="150">
        <f>'Opportunity Costs'!I36</f>
        <v>0</v>
      </c>
      <c r="K85" s="150">
        <f>'Opportunity Costs'!J36</f>
        <v>0</v>
      </c>
      <c r="L85" s="150">
        <f>'Opportunity Costs'!K36</f>
        <v>0</v>
      </c>
      <c r="M85" s="150">
        <f>'Opportunity Costs'!L36</f>
        <v>0</v>
      </c>
      <c r="N85" s="150">
        <f>'Opportunity Costs'!M36</f>
        <v>0</v>
      </c>
      <c r="O85" s="150">
        <f>'Opportunity Costs'!N36</f>
        <v>0</v>
      </c>
      <c r="P85" s="150">
        <f>'Opportunity Costs'!O36</f>
        <v>0</v>
      </c>
      <c r="Q85" s="150">
        <f>'Opportunity Costs'!P36</f>
        <v>0</v>
      </c>
      <c r="R85" s="150">
        <f>'Opportunity Costs'!Q36</f>
        <v>0</v>
      </c>
      <c r="S85" s="150">
        <f>'Opportunity Costs'!R36</f>
        <v>0</v>
      </c>
      <c r="T85" s="150">
        <f>'Opportunity Costs'!S36</f>
        <v>0</v>
      </c>
      <c r="U85" s="150">
        <f>'Opportunity Costs'!T36</f>
        <v>0</v>
      </c>
      <c r="V85" s="150">
        <f>'Opportunity Costs'!U36</f>
        <v>0</v>
      </c>
      <c r="W85" s="321"/>
      <c r="X85" s="321"/>
      <c r="Y85" s="321"/>
      <c r="Z85" s="321"/>
      <c r="AA85" s="321"/>
      <c r="AB85" s="321"/>
      <c r="AC85" s="321"/>
      <c r="AD85" s="321"/>
      <c r="AE85" s="321"/>
      <c r="AF85" s="321"/>
      <c r="AG85" s="321"/>
      <c r="AH85" s="321"/>
      <c r="AI85" s="321"/>
      <c r="AJ85" s="321"/>
      <c r="AK85" s="321"/>
      <c r="AL85" s="321"/>
      <c r="AM85" s="321"/>
    </row>
    <row r="86" spans="1:39" s="323" customFormat="1" x14ac:dyDescent="0.3">
      <c r="A86" s="321"/>
      <c r="B86" s="322" t="str">
        <f>'Opportunity Costs'!A37</f>
        <v>Sustainable logging of primary forests</v>
      </c>
      <c r="C86" s="150">
        <f>'Opportunity Costs'!B37</f>
        <v>0</v>
      </c>
      <c r="D86" s="150">
        <f>'Opportunity Costs'!C37</f>
        <v>0</v>
      </c>
      <c r="E86" s="150">
        <f>'Opportunity Costs'!D37</f>
        <v>0</v>
      </c>
      <c r="F86" s="150">
        <f>'Opportunity Costs'!E37</f>
        <v>0</v>
      </c>
      <c r="G86" s="150">
        <f>'Opportunity Costs'!F37</f>
        <v>0</v>
      </c>
      <c r="H86" s="150">
        <f>'Opportunity Costs'!G37</f>
        <v>0</v>
      </c>
      <c r="I86" s="150">
        <f>'Opportunity Costs'!H37</f>
        <v>0</v>
      </c>
      <c r="J86" s="150">
        <f>'Opportunity Costs'!I37</f>
        <v>0</v>
      </c>
      <c r="K86" s="150">
        <f>'Opportunity Costs'!J37</f>
        <v>0</v>
      </c>
      <c r="L86" s="150">
        <f>'Opportunity Costs'!K37</f>
        <v>0</v>
      </c>
      <c r="M86" s="150">
        <f>'Opportunity Costs'!L37</f>
        <v>0</v>
      </c>
      <c r="N86" s="150">
        <f>'Opportunity Costs'!M37</f>
        <v>0</v>
      </c>
      <c r="O86" s="150">
        <f>'Opportunity Costs'!N37</f>
        <v>0</v>
      </c>
      <c r="P86" s="150">
        <f>'Opportunity Costs'!O37</f>
        <v>0</v>
      </c>
      <c r="Q86" s="150">
        <f>'Opportunity Costs'!P37</f>
        <v>0</v>
      </c>
      <c r="R86" s="150">
        <f>'Opportunity Costs'!Q37</f>
        <v>0</v>
      </c>
      <c r="S86" s="150">
        <f>'Opportunity Costs'!R37</f>
        <v>0</v>
      </c>
      <c r="T86" s="150">
        <f>'Opportunity Costs'!S37</f>
        <v>0</v>
      </c>
      <c r="U86" s="150">
        <f>'Opportunity Costs'!T37</f>
        <v>0</v>
      </c>
      <c r="V86" s="150">
        <f>'Opportunity Costs'!U37</f>
        <v>0</v>
      </c>
      <c r="W86" s="321"/>
      <c r="X86" s="321"/>
      <c r="Y86" s="321"/>
      <c r="Z86" s="321"/>
      <c r="AA86" s="321"/>
      <c r="AB86" s="321"/>
      <c r="AC86" s="321"/>
      <c r="AD86" s="321"/>
      <c r="AE86" s="321"/>
      <c r="AF86" s="321"/>
      <c r="AG86" s="321"/>
      <c r="AH86" s="321"/>
      <c r="AI86" s="321"/>
      <c r="AJ86" s="321"/>
      <c r="AK86" s="321"/>
      <c r="AL86" s="321"/>
      <c r="AM86" s="321"/>
    </row>
    <row r="87" spans="1:39" s="323" customFormat="1" x14ac:dyDescent="0.3">
      <c r="A87" s="321"/>
      <c r="B87" s="322" t="str">
        <f>'Opportunity Costs'!A38</f>
        <v>Land use e</v>
      </c>
      <c r="C87" s="150">
        <f>'Opportunity Costs'!B38</f>
        <v>0</v>
      </c>
      <c r="D87" s="150">
        <f>'Opportunity Costs'!C38</f>
        <v>0</v>
      </c>
      <c r="E87" s="150">
        <f>'Opportunity Costs'!D38</f>
        <v>0</v>
      </c>
      <c r="F87" s="150">
        <f>'Opportunity Costs'!E38</f>
        <v>0</v>
      </c>
      <c r="G87" s="150">
        <f>'Opportunity Costs'!F38</f>
        <v>0</v>
      </c>
      <c r="H87" s="150">
        <f>'Opportunity Costs'!G38</f>
        <v>0</v>
      </c>
      <c r="I87" s="150">
        <f>'Opportunity Costs'!H38</f>
        <v>0</v>
      </c>
      <c r="J87" s="150">
        <f>'Opportunity Costs'!I38</f>
        <v>0</v>
      </c>
      <c r="K87" s="150">
        <f>'Opportunity Costs'!J38</f>
        <v>0</v>
      </c>
      <c r="L87" s="150">
        <f>'Opportunity Costs'!K38</f>
        <v>0</v>
      </c>
      <c r="M87" s="150">
        <f>'Opportunity Costs'!L38</f>
        <v>0</v>
      </c>
      <c r="N87" s="150">
        <f>'Opportunity Costs'!M38</f>
        <v>0</v>
      </c>
      <c r="O87" s="150">
        <f>'Opportunity Costs'!N38</f>
        <v>0</v>
      </c>
      <c r="P87" s="150">
        <f>'Opportunity Costs'!O38</f>
        <v>0</v>
      </c>
      <c r="Q87" s="150">
        <f>'Opportunity Costs'!P38</f>
        <v>0</v>
      </c>
      <c r="R87" s="150">
        <f>'Opportunity Costs'!Q38</f>
        <v>0</v>
      </c>
      <c r="S87" s="150">
        <f>'Opportunity Costs'!R38</f>
        <v>0</v>
      </c>
      <c r="T87" s="150">
        <f>'Opportunity Costs'!S38</f>
        <v>0</v>
      </c>
      <c r="U87" s="150">
        <f>'Opportunity Costs'!T38</f>
        <v>0</v>
      </c>
      <c r="V87" s="150">
        <f>'Opportunity Costs'!U38</f>
        <v>0</v>
      </c>
      <c r="W87" s="321"/>
      <c r="X87" s="321"/>
      <c r="Y87" s="321"/>
      <c r="Z87" s="321"/>
      <c r="AA87" s="321"/>
      <c r="AB87" s="321"/>
      <c r="AC87" s="321"/>
      <c r="AD87" s="321"/>
      <c r="AE87" s="321"/>
      <c r="AF87" s="321"/>
      <c r="AG87" s="321"/>
      <c r="AH87" s="321"/>
      <c r="AI87" s="321"/>
      <c r="AJ87" s="321"/>
      <c r="AK87" s="321"/>
      <c r="AL87" s="321"/>
      <c r="AM87" s="321"/>
    </row>
    <row r="88" spans="1:39" s="323" customFormat="1" x14ac:dyDescent="0.3">
      <c r="A88" s="321"/>
      <c r="B88" s="322" t="str">
        <f>'Opportunity Costs'!A39</f>
        <v>Land use g</v>
      </c>
      <c r="C88" s="150">
        <f>'Opportunity Costs'!B39</f>
        <v>0</v>
      </c>
      <c r="D88" s="150">
        <f>'Opportunity Costs'!C39</f>
        <v>0</v>
      </c>
      <c r="E88" s="150">
        <f>'Opportunity Costs'!D39</f>
        <v>0</v>
      </c>
      <c r="F88" s="150">
        <f>'Opportunity Costs'!E39</f>
        <v>0</v>
      </c>
      <c r="G88" s="150">
        <f>'Opportunity Costs'!F39</f>
        <v>0</v>
      </c>
      <c r="H88" s="150">
        <f>'Opportunity Costs'!G39</f>
        <v>0</v>
      </c>
      <c r="I88" s="150">
        <f>'Opportunity Costs'!H39</f>
        <v>0</v>
      </c>
      <c r="J88" s="150">
        <f>'Opportunity Costs'!I39</f>
        <v>0</v>
      </c>
      <c r="K88" s="150">
        <f>'Opportunity Costs'!J39</f>
        <v>0</v>
      </c>
      <c r="L88" s="150">
        <f>'Opportunity Costs'!K39</f>
        <v>0</v>
      </c>
      <c r="M88" s="150">
        <f>'Opportunity Costs'!L39</f>
        <v>0</v>
      </c>
      <c r="N88" s="150">
        <f>'Opportunity Costs'!M39</f>
        <v>0</v>
      </c>
      <c r="O88" s="150">
        <f>'Opportunity Costs'!N39</f>
        <v>0</v>
      </c>
      <c r="P88" s="150">
        <f>'Opportunity Costs'!O39</f>
        <v>0</v>
      </c>
      <c r="Q88" s="150">
        <f>'Opportunity Costs'!P39</f>
        <v>0</v>
      </c>
      <c r="R88" s="150">
        <f>'Opportunity Costs'!Q39</f>
        <v>0</v>
      </c>
      <c r="S88" s="150">
        <f>'Opportunity Costs'!R39</f>
        <v>0</v>
      </c>
      <c r="T88" s="150">
        <f>'Opportunity Costs'!S39</f>
        <v>0</v>
      </c>
      <c r="U88" s="150">
        <f>'Opportunity Costs'!T39</f>
        <v>0</v>
      </c>
      <c r="V88" s="150">
        <f>'Opportunity Costs'!U39</f>
        <v>0</v>
      </c>
      <c r="W88" s="321"/>
      <c r="X88" s="321"/>
      <c r="Y88" s="321"/>
      <c r="Z88" s="321"/>
      <c r="AA88" s="321"/>
      <c r="AB88" s="321"/>
      <c r="AC88" s="321"/>
      <c r="AD88" s="321"/>
      <c r="AE88" s="321"/>
      <c r="AF88" s="321"/>
      <c r="AG88" s="321"/>
      <c r="AH88" s="321"/>
      <c r="AI88" s="321"/>
      <c r="AJ88" s="321"/>
      <c r="AK88" s="321"/>
      <c r="AL88" s="321"/>
      <c r="AM88" s="321"/>
    </row>
    <row r="89" spans="1:39" s="323" customFormat="1" x14ac:dyDescent="0.3">
      <c r="A89" s="321"/>
      <c r="B89" s="322" t="str">
        <f>'Opportunity Costs'!A40</f>
        <v>Land use h</v>
      </c>
      <c r="C89" s="150">
        <f>'Opportunity Costs'!B40</f>
        <v>0</v>
      </c>
      <c r="D89" s="150">
        <f>'Opportunity Costs'!C40</f>
        <v>0</v>
      </c>
      <c r="E89" s="150">
        <f>'Opportunity Costs'!D40</f>
        <v>0</v>
      </c>
      <c r="F89" s="150">
        <f>'Opportunity Costs'!E40</f>
        <v>0</v>
      </c>
      <c r="G89" s="150">
        <f>'Opportunity Costs'!F40</f>
        <v>0</v>
      </c>
      <c r="H89" s="150">
        <f>'Opportunity Costs'!G40</f>
        <v>0</v>
      </c>
      <c r="I89" s="150">
        <f>'Opportunity Costs'!H40</f>
        <v>0</v>
      </c>
      <c r="J89" s="150">
        <f>'Opportunity Costs'!I40</f>
        <v>0</v>
      </c>
      <c r="K89" s="150">
        <f>'Opportunity Costs'!J40</f>
        <v>0</v>
      </c>
      <c r="L89" s="150">
        <f>'Opportunity Costs'!K40</f>
        <v>0</v>
      </c>
      <c r="M89" s="150">
        <f>'Opportunity Costs'!L40</f>
        <v>0</v>
      </c>
      <c r="N89" s="150">
        <f>'Opportunity Costs'!M40</f>
        <v>0</v>
      </c>
      <c r="O89" s="150">
        <f>'Opportunity Costs'!N40</f>
        <v>0</v>
      </c>
      <c r="P89" s="150">
        <f>'Opportunity Costs'!O40</f>
        <v>0</v>
      </c>
      <c r="Q89" s="150">
        <f>'Opportunity Costs'!P40</f>
        <v>0</v>
      </c>
      <c r="R89" s="150">
        <f>'Opportunity Costs'!Q40</f>
        <v>0</v>
      </c>
      <c r="S89" s="150">
        <f>'Opportunity Costs'!R40</f>
        <v>0</v>
      </c>
      <c r="T89" s="150">
        <f>'Opportunity Costs'!S40</f>
        <v>0</v>
      </c>
      <c r="U89" s="150">
        <f>'Opportunity Costs'!T40</f>
        <v>0</v>
      </c>
      <c r="V89" s="150">
        <f>'Opportunity Costs'!U40</f>
        <v>0</v>
      </c>
      <c r="W89" s="321"/>
      <c r="X89" s="321"/>
      <c r="Y89" s="321"/>
      <c r="Z89" s="321"/>
      <c r="AA89" s="321"/>
      <c r="AB89" s="321"/>
      <c r="AC89" s="321"/>
      <c r="AD89" s="321"/>
      <c r="AE89" s="321"/>
      <c r="AF89" s="321"/>
      <c r="AG89" s="321"/>
      <c r="AH89" s="321"/>
      <c r="AI89" s="321"/>
      <c r="AJ89" s="321"/>
      <c r="AK89" s="321"/>
      <c r="AL89" s="321"/>
      <c r="AM89" s="321"/>
    </row>
    <row r="90" spans="1:39" s="323" customFormat="1" x14ac:dyDescent="0.3">
      <c r="A90" s="321"/>
      <c r="B90" s="322" t="str">
        <f>'Opportunity Costs'!A41</f>
        <v>Land use i</v>
      </c>
      <c r="C90" s="150">
        <f>'Opportunity Costs'!B41</f>
        <v>0</v>
      </c>
      <c r="D90" s="150">
        <f>'Opportunity Costs'!C41</f>
        <v>0</v>
      </c>
      <c r="E90" s="150">
        <f>'Opportunity Costs'!D41</f>
        <v>0</v>
      </c>
      <c r="F90" s="150">
        <f>'Opportunity Costs'!E41</f>
        <v>0</v>
      </c>
      <c r="G90" s="150">
        <f>'Opportunity Costs'!F41</f>
        <v>0</v>
      </c>
      <c r="H90" s="150">
        <f>'Opportunity Costs'!G41</f>
        <v>0</v>
      </c>
      <c r="I90" s="150">
        <f>'Opportunity Costs'!H41</f>
        <v>0</v>
      </c>
      <c r="J90" s="150">
        <f>'Opportunity Costs'!I41</f>
        <v>0</v>
      </c>
      <c r="K90" s="150">
        <f>'Opportunity Costs'!J41</f>
        <v>0</v>
      </c>
      <c r="L90" s="150">
        <f>'Opportunity Costs'!K41</f>
        <v>0</v>
      </c>
      <c r="M90" s="150">
        <f>'Opportunity Costs'!L41</f>
        <v>0</v>
      </c>
      <c r="N90" s="150">
        <f>'Opportunity Costs'!M41</f>
        <v>0</v>
      </c>
      <c r="O90" s="150">
        <f>'Opportunity Costs'!N41</f>
        <v>0</v>
      </c>
      <c r="P90" s="150">
        <f>'Opportunity Costs'!O41</f>
        <v>0</v>
      </c>
      <c r="Q90" s="150">
        <f>'Opportunity Costs'!P41</f>
        <v>0</v>
      </c>
      <c r="R90" s="150">
        <f>'Opportunity Costs'!Q41</f>
        <v>0</v>
      </c>
      <c r="S90" s="150">
        <f>'Opportunity Costs'!R41</f>
        <v>0</v>
      </c>
      <c r="T90" s="150">
        <f>'Opportunity Costs'!S41</f>
        <v>0</v>
      </c>
      <c r="U90" s="150">
        <f>'Opportunity Costs'!T41</f>
        <v>0</v>
      </c>
      <c r="V90" s="150">
        <f>'Opportunity Costs'!U41</f>
        <v>0</v>
      </c>
      <c r="W90" s="321"/>
      <c r="X90" s="321"/>
      <c r="Y90" s="321"/>
      <c r="Z90" s="321"/>
      <c r="AA90" s="321"/>
      <c r="AB90" s="321"/>
      <c r="AC90" s="321"/>
      <c r="AD90" s="321"/>
      <c r="AE90" s="321"/>
      <c r="AF90" s="321"/>
      <c r="AG90" s="321"/>
      <c r="AH90" s="321"/>
      <c r="AI90" s="321"/>
      <c r="AJ90" s="321"/>
      <c r="AK90" s="321"/>
      <c r="AL90" s="321"/>
      <c r="AM90" s="321"/>
    </row>
    <row r="91" spans="1:39" s="323" customFormat="1" x14ac:dyDescent="0.3">
      <c r="A91" s="321"/>
      <c r="B91" s="322" t="str">
        <f>'Opportunity Costs'!A42</f>
        <v>Land use j</v>
      </c>
      <c r="C91" s="150">
        <f>'Opportunity Costs'!B42</f>
        <v>0</v>
      </c>
      <c r="D91" s="150">
        <f>'Opportunity Costs'!C42</f>
        <v>0</v>
      </c>
      <c r="E91" s="150">
        <f>'Opportunity Costs'!D42</f>
        <v>0</v>
      </c>
      <c r="F91" s="150">
        <f>'Opportunity Costs'!E42</f>
        <v>0</v>
      </c>
      <c r="G91" s="150">
        <f>'Opportunity Costs'!F42</f>
        <v>0</v>
      </c>
      <c r="H91" s="150">
        <f>'Opportunity Costs'!G42</f>
        <v>0</v>
      </c>
      <c r="I91" s="150">
        <f>'Opportunity Costs'!H42</f>
        <v>0</v>
      </c>
      <c r="J91" s="150">
        <f>'Opportunity Costs'!I42</f>
        <v>0</v>
      </c>
      <c r="K91" s="150">
        <f>'Opportunity Costs'!J42</f>
        <v>0</v>
      </c>
      <c r="L91" s="150">
        <f>'Opportunity Costs'!K42</f>
        <v>0</v>
      </c>
      <c r="M91" s="150">
        <f>'Opportunity Costs'!L42</f>
        <v>0</v>
      </c>
      <c r="N91" s="150">
        <f>'Opportunity Costs'!M42</f>
        <v>0</v>
      </c>
      <c r="O91" s="150">
        <f>'Opportunity Costs'!N42</f>
        <v>0</v>
      </c>
      <c r="P91" s="150">
        <f>'Opportunity Costs'!O42</f>
        <v>0</v>
      </c>
      <c r="Q91" s="150">
        <f>'Opportunity Costs'!P42</f>
        <v>0</v>
      </c>
      <c r="R91" s="150">
        <f>'Opportunity Costs'!Q42</f>
        <v>0</v>
      </c>
      <c r="S91" s="150">
        <f>'Opportunity Costs'!R42</f>
        <v>0</v>
      </c>
      <c r="T91" s="150">
        <f>'Opportunity Costs'!S42</f>
        <v>0</v>
      </c>
      <c r="U91" s="150">
        <f>'Opportunity Costs'!T42</f>
        <v>0</v>
      </c>
      <c r="V91" s="150">
        <f>'Opportunity Costs'!U42</f>
        <v>0</v>
      </c>
      <c r="W91" s="321"/>
      <c r="X91" s="321"/>
      <c r="Y91" s="321"/>
      <c r="Z91" s="321"/>
      <c r="AA91" s="321"/>
      <c r="AB91" s="321"/>
      <c r="AC91" s="321"/>
      <c r="AD91" s="321"/>
      <c r="AE91" s="321"/>
      <c r="AF91" s="321"/>
      <c r="AG91" s="321"/>
      <c r="AH91" s="321"/>
      <c r="AI91" s="321"/>
      <c r="AJ91" s="321"/>
      <c r="AK91" s="321"/>
      <c r="AL91" s="321"/>
      <c r="AM91" s="321"/>
    </row>
    <row r="92" spans="1:39" s="323" customFormat="1" x14ac:dyDescent="0.3">
      <c r="A92" s="321"/>
      <c r="B92" s="322" t="str">
        <f>'Opportunity Costs'!A43</f>
        <v>Land use k</v>
      </c>
      <c r="C92" s="150">
        <f>'Opportunity Costs'!B43</f>
        <v>0</v>
      </c>
      <c r="D92" s="150">
        <f>'Opportunity Costs'!C43</f>
        <v>0</v>
      </c>
      <c r="E92" s="150">
        <f>'Opportunity Costs'!D43</f>
        <v>0</v>
      </c>
      <c r="F92" s="150">
        <f>'Opportunity Costs'!E43</f>
        <v>0</v>
      </c>
      <c r="G92" s="150">
        <f>'Opportunity Costs'!F43</f>
        <v>0</v>
      </c>
      <c r="H92" s="150">
        <f>'Opportunity Costs'!G43</f>
        <v>0</v>
      </c>
      <c r="I92" s="150">
        <f>'Opportunity Costs'!H43</f>
        <v>0</v>
      </c>
      <c r="J92" s="150">
        <f>'Opportunity Costs'!I43</f>
        <v>0</v>
      </c>
      <c r="K92" s="150">
        <f>'Opportunity Costs'!J43</f>
        <v>0</v>
      </c>
      <c r="L92" s="150">
        <f>'Opportunity Costs'!K43</f>
        <v>0</v>
      </c>
      <c r="M92" s="150">
        <f>'Opportunity Costs'!L43</f>
        <v>0</v>
      </c>
      <c r="N92" s="150">
        <f>'Opportunity Costs'!M43</f>
        <v>0</v>
      </c>
      <c r="O92" s="150">
        <f>'Opportunity Costs'!N43</f>
        <v>0</v>
      </c>
      <c r="P92" s="150">
        <f>'Opportunity Costs'!O43</f>
        <v>0</v>
      </c>
      <c r="Q92" s="150">
        <f>'Opportunity Costs'!P43</f>
        <v>0</v>
      </c>
      <c r="R92" s="150">
        <f>'Opportunity Costs'!Q43</f>
        <v>0</v>
      </c>
      <c r="S92" s="150">
        <f>'Opportunity Costs'!R43</f>
        <v>0</v>
      </c>
      <c r="T92" s="150">
        <f>'Opportunity Costs'!S43</f>
        <v>0</v>
      </c>
      <c r="U92" s="150">
        <f>'Opportunity Costs'!T43</f>
        <v>0</v>
      </c>
      <c r="V92" s="150">
        <f>'Opportunity Costs'!U43</f>
        <v>0</v>
      </c>
      <c r="W92" s="321"/>
      <c r="X92" s="321"/>
      <c r="Y92" s="321"/>
      <c r="Z92" s="321"/>
      <c r="AA92" s="321"/>
      <c r="AB92" s="321"/>
      <c r="AC92" s="321"/>
      <c r="AD92" s="321"/>
      <c r="AE92" s="321"/>
      <c r="AF92" s="321"/>
      <c r="AG92" s="321"/>
      <c r="AH92" s="321"/>
      <c r="AI92" s="321"/>
      <c r="AJ92" s="321"/>
      <c r="AK92" s="321"/>
      <c r="AL92" s="321"/>
      <c r="AM92" s="321"/>
    </row>
    <row r="93" spans="1:39" s="323" customFormat="1" x14ac:dyDescent="0.3">
      <c r="A93" s="321"/>
      <c r="B93" s="322" t="str">
        <f>'Opportunity Costs'!A44</f>
        <v>Land use l</v>
      </c>
      <c r="C93" s="150">
        <f>'Opportunity Costs'!B44</f>
        <v>0</v>
      </c>
      <c r="D93" s="150">
        <f>'Opportunity Costs'!C44</f>
        <v>0</v>
      </c>
      <c r="E93" s="150">
        <f>'Opportunity Costs'!D44</f>
        <v>0</v>
      </c>
      <c r="F93" s="150">
        <f>'Opportunity Costs'!E44</f>
        <v>0</v>
      </c>
      <c r="G93" s="150">
        <f>'Opportunity Costs'!F44</f>
        <v>0</v>
      </c>
      <c r="H93" s="150">
        <f>'Opportunity Costs'!G44</f>
        <v>0</v>
      </c>
      <c r="I93" s="150">
        <f>'Opportunity Costs'!H44</f>
        <v>0</v>
      </c>
      <c r="J93" s="150">
        <f>'Opportunity Costs'!I44</f>
        <v>0</v>
      </c>
      <c r="K93" s="150">
        <f>'Opportunity Costs'!J44</f>
        <v>0</v>
      </c>
      <c r="L93" s="150">
        <f>'Opportunity Costs'!K44</f>
        <v>0</v>
      </c>
      <c r="M93" s="150">
        <f>'Opportunity Costs'!L44</f>
        <v>0</v>
      </c>
      <c r="N93" s="150">
        <f>'Opportunity Costs'!M44</f>
        <v>0</v>
      </c>
      <c r="O93" s="150">
        <f>'Opportunity Costs'!N44</f>
        <v>0</v>
      </c>
      <c r="P93" s="150">
        <f>'Opportunity Costs'!O44</f>
        <v>0</v>
      </c>
      <c r="Q93" s="150">
        <f>'Opportunity Costs'!P44</f>
        <v>0</v>
      </c>
      <c r="R93" s="150">
        <f>'Opportunity Costs'!Q44</f>
        <v>0</v>
      </c>
      <c r="S93" s="150">
        <f>'Opportunity Costs'!R44</f>
        <v>0</v>
      </c>
      <c r="T93" s="150">
        <f>'Opportunity Costs'!S44</f>
        <v>0</v>
      </c>
      <c r="U93" s="150">
        <f>'Opportunity Costs'!T44</f>
        <v>0</v>
      </c>
      <c r="V93" s="150">
        <f>'Opportunity Costs'!U44</f>
        <v>0</v>
      </c>
      <c r="W93" s="321"/>
      <c r="X93" s="321"/>
      <c r="Y93" s="321"/>
      <c r="Z93" s="321"/>
      <c r="AA93" s="321"/>
      <c r="AB93" s="321"/>
      <c r="AC93" s="321"/>
      <c r="AD93" s="321"/>
      <c r="AE93" s="321"/>
      <c r="AF93" s="321"/>
      <c r="AG93" s="321"/>
      <c r="AH93" s="321"/>
      <c r="AI93" s="321"/>
      <c r="AJ93" s="321"/>
      <c r="AK93" s="321"/>
      <c r="AL93" s="321"/>
      <c r="AM93" s="321"/>
    </row>
    <row r="94" spans="1:39" s="323" customFormat="1" x14ac:dyDescent="0.3">
      <c r="A94" s="321"/>
      <c r="B94" s="322" t="str">
        <f>'Opportunity Costs'!A45</f>
        <v>Land use m</v>
      </c>
      <c r="C94" s="150">
        <f>'Opportunity Costs'!B45</f>
        <v>0</v>
      </c>
      <c r="D94" s="150">
        <f>'Opportunity Costs'!C45</f>
        <v>0</v>
      </c>
      <c r="E94" s="150">
        <f>'Opportunity Costs'!D45</f>
        <v>0</v>
      </c>
      <c r="F94" s="150">
        <f>'Opportunity Costs'!E45</f>
        <v>0</v>
      </c>
      <c r="G94" s="150">
        <f>'Opportunity Costs'!F45</f>
        <v>0</v>
      </c>
      <c r="H94" s="150">
        <f>'Opportunity Costs'!G45</f>
        <v>0</v>
      </c>
      <c r="I94" s="150">
        <f>'Opportunity Costs'!H45</f>
        <v>0</v>
      </c>
      <c r="J94" s="150">
        <f>'Opportunity Costs'!I45</f>
        <v>0</v>
      </c>
      <c r="K94" s="150">
        <f>'Opportunity Costs'!J45</f>
        <v>0</v>
      </c>
      <c r="L94" s="150">
        <f>'Opportunity Costs'!K45</f>
        <v>0</v>
      </c>
      <c r="M94" s="150">
        <f>'Opportunity Costs'!L45</f>
        <v>0</v>
      </c>
      <c r="N94" s="150">
        <f>'Opportunity Costs'!M45</f>
        <v>0</v>
      </c>
      <c r="O94" s="150">
        <f>'Opportunity Costs'!N45</f>
        <v>0</v>
      </c>
      <c r="P94" s="150">
        <f>'Opportunity Costs'!O45</f>
        <v>0</v>
      </c>
      <c r="Q94" s="150">
        <f>'Opportunity Costs'!P45</f>
        <v>0</v>
      </c>
      <c r="R94" s="150">
        <f>'Opportunity Costs'!Q45</f>
        <v>0</v>
      </c>
      <c r="S94" s="150">
        <f>'Opportunity Costs'!R45</f>
        <v>0</v>
      </c>
      <c r="T94" s="150">
        <f>'Opportunity Costs'!S45</f>
        <v>0</v>
      </c>
      <c r="U94" s="150">
        <f>'Opportunity Costs'!T45</f>
        <v>0</v>
      </c>
      <c r="V94" s="150">
        <f>'Opportunity Costs'!U45</f>
        <v>0</v>
      </c>
      <c r="W94" s="321"/>
      <c r="X94" s="321"/>
      <c r="Y94" s="321"/>
      <c r="Z94" s="321"/>
      <c r="AA94" s="321"/>
      <c r="AB94" s="321"/>
      <c r="AC94" s="321"/>
      <c r="AD94" s="321"/>
      <c r="AE94" s="321"/>
      <c r="AF94" s="321"/>
      <c r="AG94" s="321"/>
      <c r="AH94" s="321"/>
      <c r="AI94" s="321"/>
      <c r="AJ94" s="321"/>
      <c r="AK94" s="321"/>
      <c r="AL94" s="321"/>
      <c r="AM94" s="321"/>
    </row>
    <row r="95" spans="1:39" s="323" customFormat="1" x14ac:dyDescent="0.3">
      <c r="A95" s="321"/>
      <c r="B95" s="322" t="str">
        <f>'Opportunity Costs'!A46</f>
        <v>Land use n</v>
      </c>
      <c r="C95" s="150">
        <f>'Opportunity Costs'!B46</f>
        <v>0</v>
      </c>
      <c r="D95" s="150">
        <f>'Opportunity Costs'!C46</f>
        <v>0</v>
      </c>
      <c r="E95" s="150">
        <f>'Opportunity Costs'!D46</f>
        <v>0</v>
      </c>
      <c r="F95" s="150">
        <f>'Opportunity Costs'!E46</f>
        <v>0</v>
      </c>
      <c r="G95" s="150">
        <f>'Opportunity Costs'!F46</f>
        <v>0</v>
      </c>
      <c r="H95" s="150">
        <f>'Opportunity Costs'!G46</f>
        <v>0</v>
      </c>
      <c r="I95" s="150">
        <f>'Opportunity Costs'!H46</f>
        <v>0</v>
      </c>
      <c r="J95" s="150">
        <f>'Opportunity Costs'!I46</f>
        <v>0</v>
      </c>
      <c r="K95" s="150">
        <f>'Opportunity Costs'!J46</f>
        <v>0</v>
      </c>
      <c r="L95" s="150">
        <f>'Opportunity Costs'!K46</f>
        <v>0</v>
      </c>
      <c r="M95" s="150">
        <f>'Opportunity Costs'!L46</f>
        <v>0</v>
      </c>
      <c r="N95" s="150">
        <f>'Opportunity Costs'!M46</f>
        <v>0</v>
      </c>
      <c r="O95" s="150">
        <f>'Opportunity Costs'!N46</f>
        <v>0</v>
      </c>
      <c r="P95" s="150">
        <f>'Opportunity Costs'!O46</f>
        <v>0</v>
      </c>
      <c r="Q95" s="150">
        <f>'Opportunity Costs'!P46</f>
        <v>0</v>
      </c>
      <c r="R95" s="150">
        <f>'Opportunity Costs'!Q46</f>
        <v>0</v>
      </c>
      <c r="S95" s="150">
        <f>'Opportunity Costs'!R46</f>
        <v>0</v>
      </c>
      <c r="T95" s="150">
        <f>'Opportunity Costs'!S46</f>
        <v>0</v>
      </c>
      <c r="U95" s="150">
        <f>'Opportunity Costs'!T46</f>
        <v>0</v>
      </c>
      <c r="V95" s="150">
        <f>'Opportunity Costs'!U46</f>
        <v>0</v>
      </c>
      <c r="W95" s="321"/>
      <c r="X95" s="321"/>
      <c r="Y95" s="321"/>
      <c r="Z95" s="321"/>
      <c r="AA95" s="321"/>
      <c r="AB95" s="321"/>
      <c r="AC95" s="321"/>
      <c r="AD95" s="321"/>
      <c r="AE95" s="321"/>
      <c r="AF95" s="321"/>
      <c r="AG95" s="321"/>
      <c r="AH95" s="321"/>
      <c r="AI95" s="321"/>
      <c r="AJ95" s="321"/>
      <c r="AK95" s="321"/>
      <c r="AL95" s="321"/>
      <c r="AM95" s="321"/>
    </row>
    <row r="96" spans="1:39" s="323" customFormat="1" x14ac:dyDescent="0.3">
      <c r="A96" s="321"/>
      <c r="B96" s="322" t="str">
        <f>'Opportunity Costs'!A47</f>
        <v>Land use o</v>
      </c>
      <c r="C96" s="150">
        <f>'Opportunity Costs'!B47</f>
        <v>0</v>
      </c>
      <c r="D96" s="150">
        <f>'Opportunity Costs'!C47</f>
        <v>0</v>
      </c>
      <c r="E96" s="150">
        <f>'Opportunity Costs'!D47</f>
        <v>0</v>
      </c>
      <c r="F96" s="150">
        <f>'Opportunity Costs'!E47</f>
        <v>0</v>
      </c>
      <c r="G96" s="150">
        <f>'Opportunity Costs'!F47</f>
        <v>0</v>
      </c>
      <c r="H96" s="150">
        <f>'Opportunity Costs'!G47</f>
        <v>0</v>
      </c>
      <c r="I96" s="150">
        <f>'Opportunity Costs'!H47</f>
        <v>0</v>
      </c>
      <c r="J96" s="150">
        <f>'Opportunity Costs'!I47</f>
        <v>0</v>
      </c>
      <c r="K96" s="150">
        <f>'Opportunity Costs'!J47</f>
        <v>0</v>
      </c>
      <c r="L96" s="150">
        <f>'Opportunity Costs'!K47</f>
        <v>0</v>
      </c>
      <c r="M96" s="150">
        <f>'Opportunity Costs'!L47</f>
        <v>0</v>
      </c>
      <c r="N96" s="150">
        <f>'Opportunity Costs'!M47</f>
        <v>0</v>
      </c>
      <c r="O96" s="150">
        <f>'Opportunity Costs'!N47</f>
        <v>0</v>
      </c>
      <c r="P96" s="150">
        <f>'Opportunity Costs'!O47</f>
        <v>0</v>
      </c>
      <c r="Q96" s="150">
        <f>'Opportunity Costs'!P47</f>
        <v>0</v>
      </c>
      <c r="R96" s="150">
        <f>'Opportunity Costs'!Q47</f>
        <v>0</v>
      </c>
      <c r="S96" s="150">
        <f>'Opportunity Costs'!R47</f>
        <v>0</v>
      </c>
      <c r="T96" s="150">
        <f>'Opportunity Costs'!S47</f>
        <v>0</v>
      </c>
      <c r="U96" s="150">
        <f>'Opportunity Costs'!T47</f>
        <v>0</v>
      </c>
      <c r="V96" s="150">
        <f>'Opportunity Costs'!U47</f>
        <v>0</v>
      </c>
      <c r="W96" s="321"/>
      <c r="X96" s="321"/>
      <c r="Y96" s="321"/>
      <c r="Z96" s="321"/>
      <c r="AA96" s="321"/>
      <c r="AB96" s="321"/>
      <c r="AC96" s="321"/>
      <c r="AD96" s="321"/>
      <c r="AE96" s="321"/>
      <c r="AF96" s="321"/>
      <c r="AG96" s="321"/>
      <c r="AH96" s="321"/>
      <c r="AI96" s="321"/>
      <c r="AJ96" s="321"/>
      <c r="AK96" s="321"/>
      <c r="AL96" s="321"/>
      <c r="AM96" s="321"/>
    </row>
    <row r="97" spans="1:39" s="323" customFormat="1" x14ac:dyDescent="0.3">
      <c r="A97" s="321"/>
      <c r="B97" s="322" t="str">
        <f>'Opportunity Costs'!A48</f>
        <v>Land use p</v>
      </c>
      <c r="C97" s="150">
        <f>'Opportunity Costs'!B48</f>
        <v>0</v>
      </c>
      <c r="D97" s="150">
        <f>'Opportunity Costs'!C48</f>
        <v>0</v>
      </c>
      <c r="E97" s="150">
        <f>'Opportunity Costs'!D48</f>
        <v>0</v>
      </c>
      <c r="F97" s="150">
        <f>'Opportunity Costs'!E48</f>
        <v>0</v>
      </c>
      <c r="G97" s="150">
        <f>'Opportunity Costs'!F48</f>
        <v>0</v>
      </c>
      <c r="H97" s="150">
        <f>'Opportunity Costs'!G48</f>
        <v>0</v>
      </c>
      <c r="I97" s="150">
        <f>'Opportunity Costs'!H48</f>
        <v>0</v>
      </c>
      <c r="J97" s="150">
        <f>'Opportunity Costs'!I48</f>
        <v>0</v>
      </c>
      <c r="K97" s="150">
        <f>'Opportunity Costs'!J48</f>
        <v>0</v>
      </c>
      <c r="L97" s="150">
        <f>'Opportunity Costs'!K48</f>
        <v>0</v>
      </c>
      <c r="M97" s="150">
        <f>'Opportunity Costs'!L48</f>
        <v>0</v>
      </c>
      <c r="N97" s="150">
        <f>'Opportunity Costs'!M48</f>
        <v>0</v>
      </c>
      <c r="O97" s="150">
        <f>'Opportunity Costs'!N48</f>
        <v>0</v>
      </c>
      <c r="P97" s="150">
        <f>'Opportunity Costs'!O48</f>
        <v>0</v>
      </c>
      <c r="Q97" s="150">
        <f>'Opportunity Costs'!P48</f>
        <v>0</v>
      </c>
      <c r="R97" s="150">
        <f>'Opportunity Costs'!Q48</f>
        <v>0</v>
      </c>
      <c r="S97" s="150">
        <f>'Opportunity Costs'!R48</f>
        <v>0</v>
      </c>
      <c r="T97" s="150">
        <f>'Opportunity Costs'!S48</f>
        <v>0</v>
      </c>
      <c r="U97" s="150">
        <f>'Opportunity Costs'!T48</f>
        <v>0</v>
      </c>
      <c r="V97" s="150">
        <f>'Opportunity Costs'!U48</f>
        <v>0</v>
      </c>
      <c r="W97" s="321"/>
      <c r="X97" s="321"/>
      <c r="Y97" s="321"/>
      <c r="Z97" s="321"/>
      <c r="AA97" s="321"/>
      <c r="AB97" s="321"/>
      <c r="AC97" s="321"/>
      <c r="AD97" s="321"/>
      <c r="AE97" s="321"/>
      <c r="AF97" s="321"/>
      <c r="AG97" s="321"/>
      <c r="AH97" s="321"/>
      <c r="AI97" s="321"/>
      <c r="AJ97" s="321"/>
      <c r="AK97" s="321"/>
      <c r="AL97" s="321"/>
      <c r="AM97" s="321"/>
    </row>
    <row r="98" spans="1:39" s="323" customFormat="1" x14ac:dyDescent="0.3">
      <c r="A98" s="321"/>
      <c r="B98" s="322" t="str">
        <f>'Opportunity Costs'!A49</f>
        <v>Land use q</v>
      </c>
      <c r="C98" s="150">
        <f>'Opportunity Costs'!B49</f>
        <v>0</v>
      </c>
      <c r="D98" s="150">
        <f>'Opportunity Costs'!C49</f>
        <v>0</v>
      </c>
      <c r="E98" s="150">
        <f>'Opportunity Costs'!D49</f>
        <v>0</v>
      </c>
      <c r="F98" s="150">
        <f>'Opportunity Costs'!E49</f>
        <v>0</v>
      </c>
      <c r="G98" s="150">
        <f>'Opportunity Costs'!F49</f>
        <v>0</v>
      </c>
      <c r="H98" s="150">
        <f>'Opportunity Costs'!G49</f>
        <v>0</v>
      </c>
      <c r="I98" s="150">
        <f>'Opportunity Costs'!H49</f>
        <v>0</v>
      </c>
      <c r="J98" s="150">
        <f>'Opportunity Costs'!I49</f>
        <v>0</v>
      </c>
      <c r="K98" s="150">
        <f>'Opportunity Costs'!J49</f>
        <v>0</v>
      </c>
      <c r="L98" s="150">
        <f>'Opportunity Costs'!K49</f>
        <v>0</v>
      </c>
      <c r="M98" s="150">
        <f>'Opportunity Costs'!L49</f>
        <v>0</v>
      </c>
      <c r="N98" s="150">
        <f>'Opportunity Costs'!M49</f>
        <v>0</v>
      </c>
      <c r="O98" s="150">
        <f>'Opportunity Costs'!N49</f>
        <v>0</v>
      </c>
      <c r="P98" s="150">
        <f>'Opportunity Costs'!O49</f>
        <v>0</v>
      </c>
      <c r="Q98" s="150">
        <f>'Opportunity Costs'!P49</f>
        <v>0</v>
      </c>
      <c r="R98" s="150">
        <f>'Opportunity Costs'!Q49</f>
        <v>0</v>
      </c>
      <c r="S98" s="150">
        <f>'Opportunity Costs'!R49</f>
        <v>0</v>
      </c>
      <c r="T98" s="150">
        <f>'Opportunity Costs'!S49</f>
        <v>0</v>
      </c>
      <c r="U98" s="150">
        <f>'Opportunity Costs'!T49</f>
        <v>0</v>
      </c>
      <c r="V98" s="150">
        <f>'Opportunity Costs'!U49</f>
        <v>0</v>
      </c>
      <c r="W98" s="321"/>
      <c r="X98" s="321"/>
      <c r="Y98" s="321"/>
      <c r="Z98" s="321"/>
      <c r="AA98" s="321"/>
      <c r="AB98" s="321"/>
      <c r="AC98" s="321"/>
      <c r="AD98" s="321"/>
      <c r="AE98" s="321"/>
      <c r="AF98" s="321"/>
      <c r="AG98" s="321"/>
      <c r="AH98" s="321"/>
      <c r="AI98" s="321"/>
      <c r="AJ98" s="321"/>
      <c r="AK98" s="321"/>
      <c r="AL98" s="321"/>
      <c r="AM98" s="321"/>
    </row>
    <row r="99" spans="1:39" s="323" customFormat="1" x14ac:dyDescent="0.3">
      <c r="A99" s="321"/>
      <c r="B99" s="322" t="str">
        <f>'Opportunity Costs'!A50</f>
        <v>Land use r</v>
      </c>
      <c r="C99" s="150">
        <f>'Opportunity Costs'!B50</f>
        <v>0</v>
      </c>
      <c r="D99" s="150">
        <f>'Opportunity Costs'!C50</f>
        <v>0</v>
      </c>
      <c r="E99" s="150">
        <f>'Opportunity Costs'!D50</f>
        <v>0</v>
      </c>
      <c r="F99" s="150">
        <f>'Opportunity Costs'!E50</f>
        <v>0</v>
      </c>
      <c r="G99" s="150">
        <f>'Opportunity Costs'!F50</f>
        <v>0</v>
      </c>
      <c r="H99" s="150">
        <f>'Opportunity Costs'!G50</f>
        <v>0</v>
      </c>
      <c r="I99" s="150">
        <f>'Opportunity Costs'!H50</f>
        <v>0</v>
      </c>
      <c r="J99" s="150">
        <f>'Opportunity Costs'!I50</f>
        <v>0</v>
      </c>
      <c r="K99" s="150">
        <f>'Opportunity Costs'!J50</f>
        <v>0</v>
      </c>
      <c r="L99" s="150">
        <f>'Opportunity Costs'!K50</f>
        <v>0</v>
      </c>
      <c r="M99" s="150">
        <f>'Opportunity Costs'!L50</f>
        <v>0</v>
      </c>
      <c r="N99" s="150">
        <f>'Opportunity Costs'!M50</f>
        <v>0</v>
      </c>
      <c r="O99" s="150">
        <f>'Opportunity Costs'!N50</f>
        <v>0</v>
      </c>
      <c r="P99" s="150">
        <f>'Opportunity Costs'!O50</f>
        <v>0</v>
      </c>
      <c r="Q99" s="150">
        <f>'Opportunity Costs'!P50</f>
        <v>0</v>
      </c>
      <c r="R99" s="150">
        <f>'Opportunity Costs'!Q50</f>
        <v>0</v>
      </c>
      <c r="S99" s="150">
        <f>'Opportunity Costs'!R50</f>
        <v>0</v>
      </c>
      <c r="T99" s="150">
        <f>'Opportunity Costs'!S50</f>
        <v>0</v>
      </c>
      <c r="U99" s="150">
        <f>'Opportunity Costs'!T50</f>
        <v>0</v>
      </c>
      <c r="V99" s="150">
        <f>'Opportunity Costs'!U50</f>
        <v>0</v>
      </c>
      <c r="W99" s="321"/>
      <c r="X99" s="321"/>
      <c r="Y99" s="321"/>
      <c r="Z99" s="321"/>
      <c r="AA99" s="321"/>
      <c r="AB99" s="321"/>
      <c r="AC99" s="321"/>
      <c r="AD99" s="321"/>
      <c r="AE99" s="321"/>
      <c r="AF99" s="321"/>
      <c r="AG99" s="321"/>
      <c r="AH99" s="321"/>
      <c r="AI99" s="321"/>
      <c r="AJ99" s="321"/>
      <c r="AK99" s="321"/>
      <c r="AL99" s="321"/>
      <c r="AM99" s="321"/>
    </row>
    <row r="100" spans="1:39" s="323" customFormat="1" x14ac:dyDescent="0.3">
      <c r="A100" s="321"/>
      <c r="B100" s="322" t="str">
        <f>'Opportunity Costs'!A51</f>
        <v>Land use s</v>
      </c>
      <c r="C100" s="150">
        <f>'Opportunity Costs'!B51</f>
        <v>0</v>
      </c>
      <c r="D100" s="150">
        <f>'Opportunity Costs'!C51</f>
        <v>0</v>
      </c>
      <c r="E100" s="150">
        <f>'Opportunity Costs'!D51</f>
        <v>0</v>
      </c>
      <c r="F100" s="150">
        <f>'Opportunity Costs'!E51</f>
        <v>0</v>
      </c>
      <c r="G100" s="150">
        <f>'Opportunity Costs'!F51</f>
        <v>0</v>
      </c>
      <c r="H100" s="150">
        <f>'Opportunity Costs'!G51</f>
        <v>0</v>
      </c>
      <c r="I100" s="150">
        <f>'Opportunity Costs'!H51</f>
        <v>0</v>
      </c>
      <c r="J100" s="150">
        <f>'Opportunity Costs'!I51</f>
        <v>0</v>
      </c>
      <c r="K100" s="150">
        <f>'Opportunity Costs'!J51</f>
        <v>0</v>
      </c>
      <c r="L100" s="150">
        <f>'Opportunity Costs'!K51</f>
        <v>0</v>
      </c>
      <c r="M100" s="150">
        <f>'Opportunity Costs'!L51</f>
        <v>0</v>
      </c>
      <c r="N100" s="150">
        <f>'Opportunity Costs'!M51</f>
        <v>0</v>
      </c>
      <c r="O100" s="150">
        <f>'Opportunity Costs'!N51</f>
        <v>0</v>
      </c>
      <c r="P100" s="150">
        <f>'Opportunity Costs'!O51</f>
        <v>0</v>
      </c>
      <c r="Q100" s="150">
        <f>'Opportunity Costs'!P51</f>
        <v>0</v>
      </c>
      <c r="R100" s="150">
        <f>'Opportunity Costs'!Q51</f>
        <v>0</v>
      </c>
      <c r="S100" s="150">
        <f>'Opportunity Costs'!R51</f>
        <v>0</v>
      </c>
      <c r="T100" s="150">
        <f>'Opportunity Costs'!S51</f>
        <v>0</v>
      </c>
      <c r="U100" s="150">
        <f>'Opportunity Costs'!T51</f>
        <v>0</v>
      </c>
      <c r="V100" s="150">
        <f>'Opportunity Costs'!U51</f>
        <v>0</v>
      </c>
      <c r="W100" s="321"/>
      <c r="X100" s="321"/>
      <c r="Y100" s="321"/>
      <c r="Z100" s="321"/>
      <c r="AA100" s="321"/>
      <c r="AB100" s="321"/>
      <c r="AC100" s="321"/>
      <c r="AD100" s="321"/>
      <c r="AE100" s="321"/>
      <c r="AF100" s="321"/>
      <c r="AG100" s="321"/>
      <c r="AH100" s="321"/>
      <c r="AI100" s="321"/>
      <c r="AJ100" s="321"/>
      <c r="AK100" s="321"/>
      <c r="AL100" s="321"/>
      <c r="AM100" s="321"/>
    </row>
    <row r="101" spans="1:39" s="323" customFormat="1" x14ac:dyDescent="0.3">
      <c r="A101" s="321"/>
      <c r="B101" s="322" t="str">
        <f>'Opportunity Costs'!A52</f>
        <v>Land use XXXXXXX</v>
      </c>
      <c r="C101" s="150">
        <f>'Opportunity Costs'!B52</f>
        <v>0</v>
      </c>
      <c r="D101" s="150">
        <f>'Opportunity Costs'!C52</f>
        <v>0</v>
      </c>
      <c r="E101" s="150">
        <f>'Opportunity Costs'!D52</f>
        <v>0</v>
      </c>
      <c r="F101" s="150">
        <f>'Opportunity Costs'!E52</f>
        <v>0</v>
      </c>
      <c r="G101" s="150">
        <f>'Opportunity Costs'!F52</f>
        <v>0</v>
      </c>
      <c r="H101" s="150">
        <f>'Opportunity Costs'!G52</f>
        <v>0</v>
      </c>
      <c r="I101" s="150">
        <f>'Opportunity Costs'!H52</f>
        <v>0</v>
      </c>
      <c r="J101" s="150">
        <f>'Opportunity Costs'!I52</f>
        <v>0</v>
      </c>
      <c r="K101" s="150">
        <f>'Opportunity Costs'!J52</f>
        <v>0</v>
      </c>
      <c r="L101" s="150">
        <f>'Opportunity Costs'!K52</f>
        <v>0</v>
      </c>
      <c r="M101" s="150">
        <f>'Opportunity Costs'!L52</f>
        <v>0</v>
      </c>
      <c r="N101" s="150">
        <f>'Opportunity Costs'!M52</f>
        <v>0</v>
      </c>
      <c r="O101" s="150">
        <f>'Opportunity Costs'!N52</f>
        <v>0</v>
      </c>
      <c r="P101" s="150">
        <f>'Opportunity Costs'!O52</f>
        <v>0</v>
      </c>
      <c r="Q101" s="150">
        <f>'Opportunity Costs'!P52</f>
        <v>0</v>
      </c>
      <c r="R101" s="150">
        <f>'Opportunity Costs'!Q52</f>
        <v>0</v>
      </c>
      <c r="S101" s="150">
        <f>'Opportunity Costs'!R52</f>
        <v>0</v>
      </c>
      <c r="T101" s="150">
        <f>'Opportunity Costs'!S52</f>
        <v>0</v>
      </c>
      <c r="U101" s="150">
        <f>'Opportunity Costs'!T52</f>
        <v>0</v>
      </c>
      <c r="V101" s="150">
        <f>'Opportunity Costs'!U52</f>
        <v>0</v>
      </c>
      <c r="W101" s="321"/>
      <c r="X101" s="321"/>
      <c r="Y101" s="321"/>
      <c r="Z101" s="321"/>
      <c r="AA101" s="321"/>
      <c r="AB101" s="321"/>
      <c r="AC101" s="321"/>
      <c r="AD101" s="321"/>
      <c r="AE101" s="321"/>
      <c r="AF101" s="321"/>
      <c r="AG101" s="321"/>
      <c r="AH101" s="321"/>
      <c r="AI101" s="321"/>
      <c r="AJ101" s="321"/>
      <c r="AK101" s="321"/>
      <c r="AL101" s="321"/>
      <c r="AM101" s="321"/>
    </row>
    <row r="102" spans="1:39" x14ac:dyDescent="0.3">
      <c r="A102" s="16"/>
      <c r="B102" s="18"/>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row>
    <row r="103" spans="1:39" x14ac:dyDescent="0.3">
      <c r="A103" s="16"/>
      <c r="B103" s="18"/>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row>
    <row r="104" spans="1:39" ht="31.5" customHeight="1" x14ac:dyDescent="0.5">
      <c r="A104" s="306" t="s">
        <v>50</v>
      </c>
      <c r="B104" s="306"/>
      <c r="C104" s="306"/>
      <c r="D104" s="306"/>
      <c r="E104" s="306"/>
      <c r="F104" s="306"/>
      <c r="G104" s="306"/>
      <c r="H104" s="306"/>
      <c r="I104" s="306"/>
      <c r="J104" s="306"/>
      <c r="K104" s="306"/>
      <c r="L104" s="307"/>
      <c r="M104" s="307"/>
      <c r="N104" s="307"/>
      <c r="O104" s="307"/>
      <c r="P104" s="307"/>
      <c r="Q104" s="307"/>
      <c r="R104" s="307"/>
      <c r="S104" s="307"/>
      <c r="T104" s="307"/>
      <c r="U104" s="307"/>
      <c r="V104" s="307"/>
      <c r="W104" s="307"/>
      <c r="X104" s="307"/>
      <c r="Y104" s="16"/>
      <c r="Z104" s="16"/>
      <c r="AA104" s="16"/>
      <c r="AB104" s="16"/>
      <c r="AC104" s="16"/>
      <c r="AD104" s="16"/>
      <c r="AE104" s="16"/>
      <c r="AF104" s="16"/>
      <c r="AG104" s="16"/>
      <c r="AH104" s="16"/>
      <c r="AI104" s="16"/>
      <c r="AJ104" s="16"/>
      <c r="AK104" s="16"/>
      <c r="AL104" s="16"/>
      <c r="AM104" s="16"/>
    </row>
    <row r="105" spans="1:39" ht="18" x14ac:dyDescent="0.35">
      <c r="A105" s="308" t="str">
        <f t="shared" ref="A105:F105" si="0">A4</f>
        <v>Land use classification</v>
      </c>
      <c r="B105" s="308"/>
      <c r="C105" s="309"/>
      <c r="D105" s="308" t="str">
        <f t="shared" si="0"/>
        <v>Carbon stock data</v>
      </c>
      <c r="E105" s="308"/>
      <c r="F105" s="308" t="str">
        <f t="shared" si="0"/>
        <v>Economic data</v>
      </c>
      <c r="G105" s="309"/>
      <c r="H105" s="309"/>
      <c r="I105" s="309"/>
      <c r="J105" s="309"/>
      <c r="K105" s="309"/>
      <c r="L105" s="309"/>
      <c r="M105" s="309"/>
      <c r="N105" s="309"/>
      <c r="O105" s="309"/>
      <c r="P105" s="309"/>
      <c r="Q105" s="309"/>
      <c r="R105" s="309"/>
      <c r="S105" s="309"/>
      <c r="T105" s="309"/>
      <c r="U105" s="309"/>
      <c r="V105" s="309"/>
      <c r="W105" s="309"/>
      <c r="X105" s="309"/>
      <c r="Y105" s="16"/>
      <c r="Z105" s="16"/>
      <c r="AA105" s="16"/>
      <c r="AB105" s="16"/>
      <c r="AC105" s="16"/>
      <c r="AD105" s="16"/>
      <c r="AE105" s="16"/>
      <c r="AF105" s="16"/>
      <c r="AG105" s="16"/>
      <c r="AH105" s="16"/>
      <c r="AI105" s="16"/>
      <c r="AJ105" s="16"/>
      <c r="AK105" s="16"/>
      <c r="AL105" s="16"/>
      <c r="AM105" s="16"/>
    </row>
    <row r="106" spans="1:39" s="316" customFormat="1" ht="28.8" x14ac:dyDescent="0.3">
      <c r="A106" s="310" t="str">
        <f t="shared" ref="A106:C127" si="1">A5</f>
        <v>ID</v>
      </c>
      <c r="B106" s="310" t="str">
        <f t="shared" si="1"/>
        <v>Land use class</v>
      </c>
      <c r="C106" s="310" t="str">
        <f t="shared" si="1"/>
        <v>Area at assessment period start (ha)</v>
      </c>
      <c r="D106" s="310" t="str">
        <f>'Key project Info'!M53</f>
        <v>Total carbon (tCO2/ha)</v>
      </c>
      <c r="E106" s="310" t="str">
        <f>'Key project Info'!N53</f>
        <v>Total carbon (tC/ha)</v>
      </c>
      <c r="F106" s="310" t="s">
        <v>36</v>
      </c>
      <c r="G106" s="311"/>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row>
    <row r="107" spans="1:39" x14ac:dyDescent="0.3">
      <c r="A107" s="313">
        <f t="shared" si="1"/>
        <v>1</v>
      </c>
      <c r="B107" s="18" t="str">
        <f t="shared" si="1"/>
        <v>Primary natural forest (non-exploited)</v>
      </c>
      <c r="C107" s="149">
        <f t="shared" si="1"/>
        <v>100000</v>
      </c>
      <c r="D107" s="150">
        <f>'Key project Info'!M54</f>
        <v>400</v>
      </c>
      <c r="E107" s="150">
        <f>'Key project Info'!N54</f>
        <v>109.11074740861974</v>
      </c>
      <c r="F107" s="149">
        <f ca="1">'Economics REDD+ scenario'!B6</f>
        <v>120.30400349036182</v>
      </c>
      <c r="G107" s="149"/>
      <c r="H107" s="149"/>
      <c r="I107" s="149"/>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row>
    <row r="108" spans="1:39" x14ac:dyDescent="0.3">
      <c r="A108" s="313">
        <f t="shared" si="1"/>
        <v>2</v>
      </c>
      <c r="B108" s="18" t="str">
        <f t="shared" si="1"/>
        <v>Secondary natural forest (exploited)</v>
      </c>
      <c r="C108" s="149">
        <f t="shared" si="1"/>
        <v>20000</v>
      </c>
      <c r="D108" s="150">
        <f>'Key project Info'!M55</f>
        <v>280</v>
      </c>
      <c r="E108" s="150">
        <f>'Key project Info'!N55</f>
        <v>76.377523186033827</v>
      </c>
      <c r="F108" s="149">
        <f ca="1">'Economics REDD+ scenario'!B7</f>
        <v>116.87927447245363</v>
      </c>
      <c r="G108" s="149"/>
      <c r="H108" s="149"/>
      <c r="I108" s="149"/>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row>
    <row r="109" spans="1:39" x14ac:dyDescent="0.3">
      <c r="A109" s="313">
        <f t="shared" si="1"/>
        <v>3</v>
      </c>
      <c r="B109" s="18" t="str">
        <f t="shared" si="1"/>
        <v>Agriculture after charcoal</v>
      </c>
      <c r="C109" s="149">
        <f t="shared" si="1"/>
        <v>0</v>
      </c>
      <c r="D109" s="150">
        <f>'Key project Info'!M56</f>
        <v>40</v>
      </c>
      <c r="E109" s="150">
        <f>'Key project Info'!N56</f>
        <v>10.911074740861975</v>
      </c>
      <c r="F109" s="149">
        <f ca="1">'Economics REDD+ scenario'!B8</f>
        <v>1589.6756812680073</v>
      </c>
      <c r="G109" s="149"/>
      <c r="H109" s="149"/>
      <c r="I109" s="149"/>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row>
    <row r="110" spans="1:39" x14ac:dyDescent="0.3">
      <c r="A110" s="313">
        <f t="shared" si="1"/>
        <v>4</v>
      </c>
      <c r="B110" s="18" t="str">
        <f t="shared" si="1"/>
        <v xml:space="preserve">Agriculture </v>
      </c>
      <c r="C110" s="149">
        <f t="shared" si="1"/>
        <v>5000</v>
      </c>
      <c r="D110" s="150">
        <f>'Key project Info'!M57</f>
        <v>40</v>
      </c>
      <c r="E110" s="150">
        <f>'Key project Info'!N57</f>
        <v>10.911074740861975</v>
      </c>
      <c r="F110" s="149">
        <f ca="1">'Economics REDD+ scenario'!B9</f>
        <v>2088.1964159917907</v>
      </c>
      <c r="G110" s="149"/>
      <c r="H110" s="149"/>
      <c r="I110" s="149"/>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row>
    <row r="111" spans="1:39" x14ac:dyDescent="0.3">
      <c r="A111" s="313">
        <f t="shared" si="1"/>
        <v>5</v>
      </c>
      <c r="B111" s="18" t="str">
        <f t="shared" si="1"/>
        <v>Sustainable logging of primary forests</v>
      </c>
      <c r="C111" s="149">
        <f t="shared" si="1"/>
        <v>0</v>
      </c>
      <c r="D111" s="150">
        <f>'Key project Info'!M58</f>
        <v>365</v>
      </c>
      <c r="E111" s="150">
        <f>'Key project Info'!N58</f>
        <v>99.563557010365528</v>
      </c>
      <c r="F111" s="149">
        <f ca="1">'Economics REDD+ scenario'!B10</f>
        <v>1203.0400349036183</v>
      </c>
      <c r="G111" s="149"/>
      <c r="H111" s="149"/>
      <c r="I111" s="149"/>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row>
    <row r="112" spans="1:39" x14ac:dyDescent="0.3">
      <c r="A112" s="313">
        <f t="shared" si="1"/>
        <v>6</v>
      </c>
      <c r="B112" s="18" t="str">
        <f t="shared" si="1"/>
        <v>Land use e</v>
      </c>
      <c r="C112" s="149">
        <f t="shared" si="1"/>
        <v>0</v>
      </c>
      <c r="D112" s="150">
        <f>'Key project Info'!M59</f>
        <v>0</v>
      </c>
      <c r="E112" s="150">
        <f>'Key project Info'!N59</f>
        <v>0</v>
      </c>
      <c r="F112" s="149">
        <f ca="1">'Economics REDD+ scenario'!B11</f>
        <v>0</v>
      </c>
      <c r="G112" s="149"/>
      <c r="H112" s="149"/>
      <c r="I112" s="149"/>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row>
    <row r="113" spans="1:39" x14ac:dyDescent="0.3">
      <c r="A113" s="313">
        <f t="shared" si="1"/>
        <v>7</v>
      </c>
      <c r="B113" s="18" t="str">
        <f t="shared" si="1"/>
        <v>Land use g</v>
      </c>
      <c r="C113" s="149">
        <f t="shared" si="1"/>
        <v>0</v>
      </c>
      <c r="D113" s="150">
        <f>'Key project Info'!M60</f>
        <v>0</v>
      </c>
      <c r="E113" s="150">
        <f>'Key project Info'!N60</f>
        <v>0</v>
      </c>
      <c r="F113" s="149">
        <f ca="1">'Economics REDD+ scenario'!B12</f>
        <v>0</v>
      </c>
      <c r="G113" s="149"/>
      <c r="H113" s="149"/>
      <c r="I113" s="149"/>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row>
    <row r="114" spans="1:39" x14ac:dyDescent="0.3">
      <c r="A114" s="313">
        <f t="shared" si="1"/>
        <v>8</v>
      </c>
      <c r="B114" s="18" t="str">
        <f t="shared" si="1"/>
        <v>Land use h</v>
      </c>
      <c r="C114" s="149">
        <f t="shared" si="1"/>
        <v>0</v>
      </c>
      <c r="D114" s="150">
        <f>'Key project Info'!M61</f>
        <v>0</v>
      </c>
      <c r="E114" s="150">
        <f>'Key project Info'!N61</f>
        <v>0</v>
      </c>
      <c r="F114" s="149">
        <f ca="1">'Economics REDD+ scenario'!B13</f>
        <v>0</v>
      </c>
      <c r="G114" s="149"/>
      <c r="H114" s="149"/>
      <c r="I114" s="149"/>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row>
    <row r="115" spans="1:39" x14ac:dyDescent="0.3">
      <c r="A115" s="313">
        <f t="shared" si="1"/>
        <v>9</v>
      </c>
      <c r="B115" s="18" t="str">
        <f t="shared" si="1"/>
        <v>Land use i</v>
      </c>
      <c r="C115" s="149">
        <f t="shared" si="1"/>
        <v>0</v>
      </c>
      <c r="D115" s="150">
        <f>'Key project Info'!M62</f>
        <v>0</v>
      </c>
      <c r="E115" s="150">
        <f>'Key project Info'!N62</f>
        <v>0</v>
      </c>
      <c r="F115" s="149">
        <f ca="1">'Economics REDD+ scenario'!B14</f>
        <v>0</v>
      </c>
      <c r="G115" s="149"/>
      <c r="H115" s="149"/>
      <c r="I115" s="149"/>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row>
    <row r="116" spans="1:39" x14ac:dyDescent="0.3">
      <c r="A116" s="313">
        <f t="shared" si="1"/>
        <v>10</v>
      </c>
      <c r="B116" s="18" t="str">
        <f t="shared" si="1"/>
        <v>Land use j</v>
      </c>
      <c r="C116" s="149">
        <f t="shared" si="1"/>
        <v>0</v>
      </c>
      <c r="D116" s="150">
        <f>'Key project Info'!M63</f>
        <v>0</v>
      </c>
      <c r="E116" s="150">
        <f>'Key project Info'!N63</f>
        <v>0</v>
      </c>
      <c r="F116" s="149">
        <f ca="1">'Economics REDD+ scenario'!B15</f>
        <v>0</v>
      </c>
      <c r="G116" s="149"/>
      <c r="H116" s="149"/>
      <c r="I116" s="149"/>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row>
    <row r="117" spans="1:39" x14ac:dyDescent="0.3">
      <c r="A117" s="313">
        <f t="shared" si="1"/>
        <v>11</v>
      </c>
      <c r="B117" s="18" t="str">
        <f t="shared" si="1"/>
        <v>Land use k</v>
      </c>
      <c r="C117" s="149">
        <f t="shared" si="1"/>
        <v>0</v>
      </c>
      <c r="D117" s="150">
        <f>'Key project Info'!M64</f>
        <v>0</v>
      </c>
      <c r="E117" s="150">
        <f>'Key project Info'!N64</f>
        <v>0</v>
      </c>
      <c r="F117" s="149">
        <f ca="1">'Economics REDD+ scenario'!B16</f>
        <v>0</v>
      </c>
      <c r="G117" s="149"/>
      <c r="H117" s="149"/>
      <c r="I117" s="149"/>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row>
    <row r="118" spans="1:39" x14ac:dyDescent="0.3">
      <c r="A118" s="313">
        <f t="shared" si="1"/>
        <v>12</v>
      </c>
      <c r="B118" s="18" t="str">
        <f t="shared" si="1"/>
        <v>Land use l</v>
      </c>
      <c r="C118" s="149">
        <f t="shared" si="1"/>
        <v>0</v>
      </c>
      <c r="D118" s="150">
        <f>'Key project Info'!M65</f>
        <v>0</v>
      </c>
      <c r="E118" s="150">
        <f>'Key project Info'!N65</f>
        <v>0</v>
      </c>
      <c r="F118" s="149">
        <f ca="1">'Economics REDD+ scenario'!B17</f>
        <v>0</v>
      </c>
      <c r="G118" s="149"/>
      <c r="H118" s="149"/>
      <c r="I118" s="149"/>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row>
    <row r="119" spans="1:39" x14ac:dyDescent="0.3">
      <c r="A119" s="313">
        <f t="shared" si="1"/>
        <v>13</v>
      </c>
      <c r="B119" s="18" t="str">
        <f t="shared" si="1"/>
        <v>Land use m</v>
      </c>
      <c r="C119" s="149">
        <f t="shared" si="1"/>
        <v>0</v>
      </c>
      <c r="D119" s="150">
        <f>'Key project Info'!M66</f>
        <v>0</v>
      </c>
      <c r="E119" s="150">
        <f>'Key project Info'!N66</f>
        <v>0</v>
      </c>
      <c r="F119" s="149">
        <f ca="1">'Economics REDD+ scenario'!B18</f>
        <v>0</v>
      </c>
      <c r="G119" s="149"/>
      <c r="H119" s="149"/>
      <c r="I119" s="149"/>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row>
    <row r="120" spans="1:39" x14ac:dyDescent="0.3">
      <c r="A120" s="313">
        <f t="shared" si="1"/>
        <v>14</v>
      </c>
      <c r="B120" s="18" t="str">
        <f t="shared" si="1"/>
        <v>Land use n</v>
      </c>
      <c r="C120" s="149">
        <f t="shared" si="1"/>
        <v>0</v>
      </c>
      <c r="D120" s="150">
        <f>'Key project Info'!M67</f>
        <v>0</v>
      </c>
      <c r="E120" s="150">
        <f>'Key project Info'!N67</f>
        <v>0</v>
      </c>
      <c r="F120" s="149">
        <f ca="1">'Economics REDD+ scenario'!B19</f>
        <v>0</v>
      </c>
      <c r="G120" s="149"/>
      <c r="H120" s="149"/>
      <c r="I120" s="149"/>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row>
    <row r="121" spans="1:39" x14ac:dyDescent="0.3">
      <c r="A121" s="313">
        <f t="shared" si="1"/>
        <v>15</v>
      </c>
      <c r="B121" s="18" t="str">
        <f t="shared" si="1"/>
        <v>Land use o</v>
      </c>
      <c r="C121" s="149">
        <f t="shared" si="1"/>
        <v>0</v>
      </c>
      <c r="D121" s="150">
        <f>'Key project Info'!M68</f>
        <v>0</v>
      </c>
      <c r="E121" s="150">
        <f>'Key project Info'!N68</f>
        <v>0</v>
      </c>
      <c r="F121" s="149">
        <f ca="1">'Economics REDD+ scenario'!B20</f>
        <v>0</v>
      </c>
      <c r="G121" s="149"/>
      <c r="H121" s="149"/>
      <c r="I121" s="149"/>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row>
    <row r="122" spans="1:39" x14ac:dyDescent="0.3">
      <c r="A122" s="313">
        <f t="shared" si="1"/>
        <v>16</v>
      </c>
      <c r="B122" s="18" t="str">
        <f t="shared" si="1"/>
        <v>Land use p</v>
      </c>
      <c r="C122" s="149">
        <f t="shared" si="1"/>
        <v>0</v>
      </c>
      <c r="D122" s="150">
        <f>'Key project Info'!M69</f>
        <v>0</v>
      </c>
      <c r="E122" s="150">
        <f>'Key project Info'!N69</f>
        <v>0</v>
      </c>
      <c r="F122" s="149">
        <f ca="1">'Economics REDD+ scenario'!B21</f>
        <v>0</v>
      </c>
      <c r="G122" s="149"/>
      <c r="H122" s="149"/>
      <c r="I122" s="149"/>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row>
    <row r="123" spans="1:39" x14ac:dyDescent="0.3">
      <c r="A123" s="313">
        <f t="shared" si="1"/>
        <v>17</v>
      </c>
      <c r="B123" s="18" t="str">
        <f t="shared" si="1"/>
        <v>Land use q</v>
      </c>
      <c r="C123" s="149">
        <f t="shared" si="1"/>
        <v>0</v>
      </c>
      <c r="D123" s="150">
        <f>'Key project Info'!M70</f>
        <v>0</v>
      </c>
      <c r="E123" s="150">
        <f>'Key project Info'!N70</f>
        <v>0</v>
      </c>
      <c r="F123" s="149">
        <f ca="1">'Economics REDD+ scenario'!B22</f>
        <v>0</v>
      </c>
      <c r="G123" s="149"/>
      <c r="H123" s="149"/>
      <c r="I123" s="149"/>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row>
    <row r="124" spans="1:39" x14ac:dyDescent="0.3">
      <c r="A124" s="313">
        <f t="shared" si="1"/>
        <v>18</v>
      </c>
      <c r="B124" s="18" t="str">
        <f t="shared" si="1"/>
        <v>Land use r</v>
      </c>
      <c r="C124" s="149" t="s">
        <v>174</v>
      </c>
      <c r="D124" s="150">
        <f>'Key project Info'!M71</f>
        <v>0</v>
      </c>
      <c r="E124" s="150">
        <f>'Key project Info'!N71</f>
        <v>0</v>
      </c>
      <c r="F124" s="149">
        <f ca="1">'Economics REDD+ scenario'!B23</f>
        <v>0</v>
      </c>
      <c r="G124" s="149"/>
      <c r="H124" s="149"/>
      <c r="I124" s="149"/>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row>
    <row r="125" spans="1:39" x14ac:dyDescent="0.3">
      <c r="A125" s="313">
        <f t="shared" si="1"/>
        <v>19</v>
      </c>
      <c r="B125" s="18" t="str">
        <f t="shared" si="1"/>
        <v>Land use s</v>
      </c>
      <c r="C125" s="149">
        <f t="shared" si="1"/>
        <v>0</v>
      </c>
      <c r="D125" s="150">
        <f>'Key project Info'!M72</f>
        <v>0</v>
      </c>
      <c r="E125" s="150">
        <f>'Key project Info'!N72</f>
        <v>0</v>
      </c>
      <c r="F125" s="149">
        <f ca="1">'Economics REDD+ scenario'!B24</f>
        <v>0</v>
      </c>
      <c r="G125" s="149"/>
      <c r="H125" s="149"/>
      <c r="I125" s="149"/>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row>
    <row r="126" spans="1:39" x14ac:dyDescent="0.3">
      <c r="A126" s="313">
        <f t="shared" si="1"/>
        <v>20</v>
      </c>
      <c r="B126" s="18" t="str">
        <f t="shared" si="1"/>
        <v>Land use XXXXXXX</v>
      </c>
      <c r="C126" s="149">
        <f t="shared" si="1"/>
        <v>0</v>
      </c>
      <c r="D126" s="150">
        <f>'Key project Info'!M73</f>
        <v>0</v>
      </c>
      <c r="E126" s="150">
        <f>'Key project Info'!N73</f>
        <v>0</v>
      </c>
      <c r="F126" s="149">
        <f ca="1">'Economics REDD+ scenario'!B25</f>
        <v>0</v>
      </c>
      <c r="G126" s="149"/>
      <c r="H126" s="149"/>
      <c r="I126" s="149"/>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row>
    <row r="127" spans="1:39" x14ac:dyDescent="0.3">
      <c r="A127" s="16"/>
      <c r="B127" s="18" t="str">
        <f t="shared" si="1"/>
        <v xml:space="preserve">Total </v>
      </c>
      <c r="C127" s="149">
        <f t="shared" si="1"/>
        <v>125000</v>
      </c>
      <c r="D127" s="149"/>
      <c r="E127" s="149"/>
      <c r="F127" s="149"/>
      <c r="G127" s="149"/>
      <c r="H127" s="149"/>
      <c r="I127" s="149"/>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row>
    <row r="128" spans="1:39" x14ac:dyDescent="0.3">
      <c r="A128" s="16"/>
      <c r="B128" s="18"/>
      <c r="C128" s="149"/>
      <c r="D128" s="149"/>
      <c r="E128" s="149"/>
      <c r="F128" s="149"/>
      <c r="G128" s="149"/>
      <c r="H128" s="149"/>
      <c r="I128" s="149"/>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row>
    <row r="129" spans="1:39" ht="18" x14ac:dyDescent="0.35">
      <c r="A129" s="308" t="s">
        <v>88</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16"/>
      <c r="Z129" s="16"/>
      <c r="AA129" s="16"/>
      <c r="AB129" s="16"/>
      <c r="AC129" s="16"/>
      <c r="AD129" s="16"/>
      <c r="AE129" s="16"/>
      <c r="AF129" s="16"/>
      <c r="AG129" s="16"/>
      <c r="AH129" s="16"/>
      <c r="AI129" s="16"/>
      <c r="AJ129" s="16"/>
      <c r="AK129" s="16"/>
      <c r="AL129" s="16"/>
      <c r="AM129" s="16"/>
    </row>
    <row r="130" spans="1:39" x14ac:dyDescent="0.3">
      <c r="A130" s="16"/>
      <c r="B130" s="18" t="str">
        <f>'Key project Info'!P47</f>
        <v>Land use system transition matrix (REDD+ scenario)</v>
      </c>
      <c r="C130" s="18"/>
      <c r="D130" s="18"/>
      <c r="E130" s="18"/>
      <c r="F130" s="18"/>
      <c r="G130" s="18"/>
      <c r="H130" s="18"/>
      <c r="I130" s="18"/>
      <c r="J130" s="18"/>
      <c r="K130" s="18"/>
      <c r="L130" s="18"/>
      <c r="M130" s="18"/>
      <c r="N130" s="18"/>
      <c r="O130" s="18"/>
      <c r="P130" s="18"/>
      <c r="Q130" s="18"/>
      <c r="R130" s="18"/>
      <c r="S130" s="18"/>
      <c r="T130" s="18"/>
      <c r="U130" s="18"/>
      <c r="V130" s="18"/>
      <c r="W130" s="18"/>
      <c r="X130" s="16"/>
      <c r="Y130" s="16"/>
      <c r="Z130" s="16"/>
      <c r="AA130" s="16"/>
      <c r="AB130" s="16"/>
      <c r="AC130" s="16"/>
      <c r="AD130" s="16"/>
      <c r="AE130" s="16"/>
      <c r="AF130" s="16"/>
      <c r="AG130" s="16"/>
      <c r="AH130" s="16"/>
      <c r="AI130" s="16"/>
      <c r="AJ130" s="16"/>
      <c r="AK130" s="16"/>
      <c r="AL130" s="16"/>
      <c r="AM130" s="16"/>
    </row>
    <row r="131" spans="1:39" s="316" customFormat="1" ht="57.6" x14ac:dyDescent="0.3">
      <c r="A131" s="315"/>
      <c r="B131" s="314" t="str">
        <f>'Key project Info'!P48</f>
        <v>Initial (change from initial land cover) / Final (change to final stage/latest land cover classification) (ha)</v>
      </c>
      <c r="C131" s="314" t="str">
        <f>'Key project Info'!Q48</f>
        <v>Primary natural forest (non-exploited)</v>
      </c>
      <c r="D131" s="314" t="str">
        <f>'Key project Info'!R48</f>
        <v>Secondary natural forest (exploited)</v>
      </c>
      <c r="E131" s="314" t="str">
        <f>'Key project Info'!S48</f>
        <v>Agriculture after charcoal</v>
      </c>
      <c r="F131" s="314" t="str">
        <f>'Key project Info'!T48</f>
        <v xml:space="preserve">Agriculture </v>
      </c>
      <c r="G131" s="314" t="str">
        <f>'Key project Info'!U48</f>
        <v>Sustainable logging of primary forests</v>
      </c>
      <c r="H131" s="314" t="str">
        <f>'Key project Info'!V48</f>
        <v>Land use e</v>
      </c>
      <c r="I131" s="314" t="str">
        <f>'Key project Info'!W48</f>
        <v>Land use g</v>
      </c>
      <c r="J131" s="314" t="str">
        <f>'Key project Info'!X48</f>
        <v>Land use h</v>
      </c>
      <c r="K131" s="314" t="str">
        <f>'Key project Info'!Y48</f>
        <v>Land use i</v>
      </c>
      <c r="L131" s="314" t="str">
        <f>'Key project Info'!Z48</f>
        <v>Land use j</v>
      </c>
      <c r="M131" s="314" t="str">
        <f>'Key project Info'!AA48</f>
        <v>Land use k</v>
      </c>
      <c r="N131" s="314" t="str">
        <f>'Key project Info'!AB48</f>
        <v>Land use l</v>
      </c>
      <c r="O131" s="314" t="str">
        <f>'Key project Info'!AC48</f>
        <v>Land use m</v>
      </c>
      <c r="P131" s="314" t="str">
        <f>'Key project Info'!AD48</f>
        <v>Land use n</v>
      </c>
      <c r="Q131" s="314" t="str">
        <f>'Key project Info'!AE48</f>
        <v>Land use o</v>
      </c>
      <c r="R131" s="314" t="str">
        <f>'Key project Info'!AF48</f>
        <v>Land use p</v>
      </c>
      <c r="S131" s="314" t="str">
        <f>'Key project Info'!AG48</f>
        <v>Land use q</v>
      </c>
      <c r="T131" s="314" t="str">
        <f>'Key project Info'!AH48</f>
        <v>Land use r</v>
      </c>
      <c r="U131" s="314" t="str">
        <f>'Key project Info'!AI48</f>
        <v>Land use s</v>
      </c>
      <c r="V131" s="314" t="str">
        <f>'Key project Info'!AJ48</f>
        <v>Land use XXXXXXX</v>
      </c>
      <c r="W131" s="314" t="str">
        <f>'Key project Info'!AK48</f>
        <v>Total - Start of assessemnt period (ha)</v>
      </c>
      <c r="X131" s="315"/>
      <c r="Y131" s="315"/>
      <c r="Z131" s="315"/>
      <c r="AA131" s="315"/>
      <c r="AB131" s="315"/>
      <c r="AC131" s="315"/>
      <c r="AD131" s="315"/>
      <c r="AE131" s="315"/>
      <c r="AF131" s="315"/>
      <c r="AG131" s="315"/>
      <c r="AH131" s="315"/>
      <c r="AI131" s="315"/>
      <c r="AJ131" s="315"/>
      <c r="AK131" s="315"/>
      <c r="AL131" s="315"/>
      <c r="AM131" s="315"/>
    </row>
    <row r="132" spans="1:39" x14ac:dyDescent="0.3">
      <c r="A132" s="16"/>
      <c r="B132" s="18" t="str">
        <f>'Key project Info'!P49</f>
        <v>Primary natural forest (non-exploited)</v>
      </c>
      <c r="C132" s="149">
        <f>'Key project Info'!Q49</f>
        <v>20000</v>
      </c>
      <c r="D132" s="149">
        <f>'Key project Info'!R49</f>
        <v>0</v>
      </c>
      <c r="E132" s="149">
        <f>'Key project Info'!S49</f>
        <v>5000</v>
      </c>
      <c r="F132" s="149">
        <f>'Key project Info'!T49</f>
        <v>5000</v>
      </c>
      <c r="G132" s="149">
        <f>'Key project Info'!U49</f>
        <v>70000</v>
      </c>
      <c r="H132" s="149">
        <f>'Key project Info'!V49</f>
        <v>0</v>
      </c>
      <c r="I132" s="149">
        <f>'Key project Info'!W49</f>
        <v>0</v>
      </c>
      <c r="J132" s="149">
        <f>'Key project Info'!X49</f>
        <v>0</v>
      </c>
      <c r="K132" s="149">
        <f>'Key project Info'!Y49</f>
        <v>0</v>
      </c>
      <c r="L132" s="149">
        <f>'Key project Info'!Z49</f>
        <v>0</v>
      </c>
      <c r="M132" s="149">
        <f>'Key project Info'!AA49</f>
        <v>0</v>
      </c>
      <c r="N132" s="149">
        <f>'Key project Info'!AB49</f>
        <v>0</v>
      </c>
      <c r="O132" s="149">
        <f>'Key project Info'!AC49</f>
        <v>0</v>
      </c>
      <c r="P132" s="149">
        <f>'Key project Info'!AD49</f>
        <v>0</v>
      </c>
      <c r="Q132" s="149">
        <f>'Key project Info'!AE49</f>
        <v>0</v>
      </c>
      <c r="R132" s="149">
        <f>'Key project Info'!AF49</f>
        <v>0</v>
      </c>
      <c r="S132" s="149">
        <f>'Key project Info'!AG49</f>
        <v>0</v>
      </c>
      <c r="T132" s="149">
        <f>'Key project Info'!AH49</f>
        <v>0</v>
      </c>
      <c r="U132" s="149">
        <f>'Key project Info'!AI49</f>
        <v>0</v>
      </c>
      <c r="V132" s="149">
        <f>'Key project Info'!AJ49</f>
        <v>0</v>
      </c>
      <c r="W132" s="149">
        <f>'Key project Info'!AK49</f>
        <v>100000</v>
      </c>
      <c r="X132" s="16"/>
      <c r="Y132" s="16"/>
      <c r="Z132" s="16"/>
      <c r="AA132" s="16"/>
      <c r="AB132" s="16"/>
      <c r="AC132" s="16"/>
      <c r="AD132" s="16"/>
      <c r="AE132" s="16"/>
      <c r="AF132" s="16"/>
      <c r="AG132" s="16"/>
      <c r="AH132" s="16"/>
      <c r="AI132" s="16"/>
      <c r="AJ132" s="16"/>
      <c r="AK132" s="16"/>
      <c r="AL132" s="16"/>
      <c r="AM132" s="16"/>
    </row>
    <row r="133" spans="1:39" x14ac:dyDescent="0.3">
      <c r="A133" s="16"/>
      <c r="B133" s="18" t="str">
        <f>'Key project Info'!P50</f>
        <v>Secondary natural forest (exploited)</v>
      </c>
      <c r="C133" s="149">
        <f>'Key project Info'!Q50</f>
        <v>0</v>
      </c>
      <c r="D133" s="149">
        <f>'Key project Info'!R50</f>
        <v>20000</v>
      </c>
      <c r="E133" s="149">
        <f>'Key project Info'!S50</f>
        <v>0</v>
      </c>
      <c r="F133" s="149">
        <f>'Key project Info'!T50</f>
        <v>0</v>
      </c>
      <c r="G133" s="149">
        <f>'Key project Info'!U50</f>
        <v>0</v>
      </c>
      <c r="H133" s="149">
        <f>'Key project Info'!V50</f>
        <v>0</v>
      </c>
      <c r="I133" s="149">
        <f>'Key project Info'!W50</f>
        <v>0</v>
      </c>
      <c r="J133" s="149">
        <f>'Key project Info'!X50</f>
        <v>0</v>
      </c>
      <c r="K133" s="149">
        <f>'Key project Info'!Y50</f>
        <v>0</v>
      </c>
      <c r="L133" s="149">
        <f>'Key project Info'!Z50</f>
        <v>0</v>
      </c>
      <c r="M133" s="149">
        <f>'Key project Info'!AA50</f>
        <v>0</v>
      </c>
      <c r="N133" s="149">
        <f>'Key project Info'!AB50</f>
        <v>0</v>
      </c>
      <c r="O133" s="149">
        <f>'Key project Info'!AC50</f>
        <v>0</v>
      </c>
      <c r="P133" s="149">
        <f>'Key project Info'!AD50</f>
        <v>0</v>
      </c>
      <c r="Q133" s="149">
        <f>'Key project Info'!AE50</f>
        <v>0</v>
      </c>
      <c r="R133" s="149">
        <f>'Key project Info'!AF50</f>
        <v>0</v>
      </c>
      <c r="S133" s="149">
        <f>'Key project Info'!AG50</f>
        <v>0</v>
      </c>
      <c r="T133" s="149">
        <f>'Key project Info'!AH50</f>
        <v>0</v>
      </c>
      <c r="U133" s="149">
        <f>'Key project Info'!AI50</f>
        <v>0</v>
      </c>
      <c r="V133" s="149">
        <f>'Key project Info'!AJ50</f>
        <v>0</v>
      </c>
      <c r="W133" s="149">
        <f>'Key project Info'!AK50</f>
        <v>20000</v>
      </c>
      <c r="X133" s="16"/>
      <c r="Y133" s="16"/>
      <c r="Z133" s="16"/>
      <c r="AA133" s="16"/>
      <c r="AB133" s="16"/>
      <c r="AC133" s="16"/>
      <c r="AD133" s="16"/>
      <c r="AE133" s="16"/>
      <c r="AF133" s="16"/>
      <c r="AG133" s="16"/>
      <c r="AH133" s="16"/>
      <c r="AI133" s="16"/>
      <c r="AJ133" s="16"/>
      <c r="AK133" s="16"/>
      <c r="AL133" s="16"/>
      <c r="AM133" s="16"/>
    </row>
    <row r="134" spans="1:39" x14ac:dyDescent="0.3">
      <c r="A134" s="16"/>
      <c r="B134" s="18" t="str">
        <f>'Key project Info'!P51</f>
        <v>Agriculture after charcoal</v>
      </c>
      <c r="C134" s="149">
        <f>'Key project Info'!Q51</f>
        <v>0</v>
      </c>
      <c r="D134" s="149">
        <f>'Key project Info'!R51</f>
        <v>0</v>
      </c>
      <c r="E134" s="149">
        <f>'Key project Info'!S51</f>
        <v>0</v>
      </c>
      <c r="F134" s="149">
        <f>'Key project Info'!T51</f>
        <v>0</v>
      </c>
      <c r="G134" s="149">
        <f>'Key project Info'!U51</f>
        <v>0</v>
      </c>
      <c r="H134" s="149">
        <f>'Key project Info'!V51</f>
        <v>0</v>
      </c>
      <c r="I134" s="149">
        <f>'Key project Info'!W51</f>
        <v>0</v>
      </c>
      <c r="J134" s="149">
        <f>'Key project Info'!X51</f>
        <v>0</v>
      </c>
      <c r="K134" s="149">
        <f>'Key project Info'!Y51</f>
        <v>0</v>
      </c>
      <c r="L134" s="149">
        <f>'Key project Info'!Z51</f>
        <v>0</v>
      </c>
      <c r="M134" s="149">
        <f>'Key project Info'!AA51</f>
        <v>0</v>
      </c>
      <c r="N134" s="149">
        <f>'Key project Info'!AB51</f>
        <v>0</v>
      </c>
      <c r="O134" s="149">
        <f>'Key project Info'!AC51</f>
        <v>0</v>
      </c>
      <c r="P134" s="149">
        <f>'Key project Info'!AD51</f>
        <v>0</v>
      </c>
      <c r="Q134" s="149">
        <f>'Key project Info'!AE51</f>
        <v>0</v>
      </c>
      <c r="R134" s="149">
        <f>'Key project Info'!AF51</f>
        <v>0</v>
      </c>
      <c r="S134" s="149">
        <f>'Key project Info'!AG51</f>
        <v>0</v>
      </c>
      <c r="T134" s="149">
        <f>'Key project Info'!AH51</f>
        <v>0</v>
      </c>
      <c r="U134" s="149">
        <f>'Key project Info'!AI51</f>
        <v>0</v>
      </c>
      <c r="V134" s="149">
        <f>'Key project Info'!AJ51</f>
        <v>0</v>
      </c>
      <c r="W134" s="149">
        <f>'Key project Info'!AK51</f>
        <v>0</v>
      </c>
      <c r="X134" s="16"/>
      <c r="Y134" s="16"/>
      <c r="Z134" s="16"/>
      <c r="AA134" s="16"/>
      <c r="AB134" s="16"/>
      <c r="AC134" s="16"/>
      <c r="AD134" s="16"/>
      <c r="AE134" s="16"/>
      <c r="AF134" s="16"/>
      <c r="AG134" s="16"/>
      <c r="AH134" s="16"/>
      <c r="AI134" s="16"/>
      <c r="AJ134" s="16"/>
      <c r="AK134" s="16"/>
      <c r="AL134" s="16"/>
      <c r="AM134" s="16"/>
    </row>
    <row r="135" spans="1:39" x14ac:dyDescent="0.3">
      <c r="A135" s="16"/>
      <c r="B135" s="18" t="str">
        <f>'Key project Info'!P52</f>
        <v xml:space="preserve">Agriculture </v>
      </c>
      <c r="C135" s="149">
        <f>'Key project Info'!Q52</f>
        <v>0</v>
      </c>
      <c r="D135" s="149">
        <f>'Key project Info'!R52</f>
        <v>0</v>
      </c>
      <c r="E135" s="149">
        <f>'Key project Info'!S52</f>
        <v>0</v>
      </c>
      <c r="F135" s="149">
        <f>'Key project Info'!T52</f>
        <v>5000</v>
      </c>
      <c r="G135" s="149">
        <f>'Key project Info'!U52</f>
        <v>0</v>
      </c>
      <c r="H135" s="149">
        <f>'Key project Info'!V52</f>
        <v>0</v>
      </c>
      <c r="I135" s="149">
        <f>'Key project Info'!W52</f>
        <v>0</v>
      </c>
      <c r="J135" s="149">
        <f>'Key project Info'!X52</f>
        <v>0</v>
      </c>
      <c r="K135" s="149">
        <f>'Key project Info'!Y52</f>
        <v>0</v>
      </c>
      <c r="L135" s="149">
        <f>'Key project Info'!Z52</f>
        <v>0</v>
      </c>
      <c r="M135" s="149">
        <f>'Key project Info'!AA52</f>
        <v>0</v>
      </c>
      <c r="N135" s="149">
        <f>'Key project Info'!AB52</f>
        <v>0</v>
      </c>
      <c r="O135" s="149">
        <f>'Key project Info'!AC52</f>
        <v>0</v>
      </c>
      <c r="P135" s="149">
        <f>'Key project Info'!AD52</f>
        <v>0</v>
      </c>
      <c r="Q135" s="149">
        <f>'Key project Info'!AE52</f>
        <v>0</v>
      </c>
      <c r="R135" s="149">
        <f>'Key project Info'!AF52</f>
        <v>0</v>
      </c>
      <c r="S135" s="149">
        <f>'Key project Info'!AG52</f>
        <v>0</v>
      </c>
      <c r="T135" s="149">
        <f>'Key project Info'!AH52</f>
        <v>0</v>
      </c>
      <c r="U135" s="149">
        <f>'Key project Info'!AI52</f>
        <v>0</v>
      </c>
      <c r="V135" s="149">
        <f>'Key project Info'!AJ52</f>
        <v>0</v>
      </c>
      <c r="W135" s="149">
        <f>'Key project Info'!AK52</f>
        <v>5000</v>
      </c>
      <c r="X135" s="16"/>
      <c r="Y135" s="16"/>
      <c r="Z135" s="16"/>
      <c r="AA135" s="16"/>
      <c r="AB135" s="16"/>
      <c r="AC135" s="16"/>
      <c r="AD135" s="16"/>
      <c r="AE135" s="16"/>
      <c r="AF135" s="16"/>
      <c r="AG135" s="16"/>
      <c r="AH135" s="16"/>
      <c r="AI135" s="16"/>
      <c r="AJ135" s="16"/>
      <c r="AK135" s="16"/>
      <c r="AL135" s="16"/>
      <c r="AM135" s="16"/>
    </row>
    <row r="136" spans="1:39" x14ac:dyDescent="0.3">
      <c r="A136" s="16"/>
      <c r="B136" s="18" t="str">
        <f>'Key project Info'!P53</f>
        <v>Sustainable logging of primary forests</v>
      </c>
      <c r="C136" s="149">
        <f>'Key project Info'!Q53</f>
        <v>0</v>
      </c>
      <c r="D136" s="149">
        <f>'Key project Info'!R53</f>
        <v>0</v>
      </c>
      <c r="E136" s="149">
        <f>'Key project Info'!S53</f>
        <v>0</v>
      </c>
      <c r="F136" s="149">
        <f>'Key project Info'!T53</f>
        <v>0</v>
      </c>
      <c r="G136" s="149">
        <f>'Key project Info'!U53</f>
        <v>0</v>
      </c>
      <c r="H136" s="149">
        <f>'Key project Info'!V53</f>
        <v>0</v>
      </c>
      <c r="I136" s="149">
        <f>'Key project Info'!W53</f>
        <v>0</v>
      </c>
      <c r="J136" s="149">
        <f>'Key project Info'!X53</f>
        <v>0</v>
      </c>
      <c r="K136" s="149">
        <f>'Key project Info'!Y53</f>
        <v>0</v>
      </c>
      <c r="L136" s="149">
        <f>'Key project Info'!Z53</f>
        <v>0</v>
      </c>
      <c r="M136" s="149">
        <f>'Key project Info'!AA53</f>
        <v>0</v>
      </c>
      <c r="N136" s="149">
        <f>'Key project Info'!AB53</f>
        <v>0</v>
      </c>
      <c r="O136" s="149">
        <f>'Key project Info'!AC53</f>
        <v>0</v>
      </c>
      <c r="P136" s="149">
        <f>'Key project Info'!AD53</f>
        <v>0</v>
      </c>
      <c r="Q136" s="149">
        <f>'Key project Info'!AE53</f>
        <v>0</v>
      </c>
      <c r="R136" s="149">
        <f>'Key project Info'!AF53</f>
        <v>0</v>
      </c>
      <c r="S136" s="149">
        <f>'Key project Info'!AG53</f>
        <v>0</v>
      </c>
      <c r="T136" s="149">
        <f>'Key project Info'!AH53</f>
        <v>0</v>
      </c>
      <c r="U136" s="149">
        <f>'Key project Info'!AI53</f>
        <v>0</v>
      </c>
      <c r="V136" s="149">
        <f>'Key project Info'!AJ53</f>
        <v>0</v>
      </c>
      <c r="W136" s="149">
        <f>'Key project Info'!AK53</f>
        <v>0</v>
      </c>
      <c r="X136" s="16"/>
      <c r="Y136" s="16"/>
      <c r="Z136" s="16"/>
      <c r="AA136" s="16"/>
      <c r="AB136" s="16"/>
      <c r="AC136" s="16"/>
      <c r="AD136" s="16"/>
      <c r="AE136" s="16"/>
      <c r="AF136" s="16"/>
      <c r="AG136" s="16"/>
      <c r="AH136" s="16"/>
      <c r="AI136" s="16"/>
      <c r="AJ136" s="16"/>
      <c r="AK136" s="16"/>
      <c r="AL136" s="16"/>
      <c r="AM136" s="16"/>
    </row>
    <row r="137" spans="1:39" x14ac:dyDescent="0.3">
      <c r="A137" s="16"/>
      <c r="B137" s="18" t="str">
        <f>'Key project Info'!P54</f>
        <v>Land use e</v>
      </c>
      <c r="C137" s="149">
        <f>'Key project Info'!Q54</f>
        <v>0</v>
      </c>
      <c r="D137" s="149">
        <f>'Key project Info'!R54</f>
        <v>0</v>
      </c>
      <c r="E137" s="149">
        <f>'Key project Info'!S54</f>
        <v>0</v>
      </c>
      <c r="F137" s="149">
        <f>'Key project Info'!T54</f>
        <v>0</v>
      </c>
      <c r="G137" s="149">
        <f>'Key project Info'!U54</f>
        <v>0</v>
      </c>
      <c r="H137" s="149">
        <f>'Key project Info'!V54</f>
        <v>0</v>
      </c>
      <c r="I137" s="149">
        <f>'Key project Info'!W54</f>
        <v>0</v>
      </c>
      <c r="J137" s="149">
        <f>'Key project Info'!X54</f>
        <v>0</v>
      </c>
      <c r="K137" s="149">
        <f>'Key project Info'!Y54</f>
        <v>0</v>
      </c>
      <c r="L137" s="149">
        <f>'Key project Info'!Z54</f>
        <v>0</v>
      </c>
      <c r="M137" s="149">
        <f>'Key project Info'!AA54</f>
        <v>0</v>
      </c>
      <c r="N137" s="149">
        <f>'Key project Info'!AB54</f>
        <v>0</v>
      </c>
      <c r="O137" s="149">
        <f>'Key project Info'!AC54</f>
        <v>0</v>
      </c>
      <c r="P137" s="149">
        <f>'Key project Info'!AD54</f>
        <v>0</v>
      </c>
      <c r="Q137" s="149">
        <f>'Key project Info'!AE54</f>
        <v>0</v>
      </c>
      <c r="R137" s="149">
        <f>'Key project Info'!AF54</f>
        <v>0</v>
      </c>
      <c r="S137" s="149">
        <f>'Key project Info'!AG54</f>
        <v>0</v>
      </c>
      <c r="T137" s="149">
        <f>'Key project Info'!AH54</f>
        <v>0</v>
      </c>
      <c r="U137" s="149">
        <f>'Key project Info'!AI54</f>
        <v>0</v>
      </c>
      <c r="V137" s="149">
        <f>'Key project Info'!AJ54</f>
        <v>0</v>
      </c>
      <c r="W137" s="149">
        <f>'Key project Info'!AK54</f>
        <v>0</v>
      </c>
      <c r="X137" s="16"/>
      <c r="Y137" s="16"/>
      <c r="Z137" s="16"/>
      <c r="AA137" s="16"/>
      <c r="AB137" s="16"/>
      <c r="AC137" s="16"/>
      <c r="AD137" s="16"/>
      <c r="AE137" s="16"/>
      <c r="AF137" s="16"/>
      <c r="AG137" s="16"/>
      <c r="AH137" s="16"/>
      <c r="AI137" s="16"/>
      <c r="AJ137" s="16"/>
      <c r="AK137" s="16"/>
      <c r="AL137" s="16"/>
      <c r="AM137" s="16"/>
    </row>
    <row r="138" spans="1:39" x14ac:dyDescent="0.3">
      <c r="A138" s="16"/>
      <c r="B138" s="18" t="str">
        <f>'Key project Info'!P55</f>
        <v>Land use g</v>
      </c>
      <c r="C138" s="149">
        <f>'Key project Info'!Q55</f>
        <v>0</v>
      </c>
      <c r="D138" s="149">
        <f>'Key project Info'!R55</f>
        <v>0</v>
      </c>
      <c r="E138" s="149">
        <f>'Key project Info'!S55</f>
        <v>0</v>
      </c>
      <c r="F138" s="149">
        <f>'Key project Info'!T55</f>
        <v>0</v>
      </c>
      <c r="G138" s="149">
        <f>'Key project Info'!U55</f>
        <v>0</v>
      </c>
      <c r="H138" s="149">
        <f>'Key project Info'!V55</f>
        <v>0</v>
      </c>
      <c r="I138" s="149">
        <f>'Key project Info'!W55</f>
        <v>0</v>
      </c>
      <c r="J138" s="149">
        <f>'Key project Info'!X55</f>
        <v>0</v>
      </c>
      <c r="K138" s="149">
        <f>'Key project Info'!Y55</f>
        <v>0</v>
      </c>
      <c r="L138" s="149">
        <f>'Key project Info'!Z55</f>
        <v>0</v>
      </c>
      <c r="M138" s="149">
        <f>'Key project Info'!AA55</f>
        <v>0</v>
      </c>
      <c r="N138" s="149">
        <f>'Key project Info'!AB55</f>
        <v>0</v>
      </c>
      <c r="O138" s="149">
        <f>'Key project Info'!AC55</f>
        <v>0</v>
      </c>
      <c r="P138" s="149">
        <f>'Key project Info'!AD55</f>
        <v>0</v>
      </c>
      <c r="Q138" s="149">
        <f>'Key project Info'!AE55</f>
        <v>0</v>
      </c>
      <c r="R138" s="149">
        <f>'Key project Info'!AF55</f>
        <v>0</v>
      </c>
      <c r="S138" s="149">
        <f>'Key project Info'!AG55</f>
        <v>0</v>
      </c>
      <c r="T138" s="149">
        <f>'Key project Info'!AH55</f>
        <v>0</v>
      </c>
      <c r="U138" s="149">
        <f>'Key project Info'!AI55</f>
        <v>0</v>
      </c>
      <c r="V138" s="149">
        <f>'Key project Info'!AJ55</f>
        <v>0</v>
      </c>
      <c r="W138" s="149">
        <f>'Key project Info'!AK55</f>
        <v>0</v>
      </c>
      <c r="X138" s="16"/>
      <c r="Y138" s="16"/>
      <c r="Z138" s="16"/>
      <c r="AA138" s="16"/>
      <c r="AB138" s="16"/>
      <c r="AC138" s="16"/>
      <c r="AD138" s="16"/>
      <c r="AE138" s="16"/>
      <c r="AF138" s="16"/>
      <c r="AG138" s="16"/>
      <c r="AH138" s="16"/>
      <c r="AI138" s="16"/>
      <c r="AJ138" s="16"/>
      <c r="AK138" s="16"/>
      <c r="AL138" s="16"/>
      <c r="AM138" s="16"/>
    </row>
    <row r="139" spans="1:39" x14ac:dyDescent="0.3">
      <c r="A139" s="16"/>
      <c r="B139" s="18" t="str">
        <f>'Key project Info'!P56</f>
        <v>Land use h</v>
      </c>
      <c r="C139" s="149">
        <f>'Key project Info'!Q56</f>
        <v>0</v>
      </c>
      <c r="D139" s="149">
        <f>'Key project Info'!R56</f>
        <v>0</v>
      </c>
      <c r="E139" s="149">
        <f>'Key project Info'!S56</f>
        <v>0</v>
      </c>
      <c r="F139" s="149">
        <f>'Key project Info'!T56</f>
        <v>0</v>
      </c>
      <c r="G139" s="149">
        <f>'Key project Info'!U56</f>
        <v>0</v>
      </c>
      <c r="H139" s="149">
        <f>'Key project Info'!V56</f>
        <v>0</v>
      </c>
      <c r="I139" s="149">
        <f>'Key project Info'!W56</f>
        <v>0</v>
      </c>
      <c r="J139" s="149">
        <f>'Key project Info'!X56</f>
        <v>0</v>
      </c>
      <c r="K139" s="149">
        <f>'Key project Info'!Y56</f>
        <v>0</v>
      </c>
      <c r="L139" s="149">
        <f>'Key project Info'!Z56</f>
        <v>0</v>
      </c>
      <c r="M139" s="149">
        <f>'Key project Info'!AA56</f>
        <v>0</v>
      </c>
      <c r="N139" s="149">
        <f>'Key project Info'!AB56</f>
        <v>0</v>
      </c>
      <c r="O139" s="149">
        <f>'Key project Info'!AC56</f>
        <v>0</v>
      </c>
      <c r="P139" s="149">
        <f>'Key project Info'!AD56</f>
        <v>0</v>
      </c>
      <c r="Q139" s="149">
        <f>'Key project Info'!AE56</f>
        <v>0</v>
      </c>
      <c r="R139" s="149">
        <f>'Key project Info'!AF56</f>
        <v>0</v>
      </c>
      <c r="S139" s="149">
        <f>'Key project Info'!AG56</f>
        <v>0</v>
      </c>
      <c r="T139" s="149">
        <f>'Key project Info'!AH56</f>
        <v>0</v>
      </c>
      <c r="U139" s="149">
        <f>'Key project Info'!AI56</f>
        <v>0</v>
      </c>
      <c r="V139" s="149">
        <f>'Key project Info'!AJ56</f>
        <v>0</v>
      </c>
      <c r="W139" s="149">
        <f>'Key project Info'!AK56</f>
        <v>0</v>
      </c>
      <c r="X139" s="16"/>
      <c r="Y139" s="16"/>
      <c r="Z139" s="16"/>
      <c r="AA139" s="16"/>
      <c r="AB139" s="16"/>
      <c r="AC139" s="16"/>
      <c r="AD139" s="16"/>
      <c r="AE139" s="16"/>
      <c r="AF139" s="16"/>
      <c r="AG139" s="16"/>
      <c r="AH139" s="16"/>
      <c r="AI139" s="16"/>
      <c r="AJ139" s="16"/>
      <c r="AK139" s="16"/>
      <c r="AL139" s="16"/>
      <c r="AM139" s="16"/>
    </row>
    <row r="140" spans="1:39" x14ac:dyDescent="0.3">
      <c r="A140" s="16"/>
      <c r="B140" s="18" t="str">
        <f>'Key project Info'!P57</f>
        <v>Land use i</v>
      </c>
      <c r="C140" s="149">
        <f>'Key project Info'!Q57</f>
        <v>0</v>
      </c>
      <c r="D140" s="149">
        <f>'Key project Info'!R57</f>
        <v>0</v>
      </c>
      <c r="E140" s="149">
        <f>'Key project Info'!S57</f>
        <v>0</v>
      </c>
      <c r="F140" s="149">
        <f>'Key project Info'!T57</f>
        <v>0</v>
      </c>
      <c r="G140" s="149">
        <f>'Key project Info'!U57</f>
        <v>0</v>
      </c>
      <c r="H140" s="149">
        <f>'Key project Info'!V57</f>
        <v>0</v>
      </c>
      <c r="I140" s="149">
        <f>'Key project Info'!W57</f>
        <v>0</v>
      </c>
      <c r="J140" s="149">
        <f>'Key project Info'!X57</f>
        <v>0</v>
      </c>
      <c r="K140" s="149">
        <f>'Key project Info'!Y57</f>
        <v>0</v>
      </c>
      <c r="L140" s="149">
        <f>'Key project Info'!Z57</f>
        <v>0</v>
      </c>
      <c r="M140" s="149">
        <f>'Key project Info'!AA57</f>
        <v>0</v>
      </c>
      <c r="N140" s="149">
        <f>'Key project Info'!AB57</f>
        <v>0</v>
      </c>
      <c r="O140" s="149">
        <f>'Key project Info'!AC57</f>
        <v>0</v>
      </c>
      <c r="P140" s="149">
        <f>'Key project Info'!AD57</f>
        <v>0</v>
      </c>
      <c r="Q140" s="149">
        <f>'Key project Info'!AE57</f>
        <v>0</v>
      </c>
      <c r="R140" s="149">
        <f>'Key project Info'!AF57</f>
        <v>0</v>
      </c>
      <c r="S140" s="149">
        <f>'Key project Info'!AG57</f>
        <v>0</v>
      </c>
      <c r="T140" s="149">
        <f>'Key project Info'!AH57</f>
        <v>0</v>
      </c>
      <c r="U140" s="149">
        <f>'Key project Info'!AI57</f>
        <v>0</v>
      </c>
      <c r="V140" s="149">
        <f>'Key project Info'!AJ57</f>
        <v>0</v>
      </c>
      <c r="W140" s="149">
        <f>'Key project Info'!AK57</f>
        <v>0</v>
      </c>
      <c r="X140" s="16"/>
      <c r="Y140" s="16"/>
      <c r="Z140" s="16"/>
      <c r="AA140" s="16"/>
      <c r="AB140" s="16"/>
      <c r="AC140" s="16"/>
      <c r="AD140" s="16"/>
      <c r="AE140" s="16"/>
      <c r="AF140" s="16"/>
      <c r="AG140" s="16"/>
      <c r="AH140" s="16"/>
      <c r="AI140" s="16"/>
      <c r="AJ140" s="16"/>
      <c r="AK140" s="16"/>
      <c r="AL140" s="16"/>
      <c r="AM140" s="16"/>
    </row>
    <row r="141" spans="1:39" x14ac:dyDescent="0.3">
      <c r="A141" s="16"/>
      <c r="B141" s="18" t="str">
        <f>'Key project Info'!P58</f>
        <v>Land use j</v>
      </c>
      <c r="C141" s="149">
        <f>'Key project Info'!Q58</f>
        <v>0</v>
      </c>
      <c r="D141" s="149">
        <f>'Key project Info'!R58</f>
        <v>0</v>
      </c>
      <c r="E141" s="149">
        <f>'Key project Info'!S58</f>
        <v>0</v>
      </c>
      <c r="F141" s="149">
        <f>'Key project Info'!T58</f>
        <v>0</v>
      </c>
      <c r="G141" s="149">
        <f>'Key project Info'!U58</f>
        <v>0</v>
      </c>
      <c r="H141" s="149">
        <f>'Key project Info'!V58</f>
        <v>0</v>
      </c>
      <c r="I141" s="149">
        <f>'Key project Info'!W58</f>
        <v>0</v>
      </c>
      <c r="J141" s="149">
        <f>'Key project Info'!X58</f>
        <v>0</v>
      </c>
      <c r="K141" s="149">
        <f>'Key project Info'!Y58</f>
        <v>0</v>
      </c>
      <c r="L141" s="149">
        <f>'Key project Info'!Z58</f>
        <v>0</v>
      </c>
      <c r="M141" s="149">
        <f>'Key project Info'!AA58</f>
        <v>0</v>
      </c>
      <c r="N141" s="149">
        <f>'Key project Info'!AB58</f>
        <v>0</v>
      </c>
      <c r="O141" s="149">
        <f>'Key project Info'!AC58</f>
        <v>0</v>
      </c>
      <c r="P141" s="149">
        <f>'Key project Info'!AD58</f>
        <v>0</v>
      </c>
      <c r="Q141" s="149">
        <f>'Key project Info'!AE58</f>
        <v>0</v>
      </c>
      <c r="R141" s="149">
        <f>'Key project Info'!AF58</f>
        <v>0</v>
      </c>
      <c r="S141" s="149">
        <f>'Key project Info'!AG58</f>
        <v>0</v>
      </c>
      <c r="T141" s="149">
        <f>'Key project Info'!AH58</f>
        <v>0</v>
      </c>
      <c r="U141" s="149">
        <f>'Key project Info'!AI58</f>
        <v>0</v>
      </c>
      <c r="V141" s="149">
        <f>'Key project Info'!AJ58</f>
        <v>0</v>
      </c>
      <c r="W141" s="149">
        <f>'Key project Info'!AK58</f>
        <v>0</v>
      </c>
      <c r="X141" s="16"/>
      <c r="Y141" s="16"/>
      <c r="Z141" s="16"/>
      <c r="AA141" s="16"/>
      <c r="AB141" s="16"/>
      <c r="AC141" s="16"/>
      <c r="AD141" s="16"/>
      <c r="AE141" s="16"/>
      <c r="AF141" s="16"/>
      <c r="AG141" s="16"/>
      <c r="AH141" s="16"/>
      <c r="AI141" s="16"/>
      <c r="AJ141" s="16"/>
      <c r="AK141" s="16"/>
      <c r="AL141" s="16"/>
      <c r="AM141" s="16"/>
    </row>
    <row r="142" spans="1:39" x14ac:dyDescent="0.3">
      <c r="A142" s="16"/>
      <c r="B142" s="18" t="str">
        <f>'Key project Info'!P59</f>
        <v>Land use k</v>
      </c>
      <c r="C142" s="149">
        <f>'Key project Info'!Q59</f>
        <v>0</v>
      </c>
      <c r="D142" s="149">
        <f>'Key project Info'!R59</f>
        <v>0</v>
      </c>
      <c r="E142" s="149">
        <f>'Key project Info'!S59</f>
        <v>0</v>
      </c>
      <c r="F142" s="149">
        <f>'Key project Info'!T59</f>
        <v>0</v>
      </c>
      <c r="G142" s="149">
        <f>'Key project Info'!U59</f>
        <v>0</v>
      </c>
      <c r="H142" s="149">
        <f>'Key project Info'!V59</f>
        <v>0</v>
      </c>
      <c r="I142" s="149">
        <f>'Key project Info'!W59</f>
        <v>0</v>
      </c>
      <c r="J142" s="149">
        <f>'Key project Info'!X59</f>
        <v>0</v>
      </c>
      <c r="K142" s="149">
        <f>'Key project Info'!Y59</f>
        <v>0</v>
      </c>
      <c r="L142" s="149">
        <f>'Key project Info'!Z59</f>
        <v>0</v>
      </c>
      <c r="M142" s="149">
        <f>'Key project Info'!AA59</f>
        <v>0</v>
      </c>
      <c r="N142" s="149">
        <f>'Key project Info'!AB59</f>
        <v>0</v>
      </c>
      <c r="O142" s="149">
        <f>'Key project Info'!AC59</f>
        <v>0</v>
      </c>
      <c r="P142" s="149">
        <f>'Key project Info'!AD59</f>
        <v>0</v>
      </c>
      <c r="Q142" s="149">
        <f>'Key project Info'!AE59</f>
        <v>0</v>
      </c>
      <c r="R142" s="149">
        <f>'Key project Info'!AF59</f>
        <v>0</v>
      </c>
      <c r="S142" s="149">
        <f>'Key project Info'!AG59</f>
        <v>0</v>
      </c>
      <c r="T142" s="149">
        <f>'Key project Info'!AH59</f>
        <v>0</v>
      </c>
      <c r="U142" s="149">
        <f>'Key project Info'!AI59</f>
        <v>0</v>
      </c>
      <c r="V142" s="149">
        <f>'Key project Info'!AJ59</f>
        <v>0</v>
      </c>
      <c r="W142" s="149">
        <f>'Key project Info'!AK59</f>
        <v>0</v>
      </c>
      <c r="X142" s="16"/>
      <c r="Y142" s="16"/>
      <c r="Z142" s="16"/>
      <c r="AA142" s="16"/>
      <c r="AB142" s="16"/>
      <c r="AC142" s="16"/>
      <c r="AD142" s="16"/>
      <c r="AE142" s="16"/>
      <c r="AF142" s="16"/>
      <c r="AG142" s="16"/>
      <c r="AH142" s="16"/>
      <c r="AI142" s="16"/>
      <c r="AJ142" s="16"/>
      <c r="AK142" s="16"/>
      <c r="AL142" s="16"/>
      <c r="AM142" s="16"/>
    </row>
    <row r="143" spans="1:39" x14ac:dyDescent="0.3">
      <c r="A143" s="16"/>
      <c r="B143" s="18" t="str">
        <f>'Key project Info'!P60</f>
        <v>Land use l</v>
      </c>
      <c r="C143" s="149">
        <f>'Key project Info'!Q60</f>
        <v>0</v>
      </c>
      <c r="D143" s="149">
        <f>'Key project Info'!R60</f>
        <v>0</v>
      </c>
      <c r="E143" s="149">
        <f>'Key project Info'!S60</f>
        <v>0</v>
      </c>
      <c r="F143" s="149">
        <f>'Key project Info'!T60</f>
        <v>0</v>
      </c>
      <c r="G143" s="149">
        <f>'Key project Info'!U60</f>
        <v>0</v>
      </c>
      <c r="H143" s="149">
        <f>'Key project Info'!V60</f>
        <v>0</v>
      </c>
      <c r="I143" s="149">
        <f>'Key project Info'!W60</f>
        <v>0</v>
      </c>
      <c r="J143" s="149">
        <f>'Key project Info'!X60</f>
        <v>0</v>
      </c>
      <c r="K143" s="149">
        <f>'Key project Info'!Y60</f>
        <v>0</v>
      </c>
      <c r="L143" s="149">
        <f>'Key project Info'!Z60</f>
        <v>0</v>
      </c>
      <c r="M143" s="149">
        <f>'Key project Info'!AA60</f>
        <v>0</v>
      </c>
      <c r="N143" s="149">
        <f>'Key project Info'!AB60</f>
        <v>0</v>
      </c>
      <c r="O143" s="149">
        <f>'Key project Info'!AC60</f>
        <v>0</v>
      </c>
      <c r="P143" s="149">
        <f>'Key project Info'!AD60</f>
        <v>0</v>
      </c>
      <c r="Q143" s="149">
        <f>'Key project Info'!AE60</f>
        <v>0</v>
      </c>
      <c r="R143" s="149">
        <f>'Key project Info'!AF60</f>
        <v>0</v>
      </c>
      <c r="S143" s="149">
        <f>'Key project Info'!AG60</f>
        <v>0</v>
      </c>
      <c r="T143" s="149">
        <f>'Key project Info'!AH60</f>
        <v>0</v>
      </c>
      <c r="U143" s="149">
        <f>'Key project Info'!AI60</f>
        <v>0</v>
      </c>
      <c r="V143" s="149">
        <f>'Key project Info'!AJ60</f>
        <v>0</v>
      </c>
      <c r="W143" s="149">
        <f>'Key project Info'!AK60</f>
        <v>0</v>
      </c>
      <c r="X143" s="16"/>
      <c r="Y143" s="16"/>
      <c r="Z143" s="16"/>
      <c r="AA143" s="16"/>
      <c r="AB143" s="16"/>
      <c r="AC143" s="16"/>
      <c r="AD143" s="16"/>
      <c r="AE143" s="16"/>
      <c r="AF143" s="16"/>
      <c r="AG143" s="16"/>
      <c r="AH143" s="16"/>
      <c r="AI143" s="16"/>
      <c r="AJ143" s="16"/>
      <c r="AK143" s="16"/>
      <c r="AL143" s="16"/>
      <c r="AM143" s="16"/>
    </row>
    <row r="144" spans="1:39" x14ac:dyDescent="0.3">
      <c r="A144" s="16"/>
      <c r="B144" s="18" t="str">
        <f>'Key project Info'!P61</f>
        <v>Land use m</v>
      </c>
      <c r="C144" s="149">
        <f>'Key project Info'!Q61</f>
        <v>0</v>
      </c>
      <c r="D144" s="149">
        <f>'Key project Info'!R61</f>
        <v>0</v>
      </c>
      <c r="E144" s="149">
        <f>'Key project Info'!S61</f>
        <v>0</v>
      </c>
      <c r="F144" s="149">
        <f>'Key project Info'!T61</f>
        <v>0</v>
      </c>
      <c r="G144" s="149">
        <f>'Key project Info'!U61</f>
        <v>0</v>
      </c>
      <c r="H144" s="149">
        <f>'Key project Info'!V61</f>
        <v>0</v>
      </c>
      <c r="I144" s="149">
        <f>'Key project Info'!W61</f>
        <v>0</v>
      </c>
      <c r="J144" s="149">
        <f>'Key project Info'!X61</f>
        <v>0</v>
      </c>
      <c r="K144" s="149">
        <f>'Key project Info'!Y61</f>
        <v>0</v>
      </c>
      <c r="L144" s="149">
        <f>'Key project Info'!Z61</f>
        <v>0</v>
      </c>
      <c r="M144" s="149">
        <f>'Key project Info'!AA61</f>
        <v>0</v>
      </c>
      <c r="N144" s="149">
        <f>'Key project Info'!AB61</f>
        <v>0</v>
      </c>
      <c r="O144" s="149">
        <f>'Key project Info'!AC61</f>
        <v>0</v>
      </c>
      <c r="P144" s="149">
        <f>'Key project Info'!AD61</f>
        <v>0</v>
      </c>
      <c r="Q144" s="149">
        <f>'Key project Info'!AE61</f>
        <v>0</v>
      </c>
      <c r="R144" s="149">
        <f>'Key project Info'!AF61</f>
        <v>0</v>
      </c>
      <c r="S144" s="149">
        <f>'Key project Info'!AG61</f>
        <v>0</v>
      </c>
      <c r="T144" s="149">
        <f>'Key project Info'!AH61</f>
        <v>0</v>
      </c>
      <c r="U144" s="149">
        <f>'Key project Info'!AI61</f>
        <v>0</v>
      </c>
      <c r="V144" s="149">
        <f>'Key project Info'!AJ61</f>
        <v>0</v>
      </c>
      <c r="W144" s="149">
        <f>'Key project Info'!AK61</f>
        <v>0</v>
      </c>
      <c r="X144" s="16"/>
      <c r="Y144" s="16"/>
      <c r="Z144" s="16"/>
      <c r="AA144" s="16"/>
      <c r="AB144" s="16"/>
      <c r="AC144" s="16"/>
      <c r="AD144" s="16"/>
      <c r="AE144" s="16"/>
      <c r="AF144" s="16"/>
      <c r="AG144" s="16"/>
      <c r="AH144" s="16"/>
      <c r="AI144" s="16"/>
      <c r="AJ144" s="16"/>
      <c r="AK144" s="16"/>
      <c r="AL144" s="16"/>
      <c r="AM144" s="16"/>
    </row>
    <row r="145" spans="1:39" x14ac:dyDescent="0.3">
      <c r="A145" s="16"/>
      <c r="B145" s="18" t="str">
        <f>'Key project Info'!P62</f>
        <v>Land use n</v>
      </c>
      <c r="C145" s="149">
        <f>'Key project Info'!Q62</f>
        <v>0</v>
      </c>
      <c r="D145" s="149">
        <f>'Key project Info'!R62</f>
        <v>0</v>
      </c>
      <c r="E145" s="149">
        <f>'Key project Info'!S62</f>
        <v>0</v>
      </c>
      <c r="F145" s="149">
        <f>'Key project Info'!T62</f>
        <v>0</v>
      </c>
      <c r="G145" s="149">
        <f>'Key project Info'!U62</f>
        <v>0</v>
      </c>
      <c r="H145" s="149">
        <f>'Key project Info'!V62</f>
        <v>0</v>
      </c>
      <c r="I145" s="149">
        <f>'Key project Info'!W62</f>
        <v>0</v>
      </c>
      <c r="J145" s="149">
        <f>'Key project Info'!X62</f>
        <v>0</v>
      </c>
      <c r="K145" s="149">
        <f>'Key project Info'!Y62</f>
        <v>0</v>
      </c>
      <c r="L145" s="149">
        <f>'Key project Info'!Z62</f>
        <v>0</v>
      </c>
      <c r="M145" s="149">
        <f>'Key project Info'!AA62</f>
        <v>0</v>
      </c>
      <c r="N145" s="149">
        <f>'Key project Info'!AB62</f>
        <v>0</v>
      </c>
      <c r="O145" s="149">
        <f>'Key project Info'!AC62</f>
        <v>0</v>
      </c>
      <c r="P145" s="149">
        <f>'Key project Info'!AD62</f>
        <v>0</v>
      </c>
      <c r="Q145" s="149">
        <f>'Key project Info'!AE62</f>
        <v>0</v>
      </c>
      <c r="R145" s="149">
        <f>'Key project Info'!AF62</f>
        <v>0</v>
      </c>
      <c r="S145" s="149">
        <f>'Key project Info'!AG62</f>
        <v>0</v>
      </c>
      <c r="T145" s="149">
        <f>'Key project Info'!AH62</f>
        <v>0</v>
      </c>
      <c r="U145" s="149">
        <f>'Key project Info'!AI62</f>
        <v>0</v>
      </c>
      <c r="V145" s="149">
        <f>'Key project Info'!AJ62</f>
        <v>0</v>
      </c>
      <c r="W145" s="149">
        <f>'Key project Info'!AK62</f>
        <v>0</v>
      </c>
      <c r="X145" s="16"/>
      <c r="Y145" s="16"/>
      <c r="Z145" s="16"/>
      <c r="AA145" s="16"/>
      <c r="AB145" s="16"/>
      <c r="AC145" s="16"/>
      <c r="AD145" s="16"/>
      <c r="AE145" s="16"/>
      <c r="AF145" s="16"/>
      <c r="AG145" s="16"/>
      <c r="AH145" s="16"/>
      <c r="AI145" s="16"/>
      <c r="AJ145" s="16"/>
      <c r="AK145" s="16"/>
      <c r="AL145" s="16"/>
      <c r="AM145" s="16"/>
    </row>
    <row r="146" spans="1:39" x14ac:dyDescent="0.3">
      <c r="A146" s="16"/>
      <c r="B146" s="18" t="str">
        <f>'Key project Info'!P63</f>
        <v>Land use o</v>
      </c>
      <c r="C146" s="149">
        <f>'Key project Info'!Q63</f>
        <v>0</v>
      </c>
      <c r="D146" s="149">
        <f>'Key project Info'!R63</f>
        <v>0</v>
      </c>
      <c r="E146" s="149">
        <f>'Key project Info'!S63</f>
        <v>0</v>
      </c>
      <c r="F146" s="149">
        <f>'Key project Info'!T63</f>
        <v>0</v>
      </c>
      <c r="G146" s="149">
        <f>'Key project Info'!U63</f>
        <v>0</v>
      </c>
      <c r="H146" s="149">
        <f>'Key project Info'!V63</f>
        <v>0</v>
      </c>
      <c r="I146" s="149">
        <f>'Key project Info'!W63</f>
        <v>0</v>
      </c>
      <c r="J146" s="149">
        <f>'Key project Info'!X63</f>
        <v>0</v>
      </c>
      <c r="K146" s="149">
        <f>'Key project Info'!Y63</f>
        <v>0</v>
      </c>
      <c r="L146" s="149">
        <f>'Key project Info'!Z63</f>
        <v>0</v>
      </c>
      <c r="M146" s="149">
        <f>'Key project Info'!AA63</f>
        <v>0</v>
      </c>
      <c r="N146" s="149">
        <f>'Key project Info'!AB63</f>
        <v>0</v>
      </c>
      <c r="O146" s="149">
        <f>'Key project Info'!AC63</f>
        <v>0</v>
      </c>
      <c r="P146" s="149">
        <f>'Key project Info'!AD63</f>
        <v>0</v>
      </c>
      <c r="Q146" s="149">
        <f>'Key project Info'!AE63</f>
        <v>0</v>
      </c>
      <c r="R146" s="149">
        <f>'Key project Info'!AF63</f>
        <v>0</v>
      </c>
      <c r="S146" s="149">
        <f>'Key project Info'!AG63</f>
        <v>0</v>
      </c>
      <c r="T146" s="149">
        <f>'Key project Info'!AH63</f>
        <v>0</v>
      </c>
      <c r="U146" s="149">
        <f>'Key project Info'!AI63</f>
        <v>0</v>
      </c>
      <c r="V146" s="149">
        <f>'Key project Info'!AJ63</f>
        <v>0</v>
      </c>
      <c r="W146" s="149">
        <f>'Key project Info'!AK63</f>
        <v>0</v>
      </c>
      <c r="X146" s="16"/>
      <c r="Y146" s="16"/>
      <c r="Z146" s="16"/>
      <c r="AA146" s="16"/>
      <c r="AB146" s="16"/>
      <c r="AC146" s="16"/>
      <c r="AD146" s="16"/>
      <c r="AE146" s="16"/>
      <c r="AF146" s="16"/>
      <c r="AG146" s="16"/>
      <c r="AH146" s="16"/>
      <c r="AI146" s="16"/>
      <c r="AJ146" s="16"/>
      <c r="AK146" s="16"/>
      <c r="AL146" s="16"/>
      <c r="AM146" s="16"/>
    </row>
    <row r="147" spans="1:39" x14ac:dyDescent="0.3">
      <c r="A147" s="16"/>
      <c r="B147" s="18" t="str">
        <f>'Key project Info'!P64</f>
        <v>Land use p</v>
      </c>
      <c r="C147" s="149">
        <f>'Key project Info'!Q64</f>
        <v>0</v>
      </c>
      <c r="D147" s="149">
        <f>'Key project Info'!R64</f>
        <v>0</v>
      </c>
      <c r="E147" s="149">
        <f>'Key project Info'!S64</f>
        <v>0</v>
      </c>
      <c r="F147" s="149">
        <f>'Key project Info'!T64</f>
        <v>0</v>
      </c>
      <c r="G147" s="149">
        <f>'Key project Info'!U64</f>
        <v>0</v>
      </c>
      <c r="H147" s="149">
        <f>'Key project Info'!V64</f>
        <v>0</v>
      </c>
      <c r="I147" s="149">
        <f>'Key project Info'!W64</f>
        <v>0</v>
      </c>
      <c r="J147" s="149">
        <f>'Key project Info'!X64</f>
        <v>0</v>
      </c>
      <c r="K147" s="149">
        <f>'Key project Info'!Y64</f>
        <v>0</v>
      </c>
      <c r="L147" s="149">
        <f>'Key project Info'!Z64</f>
        <v>0</v>
      </c>
      <c r="M147" s="149">
        <f>'Key project Info'!AA64</f>
        <v>0</v>
      </c>
      <c r="N147" s="149">
        <f>'Key project Info'!AB64</f>
        <v>0</v>
      </c>
      <c r="O147" s="149">
        <f>'Key project Info'!AC64</f>
        <v>0</v>
      </c>
      <c r="P147" s="149">
        <f>'Key project Info'!AD64</f>
        <v>0</v>
      </c>
      <c r="Q147" s="149">
        <f>'Key project Info'!AE64</f>
        <v>0</v>
      </c>
      <c r="R147" s="149">
        <f>'Key project Info'!AF64</f>
        <v>0</v>
      </c>
      <c r="S147" s="149">
        <f>'Key project Info'!AG64</f>
        <v>0</v>
      </c>
      <c r="T147" s="149">
        <f>'Key project Info'!AH64</f>
        <v>0</v>
      </c>
      <c r="U147" s="149">
        <f>'Key project Info'!AI64</f>
        <v>0</v>
      </c>
      <c r="V147" s="149">
        <f>'Key project Info'!AJ64</f>
        <v>0</v>
      </c>
      <c r="W147" s="149">
        <f>'Key project Info'!AK64</f>
        <v>0</v>
      </c>
      <c r="X147" s="16"/>
      <c r="Y147" s="16"/>
      <c r="Z147" s="16"/>
      <c r="AA147" s="16"/>
      <c r="AB147" s="16"/>
      <c r="AC147" s="16"/>
      <c r="AD147" s="16"/>
      <c r="AE147" s="16"/>
      <c r="AF147" s="16"/>
      <c r="AG147" s="16"/>
      <c r="AH147" s="16"/>
      <c r="AI147" s="16"/>
      <c r="AJ147" s="16"/>
      <c r="AK147" s="16"/>
      <c r="AL147" s="16"/>
      <c r="AM147" s="16"/>
    </row>
    <row r="148" spans="1:39" x14ac:dyDescent="0.3">
      <c r="A148" s="16"/>
      <c r="B148" s="18" t="str">
        <f>'Key project Info'!P65</f>
        <v>Land use q</v>
      </c>
      <c r="C148" s="149">
        <f>'Key project Info'!Q65</f>
        <v>0</v>
      </c>
      <c r="D148" s="149">
        <f>'Key project Info'!R65</f>
        <v>0</v>
      </c>
      <c r="E148" s="149">
        <f>'Key project Info'!S65</f>
        <v>0</v>
      </c>
      <c r="F148" s="149">
        <f>'Key project Info'!T65</f>
        <v>0</v>
      </c>
      <c r="G148" s="149">
        <f>'Key project Info'!U65</f>
        <v>0</v>
      </c>
      <c r="H148" s="149">
        <f>'Key project Info'!V65</f>
        <v>0</v>
      </c>
      <c r="I148" s="149">
        <f>'Key project Info'!W65</f>
        <v>0</v>
      </c>
      <c r="J148" s="149">
        <f>'Key project Info'!X65</f>
        <v>0</v>
      </c>
      <c r="K148" s="149">
        <f>'Key project Info'!Y65</f>
        <v>0</v>
      </c>
      <c r="L148" s="149">
        <f>'Key project Info'!Z65</f>
        <v>0</v>
      </c>
      <c r="M148" s="149">
        <f>'Key project Info'!AA65</f>
        <v>0</v>
      </c>
      <c r="N148" s="149">
        <f>'Key project Info'!AB65</f>
        <v>0</v>
      </c>
      <c r="O148" s="149">
        <f>'Key project Info'!AC65</f>
        <v>0</v>
      </c>
      <c r="P148" s="149">
        <f>'Key project Info'!AD65</f>
        <v>0</v>
      </c>
      <c r="Q148" s="149">
        <f>'Key project Info'!AE65</f>
        <v>0</v>
      </c>
      <c r="R148" s="149">
        <f>'Key project Info'!AF65</f>
        <v>0</v>
      </c>
      <c r="S148" s="149">
        <f>'Key project Info'!AG65</f>
        <v>0</v>
      </c>
      <c r="T148" s="149">
        <f>'Key project Info'!AH65</f>
        <v>0</v>
      </c>
      <c r="U148" s="149">
        <f>'Key project Info'!AI65</f>
        <v>0</v>
      </c>
      <c r="V148" s="149">
        <f>'Key project Info'!AJ65</f>
        <v>0</v>
      </c>
      <c r="W148" s="149">
        <f>'Key project Info'!AK65</f>
        <v>0</v>
      </c>
      <c r="X148" s="16"/>
      <c r="Y148" s="16"/>
      <c r="Z148" s="16"/>
      <c r="AA148" s="16"/>
      <c r="AB148" s="16"/>
      <c r="AC148" s="16"/>
      <c r="AD148" s="16"/>
      <c r="AE148" s="16"/>
      <c r="AF148" s="16"/>
      <c r="AG148" s="16"/>
      <c r="AH148" s="16"/>
      <c r="AI148" s="16"/>
      <c r="AJ148" s="16"/>
      <c r="AK148" s="16"/>
      <c r="AL148" s="16"/>
      <c r="AM148" s="16"/>
    </row>
    <row r="149" spans="1:39" x14ac:dyDescent="0.3">
      <c r="A149" s="16"/>
      <c r="B149" s="18" t="str">
        <f>'Key project Info'!P66</f>
        <v>Land use r</v>
      </c>
      <c r="C149" s="149">
        <f>'Key project Info'!Q66</f>
        <v>0</v>
      </c>
      <c r="D149" s="149">
        <f>'Key project Info'!R66</f>
        <v>0</v>
      </c>
      <c r="E149" s="149">
        <f>'Key project Info'!S66</f>
        <v>0</v>
      </c>
      <c r="F149" s="149">
        <f>'Key project Info'!T66</f>
        <v>0</v>
      </c>
      <c r="G149" s="149">
        <f>'Key project Info'!U66</f>
        <v>0</v>
      </c>
      <c r="H149" s="149">
        <f>'Key project Info'!V66</f>
        <v>0</v>
      </c>
      <c r="I149" s="149">
        <f>'Key project Info'!W66</f>
        <v>0</v>
      </c>
      <c r="J149" s="149">
        <f>'Key project Info'!X66</f>
        <v>0</v>
      </c>
      <c r="K149" s="149">
        <f>'Key project Info'!Y66</f>
        <v>0</v>
      </c>
      <c r="L149" s="149">
        <f>'Key project Info'!Z66</f>
        <v>0</v>
      </c>
      <c r="M149" s="149">
        <f>'Key project Info'!AA66</f>
        <v>0</v>
      </c>
      <c r="N149" s="149">
        <f>'Key project Info'!AB66</f>
        <v>0</v>
      </c>
      <c r="O149" s="149">
        <f>'Key project Info'!AC66</f>
        <v>0</v>
      </c>
      <c r="P149" s="149">
        <f>'Key project Info'!AD66</f>
        <v>0</v>
      </c>
      <c r="Q149" s="149">
        <f>'Key project Info'!AE66</f>
        <v>0</v>
      </c>
      <c r="R149" s="149">
        <f>'Key project Info'!AF66</f>
        <v>0</v>
      </c>
      <c r="S149" s="149">
        <f>'Key project Info'!AG66</f>
        <v>0</v>
      </c>
      <c r="T149" s="149">
        <f>'Key project Info'!AH66</f>
        <v>0</v>
      </c>
      <c r="U149" s="149">
        <f>'Key project Info'!AI66</f>
        <v>0</v>
      </c>
      <c r="V149" s="149">
        <f>'Key project Info'!AJ66</f>
        <v>0</v>
      </c>
      <c r="W149" s="149">
        <f>'Key project Info'!AK66</f>
        <v>0</v>
      </c>
      <c r="X149" s="16"/>
      <c r="Y149" s="16"/>
      <c r="Z149" s="16"/>
      <c r="AA149" s="16"/>
      <c r="AB149" s="16"/>
      <c r="AC149" s="16"/>
      <c r="AD149" s="16"/>
      <c r="AE149" s="16"/>
      <c r="AF149" s="16"/>
      <c r="AG149" s="16"/>
      <c r="AH149" s="16"/>
      <c r="AI149" s="16"/>
      <c r="AJ149" s="16"/>
      <c r="AK149" s="16"/>
      <c r="AL149" s="16"/>
      <c r="AM149" s="16"/>
    </row>
    <row r="150" spans="1:39" x14ac:dyDescent="0.3">
      <c r="A150" s="16"/>
      <c r="B150" s="18" t="str">
        <f>'Key project Info'!P67</f>
        <v>Land use s</v>
      </c>
      <c r="C150" s="149">
        <f>'Key project Info'!Q67</f>
        <v>0</v>
      </c>
      <c r="D150" s="149">
        <f>'Key project Info'!R67</f>
        <v>0</v>
      </c>
      <c r="E150" s="149">
        <f>'Key project Info'!S67</f>
        <v>0</v>
      </c>
      <c r="F150" s="149">
        <f>'Key project Info'!T67</f>
        <v>0</v>
      </c>
      <c r="G150" s="149">
        <f>'Key project Info'!U67</f>
        <v>0</v>
      </c>
      <c r="H150" s="149">
        <f>'Key project Info'!V67</f>
        <v>0</v>
      </c>
      <c r="I150" s="149">
        <f>'Key project Info'!W67</f>
        <v>0</v>
      </c>
      <c r="J150" s="149">
        <f>'Key project Info'!X67</f>
        <v>0</v>
      </c>
      <c r="K150" s="149">
        <f>'Key project Info'!Y67</f>
        <v>0</v>
      </c>
      <c r="L150" s="149">
        <f>'Key project Info'!Z67</f>
        <v>0</v>
      </c>
      <c r="M150" s="149">
        <f>'Key project Info'!AA67</f>
        <v>0</v>
      </c>
      <c r="N150" s="149">
        <f>'Key project Info'!AB67</f>
        <v>0</v>
      </c>
      <c r="O150" s="149">
        <f>'Key project Info'!AC67</f>
        <v>0</v>
      </c>
      <c r="P150" s="149">
        <f>'Key project Info'!AD67</f>
        <v>0</v>
      </c>
      <c r="Q150" s="149">
        <f>'Key project Info'!AE67</f>
        <v>0</v>
      </c>
      <c r="R150" s="149">
        <f>'Key project Info'!AF67</f>
        <v>0</v>
      </c>
      <c r="S150" s="149">
        <f>'Key project Info'!AG67</f>
        <v>0</v>
      </c>
      <c r="T150" s="149">
        <f>'Key project Info'!AH67</f>
        <v>0</v>
      </c>
      <c r="U150" s="149">
        <f>'Key project Info'!AI67</f>
        <v>0</v>
      </c>
      <c r="V150" s="149">
        <f>'Key project Info'!AJ67</f>
        <v>0</v>
      </c>
      <c r="W150" s="149">
        <f>'Key project Info'!AK67</f>
        <v>0</v>
      </c>
      <c r="X150" s="16"/>
      <c r="Y150" s="16"/>
      <c r="Z150" s="16"/>
      <c r="AA150" s="16"/>
      <c r="AB150" s="16"/>
      <c r="AC150" s="16"/>
      <c r="AD150" s="16"/>
      <c r="AE150" s="16"/>
      <c r="AF150" s="16"/>
      <c r="AG150" s="16"/>
      <c r="AH150" s="16"/>
      <c r="AI150" s="16"/>
      <c r="AJ150" s="16"/>
      <c r="AK150" s="16"/>
      <c r="AL150" s="16"/>
      <c r="AM150" s="16"/>
    </row>
    <row r="151" spans="1:39" x14ac:dyDescent="0.3">
      <c r="A151" s="16"/>
      <c r="B151" s="18" t="str">
        <f>'Key project Info'!P68</f>
        <v>Land use XXXXXXX</v>
      </c>
      <c r="C151" s="149">
        <f>'Key project Info'!Q68</f>
        <v>0</v>
      </c>
      <c r="D151" s="149">
        <f>'Key project Info'!R68</f>
        <v>0</v>
      </c>
      <c r="E151" s="149">
        <f>'Key project Info'!S68</f>
        <v>0</v>
      </c>
      <c r="F151" s="149">
        <f>'Key project Info'!T68</f>
        <v>0</v>
      </c>
      <c r="G151" s="149">
        <f>'Key project Info'!U68</f>
        <v>0</v>
      </c>
      <c r="H151" s="149">
        <f>'Key project Info'!V68</f>
        <v>0</v>
      </c>
      <c r="I151" s="149">
        <f>'Key project Info'!W68</f>
        <v>0</v>
      </c>
      <c r="J151" s="149">
        <f>'Key project Info'!X68</f>
        <v>0</v>
      </c>
      <c r="K151" s="149">
        <f>'Key project Info'!Y68</f>
        <v>0</v>
      </c>
      <c r="L151" s="149">
        <f>'Key project Info'!Z68</f>
        <v>0</v>
      </c>
      <c r="M151" s="149">
        <f>'Key project Info'!AA68</f>
        <v>0</v>
      </c>
      <c r="N151" s="149">
        <f>'Key project Info'!AB68</f>
        <v>0</v>
      </c>
      <c r="O151" s="149">
        <f>'Key project Info'!AC68</f>
        <v>0</v>
      </c>
      <c r="P151" s="149">
        <f>'Key project Info'!AD68</f>
        <v>0</v>
      </c>
      <c r="Q151" s="149">
        <f>'Key project Info'!AE68</f>
        <v>0</v>
      </c>
      <c r="R151" s="149">
        <f>'Key project Info'!AF68</f>
        <v>0</v>
      </c>
      <c r="S151" s="149">
        <f>'Key project Info'!AG68</f>
        <v>0</v>
      </c>
      <c r="T151" s="149">
        <f>'Key project Info'!AH68</f>
        <v>0</v>
      </c>
      <c r="U151" s="149">
        <f>'Key project Info'!AI68</f>
        <v>0</v>
      </c>
      <c r="V151" s="149">
        <f>'Key project Info'!AJ68</f>
        <v>0</v>
      </c>
      <c r="W151" s="149">
        <f>'Key project Info'!AK68</f>
        <v>0</v>
      </c>
      <c r="X151" s="16"/>
      <c r="Y151" s="16"/>
      <c r="Z151" s="16"/>
      <c r="AA151" s="16"/>
      <c r="AB151" s="16"/>
      <c r="AC151" s="16"/>
      <c r="AD151" s="16"/>
      <c r="AE151" s="16"/>
      <c r="AF151" s="16"/>
      <c r="AG151" s="16"/>
      <c r="AH151" s="16"/>
      <c r="AI151" s="16"/>
      <c r="AJ151" s="16"/>
      <c r="AK151" s="16"/>
      <c r="AL151" s="16"/>
      <c r="AM151" s="16"/>
    </row>
    <row r="152" spans="1:39" x14ac:dyDescent="0.3">
      <c r="A152" s="16"/>
      <c r="B152" s="18" t="str">
        <f>'Key project Info'!P69</f>
        <v>Total end of assessment period (ha)</v>
      </c>
      <c r="C152" s="149">
        <f>'Key project Info'!Q69</f>
        <v>20000</v>
      </c>
      <c r="D152" s="149">
        <f>'Key project Info'!R69</f>
        <v>20000</v>
      </c>
      <c r="E152" s="149">
        <f>'Key project Info'!S69</f>
        <v>5000</v>
      </c>
      <c r="F152" s="149">
        <f>'Key project Info'!T69</f>
        <v>10000</v>
      </c>
      <c r="G152" s="149">
        <f>'Key project Info'!U69</f>
        <v>70000</v>
      </c>
      <c r="H152" s="149">
        <f>'Key project Info'!V69</f>
        <v>0</v>
      </c>
      <c r="I152" s="149">
        <f>'Key project Info'!W69</f>
        <v>0</v>
      </c>
      <c r="J152" s="149">
        <f>'Key project Info'!X69</f>
        <v>0</v>
      </c>
      <c r="K152" s="149">
        <f>'Key project Info'!Y69</f>
        <v>0</v>
      </c>
      <c r="L152" s="149">
        <f>'Key project Info'!Z69</f>
        <v>0</v>
      </c>
      <c r="M152" s="149">
        <f>'Key project Info'!AA69</f>
        <v>0</v>
      </c>
      <c r="N152" s="149">
        <f>'Key project Info'!AB69</f>
        <v>0</v>
      </c>
      <c r="O152" s="149">
        <f>'Key project Info'!AC69</f>
        <v>0</v>
      </c>
      <c r="P152" s="149">
        <f>'Key project Info'!AD69</f>
        <v>0</v>
      </c>
      <c r="Q152" s="149">
        <f>'Key project Info'!AE69</f>
        <v>0</v>
      </c>
      <c r="R152" s="149">
        <f>'Key project Info'!AF69</f>
        <v>0</v>
      </c>
      <c r="S152" s="149">
        <f>'Key project Info'!AG69</f>
        <v>0</v>
      </c>
      <c r="T152" s="149">
        <f>'Key project Info'!AH69</f>
        <v>0</v>
      </c>
      <c r="U152" s="149">
        <f>'Key project Info'!AI69</f>
        <v>0</v>
      </c>
      <c r="V152" s="149">
        <f>'Key project Info'!AJ69</f>
        <v>0</v>
      </c>
      <c r="W152" s="149">
        <f>'Key project Info'!AK69</f>
        <v>125000</v>
      </c>
      <c r="X152" s="16"/>
      <c r="Y152" s="16"/>
      <c r="Z152" s="16"/>
      <c r="AA152" s="16"/>
      <c r="AB152" s="16"/>
      <c r="AC152" s="16"/>
      <c r="AD152" s="16"/>
      <c r="AE152" s="16"/>
      <c r="AF152" s="16"/>
      <c r="AG152" s="16"/>
      <c r="AH152" s="16"/>
      <c r="AI152" s="16"/>
      <c r="AJ152" s="16"/>
      <c r="AK152" s="16"/>
      <c r="AL152" s="16"/>
      <c r="AM152" s="16"/>
    </row>
    <row r="153" spans="1:39" x14ac:dyDescent="0.3">
      <c r="A153" s="16"/>
      <c r="B153" s="18"/>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row>
    <row r="154" spans="1:39" x14ac:dyDescent="0.3">
      <c r="A154" s="16"/>
      <c r="B154" s="18"/>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row>
    <row r="155" spans="1:39" ht="18" x14ac:dyDescent="0.35">
      <c r="A155" s="308" t="s">
        <v>87</v>
      </c>
      <c r="B155" s="308"/>
      <c r="C155" s="308"/>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16"/>
      <c r="Z155" s="16"/>
      <c r="AA155" s="16"/>
      <c r="AB155" s="16"/>
      <c r="AC155" s="16"/>
      <c r="AD155" s="16"/>
      <c r="AE155" s="16"/>
      <c r="AF155" s="16"/>
      <c r="AG155" s="16"/>
      <c r="AH155" s="16"/>
      <c r="AI155" s="16"/>
      <c r="AJ155" s="16"/>
      <c r="AK155" s="16"/>
      <c r="AL155" s="16"/>
      <c r="AM155" s="16"/>
    </row>
    <row r="156" spans="1:39" x14ac:dyDescent="0.3">
      <c r="A156" s="16"/>
      <c r="B156" s="18" t="str">
        <f>'GHG emissions'!A89</f>
        <v>Total GHG emissions (tCO2)</v>
      </c>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row>
    <row r="157" spans="1:39" s="316" customFormat="1" ht="43.2" x14ac:dyDescent="0.3">
      <c r="A157" s="315"/>
      <c r="B157" s="314" t="str">
        <f>'GHG emissions'!A90</f>
        <v>Initial/Final</v>
      </c>
      <c r="C157" s="314" t="str">
        <f>'GHG emissions'!B90</f>
        <v>Primary natural forest (non-exploited)</v>
      </c>
      <c r="D157" s="314" t="str">
        <f>'GHG emissions'!C90</f>
        <v>Secondary natural forest (exploited)</v>
      </c>
      <c r="E157" s="314" t="str">
        <f>'GHG emissions'!D90</f>
        <v>Agriculture after charcoal</v>
      </c>
      <c r="F157" s="314" t="str">
        <f>'GHG emissions'!E90</f>
        <v xml:space="preserve">Agriculture </v>
      </c>
      <c r="G157" s="314" t="str">
        <f>'GHG emissions'!F90</f>
        <v>Sustainable logging of primary forests</v>
      </c>
      <c r="H157" s="314" t="str">
        <f>'GHG emissions'!G90</f>
        <v>Land use e</v>
      </c>
      <c r="I157" s="314" t="str">
        <f>'GHG emissions'!H90</f>
        <v>Land use g</v>
      </c>
      <c r="J157" s="314" t="str">
        <f>'GHG emissions'!I90</f>
        <v>Land use h</v>
      </c>
      <c r="K157" s="314" t="str">
        <f>'GHG emissions'!J90</f>
        <v>Land use i</v>
      </c>
      <c r="L157" s="314" t="str">
        <f>'GHG emissions'!K90</f>
        <v>Land use j</v>
      </c>
      <c r="M157" s="314" t="str">
        <f>'GHG emissions'!L90</f>
        <v>Land use k</v>
      </c>
      <c r="N157" s="314" t="str">
        <f>'GHG emissions'!M90</f>
        <v>Land use l</v>
      </c>
      <c r="O157" s="314" t="str">
        <f>'GHG emissions'!N90</f>
        <v>Land use m</v>
      </c>
      <c r="P157" s="314" t="str">
        <f>'GHG emissions'!O90</f>
        <v>Land use n</v>
      </c>
      <c r="Q157" s="314" t="str">
        <f>'GHG emissions'!P90</f>
        <v>Land use o</v>
      </c>
      <c r="R157" s="314" t="str">
        <f>'GHG emissions'!Q90</f>
        <v>Land use p</v>
      </c>
      <c r="S157" s="314" t="str">
        <f>'GHG emissions'!R90</f>
        <v>Land use q</v>
      </c>
      <c r="T157" s="314" t="str">
        <f>'GHG emissions'!S90</f>
        <v>Land use r</v>
      </c>
      <c r="U157" s="314" t="str">
        <f>'GHG emissions'!T90</f>
        <v>Land use s</v>
      </c>
      <c r="V157" s="314" t="str">
        <f>'GHG emissions'!U90</f>
        <v>Land use XXXXXXX</v>
      </c>
      <c r="W157" s="314"/>
      <c r="X157" s="315"/>
      <c r="Y157" s="315"/>
      <c r="Z157" s="315"/>
      <c r="AA157" s="315"/>
      <c r="AB157" s="315"/>
      <c r="AC157" s="315"/>
      <c r="AD157" s="315"/>
      <c r="AE157" s="315"/>
      <c r="AF157" s="315"/>
      <c r="AG157" s="315"/>
      <c r="AH157" s="315"/>
      <c r="AI157" s="315"/>
      <c r="AJ157" s="315"/>
      <c r="AK157" s="315"/>
      <c r="AL157" s="315"/>
      <c r="AM157" s="315"/>
    </row>
    <row r="158" spans="1:39" x14ac:dyDescent="0.3">
      <c r="A158" s="16"/>
      <c r="B158" s="18" t="str">
        <f>'GHG emissions'!A91</f>
        <v>Primary natural forest (non-exploited)</v>
      </c>
      <c r="C158" s="149">
        <f>'GHG emissions'!B91</f>
        <v>0</v>
      </c>
      <c r="D158" s="149">
        <f>'GHG emissions'!C91</f>
        <v>0</v>
      </c>
      <c r="E158" s="149">
        <f>'GHG emissions'!D91</f>
        <v>-1800000</v>
      </c>
      <c r="F158" s="149">
        <f>'GHG emissions'!E91</f>
        <v>-1800000</v>
      </c>
      <c r="G158" s="149">
        <f>'GHG emissions'!F91</f>
        <v>-2450000</v>
      </c>
      <c r="H158" s="149">
        <f>'GHG emissions'!G91</f>
        <v>0</v>
      </c>
      <c r="I158" s="149">
        <f>'GHG emissions'!H91</f>
        <v>0</v>
      </c>
      <c r="J158" s="149">
        <f>'GHG emissions'!I91</f>
        <v>0</v>
      </c>
      <c r="K158" s="149">
        <f>'GHG emissions'!J91</f>
        <v>0</v>
      </c>
      <c r="L158" s="149">
        <f>'GHG emissions'!K91</f>
        <v>0</v>
      </c>
      <c r="M158" s="149">
        <f>'GHG emissions'!L91</f>
        <v>0</v>
      </c>
      <c r="N158" s="149">
        <f>'GHG emissions'!M91</f>
        <v>0</v>
      </c>
      <c r="O158" s="149">
        <f>'GHG emissions'!N91</f>
        <v>0</v>
      </c>
      <c r="P158" s="149">
        <f>'GHG emissions'!O91</f>
        <v>0</v>
      </c>
      <c r="Q158" s="149">
        <f>'GHG emissions'!P91</f>
        <v>0</v>
      </c>
      <c r="R158" s="149">
        <f>'GHG emissions'!Q91</f>
        <v>0</v>
      </c>
      <c r="S158" s="149">
        <f>'GHG emissions'!R91</f>
        <v>0</v>
      </c>
      <c r="T158" s="149">
        <f>'GHG emissions'!S91</f>
        <v>0</v>
      </c>
      <c r="U158" s="149">
        <f>'GHG emissions'!T91</f>
        <v>0</v>
      </c>
      <c r="V158" s="149">
        <f>'GHG emissions'!U91</f>
        <v>0</v>
      </c>
      <c r="W158" s="16"/>
      <c r="X158" s="16"/>
      <c r="Y158" s="16"/>
      <c r="Z158" s="16"/>
      <c r="AA158" s="16"/>
      <c r="AB158" s="16"/>
      <c r="AC158" s="16"/>
      <c r="AD158" s="16"/>
      <c r="AE158" s="16"/>
      <c r="AF158" s="16"/>
      <c r="AG158" s="16"/>
      <c r="AH158" s="16"/>
      <c r="AI158" s="16"/>
      <c r="AJ158" s="16"/>
      <c r="AK158" s="16"/>
      <c r="AL158" s="16"/>
      <c r="AM158" s="16"/>
    </row>
    <row r="159" spans="1:39" x14ac:dyDescent="0.3">
      <c r="A159" s="16"/>
      <c r="B159" s="18" t="str">
        <f>'GHG emissions'!A92</f>
        <v>Secondary natural forest (exploited)</v>
      </c>
      <c r="C159" s="149">
        <f>'GHG emissions'!B92</f>
        <v>0</v>
      </c>
      <c r="D159" s="149">
        <f>'GHG emissions'!C92</f>
        <v>0</v>
      </c>
      <c r="E159" s="149">
        <f>'GHG emissions'!D92</f>
        <v>0</v>
      </c>
      <c r="F159" s="149">
        <f>'GHG emissions'!E92</f>
        <v>0</v>
      </c>
      <c r="G159" s="149">
        <f>'GHG emissions'!F92</f>
        <v>0</v>
      </c>
      <c r="H159" s="149">
        <f>'GHG emissions'!G92</f>
        <v>0</v>
      </c>
      <c r="I159" s="149">
        <f>'GHG emissions'!H92</f>
        <v>0</v>
      </c>
      <c r="J159" s="149">
        <f>'GHG emissions'!I92</f>
        <v>0</v>
      </c>
      <c r="K159" s="149">
        <f>'GHG emissions'!J92</f>
        <v>0</v>
      </c>
      <c r="L159" s="149">
        <f>'GHG emissions'!K92</f>
        <v>0</v>
      </c>
      <c r="M159" s="149">
        <f>'GHG emissions'!L92</f>
        <v>0</v>
      </c>
      <c r="N159" s="149">
        <f>'GHG emissions'!M92</f>
        <v>0</v>
      </c>
      <c r="O159" s="149">
        <f>'GHG emissions'!N92</f>
        <v>0</v>
      </c>
      <c r="P159" s="149">
        <f>'GHG emissions'!O92</f>
        <v>0</v>
      </c>
      <c r="Q159" s="149">
        <f>'GHG emissions'!P92</f>
        <v>0</v>
      </c>
      <c r="R159" s="149">
        <f>'GHG emissions'!Q92</f>
        <v>0</v>
      </c>
      <c r="S159" s="149">
        <f>'GHG emissions'!R92</f>
        <v>0</v>
      </c>
      <c r="T159" s="149">
        <f>'GHG emissions'!S92</f>
        <v>0</v>
      </c>
      <c r="U159" s="149">
        <f>'GHG emissions'!T92</f>
        <v>0</v>
      </c>
      <c r="V159" s="149">
        <f>'GHG emissions'!U92</f>
        <v>0</v>
      </c>
      <c r="W159" s="16"/>
      <c r="X159" s="16"/>
      <c r="Y159" s="16"/>
      <c r="Z159" s="16"/>
      <c r="AA159" s="16"/>
      <c r="AB159" s="16"/>
      <c r="AC159" s="16"/>
      <c r="AD159" s="16"/>
      <c r="AE159" s="16"/>
      <c r="AF159" s="16"/>
      <c r="AG159" s="16"/>
      <c r="AH159" s="16"/>
      <c r="AI159" s="16"/>
      <c r="AJ159" s="16"/>
      <c r="AK159" s="16"/>
      <c r="AL159" s="16"/>
      <c r="AM159" s="16"/>
    </row>
    <row r="160" spans="1:39" x14ac:dyDescent="0.3">
      <c r="A160" s="16"/>
      <c r="B160" s="18" t="str">
        <f>'GHG emissions'!A93</f>
        <v>Agriculture after charcoal</v>
      </c>
      <c r="C160" s="149">
        <f>'GHG emissions'!B93</f>
        <v>0</v>
      </c>
      <c r="D160" s="149">
        <f>'GHG emissions'!C93</f>
        <v>0</v>
      </c>
      <c r="E160" s="149">
        <f>'GHG emissions'!D93</f>
        <v>0</v>
      </c>
      <c r="F160" s="149">
        <f>'GHG emissions'!E93</f>
        <v>0</v>
      </c>
      <c r="G160" s="149">
        <f>'GHG emissions'!F93</f>
        <v>0</v>
      </c>
      <c r="H160" s="149">
        <f>'GHG emissions'!G93</f>
        <v>0</v>
      </c>
      <c r="I160" s="149">
        <f>'GHG emissions'!H93</f>
        <v>0</v>
      </c>
      <c r="J160" s="149">
        <f>'GHG emissions'!I93</f>
        <v>0</v>
      </c>
      <c r="K160" s="149">
        <f>'GHG emissions'!J93</f>
        <v>0</v>
      </c>
      <c r="L160" s="149">
        <f>'GHG emissions'!K93</f>
        <v>0</v>
      </c>
      <c r="M160" s="149">
        <f>'GHG emissions'!L93</f>
        <v>0</v>
      </c>
      <c r="N160" s="149">
        <f>'GHG emissions'!M93</f>
        <v>0</v>
      </c>
      <c r="O160" s="149">
        <f>'GHG emissions'!N93</f>
        <v>0</v>
      </c>
      <c r="P160" s="149">
        <f>'GHG emissions'!O93</f>
        <v>0</v>
      </c>
      <c r="Q160" s="149">
        <f>'GHG emissions'!P93</f>
        <v>0</v>
      </c>
      <c r="R160" s="149">
        <f>'GHG emissions'!Q93</f>
        <v>0</v>
      </c>
      <c r="S160" s="149">
        <f>'GHG emissions'!R93</f>
        <v>0</v>
      </c>
      <c r="T160" s="149">
        <f>'GHG emissions'!S93</f>
        <v>0</v>
      </c>
      <c r="U160" s="149">
        <f>'GHG emissions'!T93</f>
        <v>0</v>
      </c>
      <c r="V160" s="149">
        <f>'GHG emissions'!U93</f>
        <v>0</v>
      </c>
      <c r="W160" s="16"/>
      <c r="X160" s="16"/>
      <c r="Y160" s="16"/>
      <c r="Z160" s="16"/>
      <c r="AA160" s="16"/>
      <c r="AB160" s="16"/>
      <c r="AC160" s="16"/>
      <c r="AD160" s="16"/>
      <c r="AE160" s="16"/>
      <c r="AF160" s="16"/>
      <c r="AG160" s="16"/>
      <c r="AH160" s="16"/>
      <c r="AI160" s="16"/>
      <c r="AJ160" s="16"/>
      <c r="AK160" s="16"/>
      <c r="AL160" s="16"/>
      <c r="AM160" s="16"/>
    </row>
    <row r="161" spans="1:39" x14ac:dyDescent="0.3">
      <c r="A161" s="16"/>
      <c r="B161" s="18" t="str">
        <f>'GHG emissions'!A94</f>
        <v xml:space="preserve">Agriculture </v>
      </c>
      <c r="C161" s="149">
        <f>'GHG emissions'!B94</f>
        <v>0</v>
      </c>
      <c r="D161" s="149">
        <f>'GHG emissions'!C94</f>
        <v>0</v>
      </c>
      <c r="E161" s="149">
        <f>'GHG emissions'!D94</f>
        <v>0</v>
      </c>
      <c r="F161" s="149">
        <f>'GHG emissions'!E94</f>
        <v>0</v>
      </c>
      <c r="G161" s="149">
        <f>'GHG emissions'!F94</f>
        <v>0</v>
      </c>
      <c r="H161" s="149">
        <f>'GHG emissions'!G94</f>
        <v>0</v>
      </c>
      <c r="I161" s="149">
        <f>'GHG emissions'!H94</f>
        <v>0</v>
      </c>
      <c r="J161" s="149">
        <f>'GHG emissions'!I94</f>
        <v>0</v>
      </c>
      <c r="K161" s="149">
        <f>'GHG emissions'!J94</f>
        <v>0</v>
      </c>
      <c r="L161" s="149">
        <f>'GHG emissions'!K94</f>
        <v>0</v>
      </c>
      <c r="M161" s="149">
        <f>'GHG emissions'!L94</f>
        <v>0</v>
      </c>
      <c r="N161" s="149">
        <f>'GHG emissions'!M94</f>
        <v>0</v>
      </c>
      <c r="O161" s="149">
        <f>'GHG emissions'!N94</f>
        <v>0</v>
      </c>
      <c r="P161" s="149">
        <f>'GHG emissions'!O94</f>
        <v>0</v>
      </c>
      <c r="Q161" s="149">
        <f>'GHG emissions'!P94</f>
        <v>0</v>
      </c>
      <c r="R161" s="149">
        <f>'GHG emissions'!Q94</f>
        <v>0</v>
      </c>
      <c r="S161" s="149">
        <f>'GHG emissions'!R94</f>
        <v>0</v>
      </c>
      <c r="T161" s="149">
        <f>'GHG emissions'!S94</f>
        <v>0</v>
      </c>
      <c r="U161" s="149">
        <f>'GHG emissions'!T94</f>
        <v>0</v>
      </c>
      <c r="V161" s="149">
        <f>'GHG emissions'!U94</f>
        <v>0</v>
      </c>
      <c r="W161" s="16"/>
      <c r="X161" s="16"/>
      <c r="Y161" s="16"/>
      <c r="Z161" s="16"/>
      <c r="AA161" s="16"/>
      <c r="AB161" s="16"/>
      <c r="AC161" s="16"/>
      <c r="AD161" s="16"/>
      <c r="AE161" s="16"/>
      <c r="AF161" s="16"/>
      <c r="AG161" s="16"/>
      <c r="AH161" s="16"/>
      <c r="AI161" s="16"/>
      <c r="AJ161" s="16"/>
      <c r="AK161" s="16"/>
      <c r="AL161" s="16"/>
      <c r="AM161" s="16"/>
    </row>
    <row r="162" spans="1:39" x14ac:dyDescent="0.3">
      <c r="A162" s="16"/>
      <c r="B162" s="18" t="str">
        <f>'GHG emissions'!A95</f>
        <v>Sustainable logging of primary forests</v>
      </c>
      <c r="C162" s="149">
        <f>'GHG emissions'!B95</f>
        <v>0</v>
      </c>
      <c r="D162" s="149">
        <f>'GHG emissions'!C95</f>
        <v>0</v>
      </c>
      <c r="E162" s="149">
        <f>'GHG emissions'!D95</f>
        <v>0</v>
      </c>
      <c r="F162" s="149">
        <f>'GHG emissions'!E95</f>
        <v>0</v>
      </c>
      <c r="G162" s="149">
        <f>'GHG emissions'!F95</f>
        <v>0</v>
      </c>
      <c r="H162" s="149">
        <f>'GHG emissions'!G95</f>
        <v>0</v>
      </c>
      <c r="I162" s="149">
        <f>'GHG emissions'!H95</f>
        <v>0</v>
      </c>
      <c r="J162" s="149">
        <f>'GHG emissions'!I95</f>
        <v>0</v>
      </c>
      <c r="K162" s="149">
        <f>'GHG emissions'!J95</f>
        <v>0</v>
      </c>
      <c r="L162" s="149">
        <f>'GHG emissions'!K95</f>
        <v>0</v>
      </c>
      <c r="M162" s="149">
        <f>'GHG emissions'!L95</f>
        <v>0</v>
      </c>
      <c r="N162" s="149">
        <f>'GHG emissions'!M95</f>
        <v>0</v>
      </c>
      <c r="O162" s="149">
        <f>'GHG emissions'!N95</f>
        <v>0</v>
      </c>
      <c r="P162" s="149">
        <f>'GHG emissions'!O95</f>
        <v>0</v>
      </c>
      <c r="Q162" s="149">
        <f>'GHG emissions'!P95</f>
        <v>0</v>
      </c>
      <c r="R162" s="149">
        <f>'GHG emissions'!Q95</f>
        <v>0</v>
      </c>
      <c r="S162" s="149">
        <f>'GHG emissions'!R95</f>
        <v>0</v>
      </c>
      <c r="T162" s="149">
        <f>'GHG emissions'!S95</f>
        <v>0</v>
      </c>
      <c r="U162" s="149">
        <f>'GHG emissions'!T95</f>
        <v>0</v>
      </c>
      <c r="V162" s="149">
        <f>'GHG emissions'!U95</f>
        <v>0</v>
      </c>
      <c r="W162" s="16"/>
      <c r="X162" s="16"/>
      <c r="Y162" s="16"/>
      <c r="Z162" s="16"/>
      <c r="AA162" s="16"/>
      <c r="AB162" s="16"/>
      <c r="AC162" s="16"/>
      <c r="AD162" s="16"/>
      <c r="AE162" s="16"/>
      <c r="AF162" s="16"/>
      <c r="AG162" s="16"/>
      <c r="AH162" s="16"/>
      <c r="AI162" s="16"/>
      <c r="AJ162" s="16"/>
      <c r="AK162" s="16"/>
      <c r="AL162" s="16"/>
      <c r="AM162" s="16"/>
    </row>
    <row r="163" spans="1:39" x14ac:dyDescent="0.3">
      <c r="A163" s="16"/>
      <c r="B163" s="18" t="str">
        <f>'GHG emissions'!A96</f>
        <v>Land use e</v>
      </c>
      <c r="C163" s="149">
        <f>'GHG emissions'!B96</f>
        <v>0</v>
      </c>
      <c r="D163" s="149">
        <f>'GHG emissions'!C96</f>
        <v>0</v>
      </c>
      <c r="E163" s="149">
        <f>'GHG emissions'!D96</f>
        <v>0</v>
      </c>
      <c r="F163" s="149">
        <f>'GHG emissions'!E96</f>
        <v>0</v>
      </c>
      <c r="G163" s="149">
        <f>'GHG emissions'!F96</f>
        <v>0</v>
      </c>
      <c r="H163" s="149">
        <f>'GHG emissions'!G96</f>
        <v>0</v>
      </c>
      <c r="I163" s="149">
        <f>'GHG emissions'!H96</f>
        <v>0</v>
      </c>
      <c r="J163" s="149">
        <f>'GHG emissions'!I96</f>
        <v>0</v>
      </c>
      <c r="K163" s="149">
        <f>'GHG emissions'!J96</f>
        <v>0</v>
      </c>
      <c r="L163" s="149">
        <f>'GHG emissions'!K96</f>
        <v>0</v>
      </c>
      <c r="M163" s="149">
        <f>'GHG emissions'!L96</f>
        <v>0</v>
      </c>
      <c r="N163" s="149">
        <f>'GHG emissions'!M96</f>
        <v>0</v>
      </c>
      <c r="O163" s="149">
        <f>'GHG emissions'!N96</f>
        <v>0</v>
      </c>
      <c r="P163" s="149">
        <f>'GHG emissions'!O96</f>
        <v>0</v>
      </c>
      <c r="Q163" s="149">
        <f>'GHG emissions'!P96</f>
        <v>0</v>
      </c>
      <c r="R163" s="149">
        <f>'GHG emissions'!Q96</f>
        <v>0</v>
      </c>
      <c r="S163" s="149">
        <f>'GHG emissions'!R96</f>
        <v>0</v>
      </c>
      <c r="T163" s="149">
        <f>'GHG emissions'!S96</f>
        <v>0</v>
      </c>
      <c r="U163" s="149">
        <f>'GHG emissions'!T96</f>
        <v>0</v>
      </c>
      <c r="V163" s="149">
        <f>'GHG emissions'!U96</f>
        <v>0</v>
      </c>
      <c r="W163" s="16"/>
      <c r="X163" s="16"/>
      <c r="Y163" s="16"/>
      <c r="Z163" s="16"/>
      <c r="AA163" s="16"/>
      <c r="AB163" s="16"/>
      <c r="AC163" s="16"/>
      <c r="AD163" s="16"/>
      <c r="AE163" s="16"/>
      <c r="AF163" s="16"/>
      <c r="AG163" s="16"/>
      <c r="AH163" s="16"/>
      <c r="AI163" s="16"/>
      <c r="AJ163" s="16"/>
      <c r="AK163" s="16"/>
      <c r="AL163" s="16"/>
      <c r="AM163" s="16"/>
    </row>
    <row r="164" spans="1:39" x14ac:dyDescent="0.3">
      <c r="A164" s="16"/>
      <c r="B164" s="18" t="str">
        <f>'GHG emissions'!A97</f>
        <v>Land use g</v>
      </c>
      <c r="C164" s="149">
        <f>'GHG emissions'!B97</f>
        <v>0</v>
      </c>
      <c r="D164" s="149">
        <f>'GHG emissions'!C97</f>
        <v>0</v>
      </c>
      <c r="E164" s="149">
        <f>'GHG emissions'!D97</f>
        <v>0</v>
      </c>
      <c r="F164" s="149">
        <f>'GHG emissions'!E97</f>
        <v>0</v>
      </c>
      <c r="G164" s="149">
        <f>'GHG emissions'!F97</f>
        <v>0</v>
      </c>
      <c r="H164" s="149">
        <f>'GHG emissions'!G97</f>
        <v>0</v>
      </c>
      <c r="I164" s="149">
        <f>'GHG emissions'!H97</f>
        <v>0</v>
      </c>
      <c r="J164" s="149">
        <f>'GHG emissions'!I97</f>
        <v>0</v>
      </c>
      <c r="K164" s="149">
        <f>'GHG emissions'!J97</f>
        <v>0</v>
      </c>
      <c r="L164" s="149">
        <f>'GHG emissions'!K97</f>
        <v>0</v>
      </c>
      <c r="M164" s="149">
        <f>'GHG emissions'!L97</f>
        <v>0</v>
      </c>
      <c r="N164" s="149">
        <f>'GHG emissions'!M97</f>
        <v>0</v>
      </c>
      <c r="O164" s="149">
        <f>'GHG emissions'!N97</f>
        <v>0</v>
      </c>
      <c r="P164" s="149">
        <f>'GHG emissions'!O97</f>
        <v>0</v>
      </c>
      <c r="Q164" s="149">
        <f>'GHG emissions'!P97</f>
        <v>0</v>
      </c>
      <c r="R164" s="149">
        <f>'GHG emissions'!Q97</f>
        <v>0</v>
      </c>
      <c r="S164" s="149">
        <f>'GHG emissions'!R97</f>
        <v>0</v>
      </c>
      <c r="T164" s="149">
        <f>'GHG emissions'!S97</f>
        <v>0</v>
      </c>
      <c r="U164" s="149">
        <f>'GHG emissions'!T97</f>
        <v>0</v>
      </c>
      <c r="V164" s="149">
        <f>'GHG emissions'!U97</f>
        <v>0</v>
      </c>
      <c r="W164" s="16"/>
      <c r="X164" s="16"/>
      <c r="Y164" s="16"/>
      <c r="Z164" s="16"/>
      <c r="AA164" s="16"/>
      <c r="AB164" s="16"/>
      <c r="AC164" s="16"/>
      <c r="AD164" s="16"/>
      <c r="AE164" s="16"/>
      <c r="AF164" s="16"/>
      <c r="AG164" s="16"/>
      <c r="AH164" s="16"/>
      <c r="AI164" s="16"/>
      <c r="AJ164" s="16"/>
      <c r="AK164" s="16"/>
      <c r="AL164" s="16"/>
      <c r="AM164" s="16"/>
    </row>
    <row r="165" spans="1:39" x14ac:dyDescent="0.3">
      <c r="A165" s="16"/>
      <c r="B165" s="18" t="str">
        <f>'GHG emissions'!A98</f>
        <v>Land use h</v>
      </c>
      <c r="C165" s="149">
        <f>'GHG emissions'!B98</f>
        <v>0</v>
      </c>
      <c r="D165" s="149">
        <f>'GHG emissions'!C98</f>
        <v>0</v>
      </c>
      <c r="E165" s="149">
        <f>'GHG emissions'!D98</f>
        <v>0</v>
      </c>
      <c r="F165" s="149">
        <f>'GHG emissions'!E98</f>
        <v>0</v>
      </c>
      <c r="G165" s="149">
        <f>'GHG emissions'!F98</f>
        <v>0</v>
      </c>
      <c r="H165" s="149">
        <f>'GHG emissions'!G98</f>
        <v>0</v>
      </c>
      <c r="I165" s="149">
        <f>'GHG emissions'!H98</f>
        <v>0</v>
      </c>
      <c r="J165" s="149">
        <f>'GHG emissions'!I98</f>
        <v>0</v>
      </c>
      <c r="K165" s="149">
        <f>'GHG emissions'!J98</f>
        <v>0</v>
      </c>
      <c r="L165" s="149">
        <f>'GHG emissions'!K98</f>
        <v>0</v>
      </c>
      <c r="M165" s="149">
        <f>'GHG emissions'!L98</f>
        <v>0</v>
      </c>
      <c r="N165" s="149">
        <f>'GHG emissions'!M98</f>
        <v>0</v>
      </c>
      <c r="O165" s="149">
        <f>'GHG emissions'!N98</f>
        <v>0</v>
      </c>
      <c r="P165" s="149">
        <f>'GHG emissions'!O98</f>
        <v>0</v>
      </c>
      <c r="Q165" s="149">
        <f>'GHG emissions'!P98</f>
        <v>0</v>
      </c>
      <c r="R165" s="149">
        <f>'GHG emissions'!Q98</f>
        <v>0</v>
      </c>
      <c r="S165" s="149">
        <f>'GHG emissions'!R98</f>
        <v>0</v>
      </c>
      <c r="T165" s="149">
        <f>'GHG emissions'!S98</f>
        <v>0</v>
      </c>
      <c r="U165" s="149">
        <f>'GHG emissions'!T98</f>
        <v>0</v>
      </c>
      <c r="V165" s="149">
        <f>'GHG emissions'!U98</f>
        <v>0</v>
      </c>
      <c r="W165" s="16"/>
      <c r="X165" s="16"/>
      <c r="Y165" s="16"/>
      <c r="Z165" s="16"/>
      <c r="AA165" s="16"/>
      <c r="AB165" s="16"/>
      <c r="AC165" s="16"/>
      <c r="AD165" s="16"/>
      <c r="AE165" s="16"/>
      <c r="AF165" s="16"/>
      <c r="AG165" s="16"/>
      <c r="AH165" s="16"/>
      <c r="AI165" s="16"/>
      <c r="AJ165" s="16"/>
      <c r="AK165" s="16"/>
      <c r="AL165" s="16"/>
      <c r="AM165" s="16"/>
    </row>
    <row r="166" spans="1:39" x14ac:dyDescent="0.3">
      <c r="A166" s="16"/>
      <c r="B166" s="18" t="str">
        <f>'GHG emissions'!A99</f>
        <v>Land use i</v>
      </c>
      <c r="C166" s="149">
        <f>'GHG emissions'!B99</f>
        <v>0</v>
      </c>
      <c r="D166" s="149">
        <f>'GHG emissions'!C99</f>
        <v>0</v>
      </c>
      <c r="E166" s="149">
        <f>'GHG emissions'!D99</f>
        <v>0</v>
      </c>
      <c r="F166" s="149">
        <f>'GHG emissions'!E99</f>
        <v>0</v>
      </c>
      <c r="G166" s="149">
        <f>'GHG emissions'!F99</f>
        <v>0</v>
      </c>
      <c r="H166" s="149">
        <f>'GHG emissions'!G99</f>
        <v>0</v>
      </c>
      <c r="I166" s="149">
        <f>'GHG emissions'!H99</f>
        <v>0</v>
      </c>
      <c r="J166" s="149">
        <f>'GHG emissions'!I99</f>
        <v>0</v>
      </c>
      <c r="K166" s="149">
        <f>'GHG emissions'!J99</f>
        <v>0</v>
      </c>
      <c r="L166" s="149">
        <f>'GHG emissions'!K99</f>
        <v>0</v>
      </c>
      <c r="M166" s="149">
        <f>'GHG emissions'!L99</f>
        <v>0</v>
      </c>
      <c r="N166" s="149">
        <f>'GHG emissions'!M99</f>
        <v>0</v>
      </c>
      <c r="O166" s="149">
        <f>'GHG emissions'!N99</f>
        <v>0</v>
      </c>
      <c r="P166" s="149">
        <f>'GHG emissions'!O99</f>
        <v>0</v>
      </c>
      <c r="Q166" s="149">
        <f>'GHG emissions'!P99</f>
        <v>0</v>
      </c>
      <c r="R166" s="149">
        <f>'GHG emissions'!Q99</f>
        <v>0</v>
      </c>
      <c r="S166" s="149">
        <f>'GHG emissions'!R99</f>
        <v>0</v>
      </c>
      <c r="T166" s="149">
        <f>'GHG emissions'!S99</f>
        <v>0</v>
      </c>
      <c r="U166" s="149">
        <f>'GHG emissions'!T99</f>
        <v>0</v>
      </c>
      <c r="V166" s="149">
        <f>'GHG emissions'!U99</f>
        <v>0</v>
      </c>
      <c r="W166" s="16"/>
      <c r="X166" s="16"/>
      <c r="Y166" s="16"/>
      <c r="Z166" s="16"/>
      <c r="AA166" s="16"/>
      <c r="AB166" s="16"/>
      <c r="AC166" s="16"/>
      <c r="AD166" s="16"/>
      <c r="AE166" s="16"/>
      <c r="AF166" s="16"/>
      <c r="AG166" s="16"/>
      <c r="AH166" s="16"/>
      <c r="AI166" s="16"/>
      <c r="AJ166" s="16"/>
      <c r="AK166" s="16"/>
      <c r="AL166" s="16"/>
      <c r="AM166" s="16"/>
    </row>
    <row r="167" spans="1:39" x14ac:dyDescent="0.3">
      <c r="A167" s="16"/>
      <c r="B167" s="18" t="str">
        <f>'GHG emissions'!A100</f>
        <v>Land use j</v>
      </c>
      <c r="C167" s="149">
        <f>'GHG emissions'!B100</f>
        <v>0</v>
      </c>
      <c r="D167" s="149">
        <f>'GHG emissions'!C100</f>
        <v>0</v>
      </c>
      <c r="E167" s="149">
        <f>'GHG emissions'!D100</f>
        <v>0</v>
      </c>
      <c r="F167" s="149">
        <f>'GHG emissions'!E100</f>
        <v>0</v>
      </c>
      <c r="G167" s="149">
        <f>'GHG emissions'!F100</f>
        <v>0</v>
      </c>
      <c r="H167" s="149">
        <f>'GHG emissions'!G100</f>
        <v>0</v>
      </c>
      <c r="I167" s="149">
        <f>'GHG emissions'!H100</f>
        <v>0</v>
      </c>
      <c r="J167" s="149">
        <f>'GHG emissions'!I100</f>
        <v>0</v>
      </c>
      <c r="K167" s="149">
        <f>'GHG emissions'!J100</f>
        <v>0</v>
      </c>
      <c r="L167" s="149">
        <f>'GHG emissions'!K100</f>
        <v>0</v>
      </c>
      <c r="M167" s="149">
        <f>'GHG emissions'!L100</f>
        <v>0</v>
      </c>
      <c r="N167" s="149">
        <f>'GHG emissions'!M100</f>
        <v>0</v>
      </c>
      <c r="O167" s="149">
        <f>'GHG emissions'!N100</f>
        <v>0</v>
      </c>
      <c r="P167" s="149">
        <f>'GHG emissions'!O100</f>
        <v>0</v>
      </c>
      <c r="Q167" s="149">
        <f>'GHG emissions'!P100</f>
        <v>0</v>
      </c>
      <c r="R167" s="149">
        <f>'GHG emissions'!Q100</f>
        <v>0</v>
      </c>
      <c r="S167" s="149">
        <f>'GHG emissions'!R100</f>
        <v>0</v>
      </c>
      <c r="T167" s="149">
        <f>'GHG emissions'!S100</f>
        <v>0</v>
      </c>
      <c r="U167" s="149">
        <f>'GHG emissions'!T100</f>
        <v>0</v>
      </c>
      <c r="V167" s="149">
        <f>'GHG emissions'!U100</f>
        <v>0</v>
      </c>
      <c r="W167" s="16"/>
      <c r="X167" s="16"/>
      <c r="Y167" s="16"/>
      <c r="Z167" s="16"/>
      <c r="AA167" s="16"/>
      <c r="AB167" s="16"/>
      <c r="AC167" s="16"/>
      <c r="AD167" s="16"/>
      <c r="AE167" s="16"/>
      <c r="AF167" s="16"/>
      <c r="AG167" s="16"/>
      <c r="AH167" s="16"/>
      <c r="AI167" s="16"/>
      <c r="AJ167" s="16"/>
      <c r="AK167" s="16"/>
      <c r="AL167" s="16"/>
      <c r="AM167" s="16"/>
    </row>
    <row r="168" spans="1:39" x14ac:dyDescent="0.3">
      <c r="A168" s="16"/>
      <c r="B168" s="18" t="str">
        <f>'GHG emissions'!A101</f>
        <v>Land use k</v>
      </c>
      <c r="C168" s="149">
        <f>'GHG emissions'!B101</f>
        <v>0</v>
      </c>
      <c r="D168" s="149">
        <f>'GHG emissions'!C101</f>
        <v>0</v>
      </c>
      <c r="E168" s="149">
        <f>'GHG emissions'!D101</f>
        <v>0</v>
      </c>
      <c r="F168" s="149">
        <f>'GHG emissions'!E101</f>
        <v>0</v>
      </c>
      <c r="G168" s="149">
        <f>'GHG emissions'!F101</f>
        <v>0</v>
      </c>
      <c r="H168" s="149">
        <f>'GHG emissions'!G101</f>
        <v>0</v>
      </c>
      <c r="I168" s="149">
        <f>'GHG emissions'!H101</f>
        <v>0</v>
      </c>
      <c r="J168" s="149">
        <f>'GHG emissions'!I101</f>
        <v>0</v>
      </c>
      <c r="K168" s="149">
        <f>'GHG emissions'!J101</f>
        <v>0</v>
      </c>
      <c r="L168" s="149">
        <f>'GHG emissions'!K101</f>
        <v>0</v>
      </c>
      <c r="M168" s="149">
        <f>'GHG emissions'!L101</f>
        <v>0</v>
      </c>
      <c r="N168" s="149">
        <f>'GHG emissions'!M101</f>
        <v>0</v>
      </c>
      <c r="O168" s="149">
        <f>'GHG emissions'!N101</f>
        <v>0</v>
      </c>
      <c r="P168" s="149">
        <f>'GHG emissions'!O101</f>
        <v>0</v>
      </c>
      <c r="Q168" s="149">
        <f>'GHG emissions'!P101</f>
        <v>0</v>
      </c>
      <c r="R168" s="149">
        <f>'GHG emissions'!Q101</f>
        <v>0</v>
      </c>
      <c r="S168" s="149">
        <f>'GHG emissions'!R101</f>
        <v>0</v>
      </c>
      <c r="T168" s="149">
        <f>'GHG emissions'!S101</f>
        <v>0</v>
      </c>
      <c r="U168" s="149">
        <f>'GHG emissions'!T101</f>
        <v>0</v>
      </c>
      <c r="V168" s="149">
        <f>'GHG emissions'!U101</f>
        <v>0</v>
      </c>
      <c r="W168" s="16"/>
      <c r="X168" s="16"/>
      <c r="Y168" s="16"/>
      <c r="Z168" s="16"/>
      <c r="AA168" s="16"/>
      <c r="AB168" s="16"/>
      <c r="AC168" s="16"/>
      <c r="AD168" s="16"/>
      <c r="AE168" s="16"/>
      <c r="AF168" s="16"/>
      <c r="AG168" s="16"/>
      <c r="AH168" s="16"/>
      <c r="AI168" s="16"/>
      <c r="AJ168" s="16"/>
      <c r="AK168" s="16"/>
      <c r="AL168" s="16"/>
      <c r="AM168" s="16"/>
    </row>
    <row r="169" spans="1:39" x14ac:dyDescent="0.3">
      <c r="A169" s="16"/>
      <c r="B169" s="18" t="str">
        <f>'GHG emissions'!A102</f>
        <v>Land use l</v>
      </c>
      <c r="C169" s="149">
        <f>'GHG emissions'!B102</f>
        <v>0</v>
      </c>
      <c r="D169" s="149">
        <f>'GHG emissions'!C102</f>
        <v>0</v>
      </c>
      <c r="E169" s="149">
        <f>'GHG emissions'!D102</f>
        <v>0</v>
      </c>
      <c r="F169" s="149">
        <f>'GHG emissions'!E102</f>
        <v>0</v>
      </c>
      <c r="G169" s="149">
        <f>'GHG emissions'!F102</f>
        <v>0</v>
      </c>
      <c r="H169" s="149">
        <f>'GHG emissions'!G102</f>
        <v>0</v>
      </c>
      <c r="I169" s="149">
        <f>'GHG emissions'!H102</f>
        <v>0</v>
      </c>
      <c r="J169" s="149">
        <f>'GHG emissions'!I102</f>
        <v>0</v>
      </c>
      <c r="K169" s="149">
        <f>'GHG emissions'!J102</f>
        <v>0</v>
      </c>
      <c r="L169" s="149">
        <f>'GHG emissions'!K102</f>
        <v>0</v>
      </c>
      <c r="M169" s="149">
        <f>'GHG emissions'!L102</f>
        <v>0</v>
      </c>
      <c r="N169" s="149">
        <f>'GHG emissions'!M102</f>
        <v>0</v>
      </c>
      <c r="O169" s="149">
        <f>'GHG emissions'!N102</f>
        <v>0</v>
      </c>
      <c r="P169" s="149">
        <f>'GHG emissions'!O102</f>
        <v>0</v>
      </c>
      <c r="Q169" s="149">
        <f>'GHG emissions'!P102</f>
        <v>0</v>
      </c>
      <c r="R169" s="149">
        <f>'GHG emissions'!Q102</f>
        <v>0</v>
      </c>
      <c r="S169" s="149">
        <f>'GHG emissions'!R102</f>
        <v>0</v>
      </c>
      <c r="T169" s="149">
        <f>'GHG emissions'!S102</f>
        <v>0</v>
      </c>
      <c r="U169" s="149">
        <f>'GHG emissions'!T102</f>
        <v>0</v>
      </c>
      <c r="V169" s="149">
        <f>'GHG emissions'!U102</f>
        <v>0</v>
      </c>
      <c r="W169" s="16"/>
      <c r="X169" s="16"/>
      <c r="Y169" s="16"/>
      <c r="Z169" s="16"/>
      <c r="AA169" s="16"/>
      <c r="AB169" s="16"/>
      <c r="AC169" s="16"/>
      <c r="AD169" s="16"/>
      <c r="AE169" s="16"/>
      <c r="AF169" s="16"/>
      <c r="AG169" s="16"/>
      <c r="AH169" s="16"/>
      <c r="AI169" s="16"/>
      <c r="AJ169" s="16"/>
      <c r="AK169" s="16"/>
      <c r="AL169" s="16"/>
      <c r="AM169" s="16"/>
    </row>
    <row r="170" spans="1:39" x14ac:dyDescent="0.3">
      <c r="A170" s="16"/>
      <c r="B170" s="18" t="str">
        <f>'GHG emissions'!A103</f>
        <v>Land use m</v>
      </c>
      <c r="C170" s="149">
        <f>'GHG emissions'!B103</f>
        <v>0</v>
      </c>
      <c r="D170" s="149">
        <f>'GHG emissions'!C103</f>
        <v>0</v>
      </c>
      <c r="E170" s="149">
        <f>'GHG emissions'!D103</f>
        <v>0</v>
      </c>
      <c r="F170" s="149">
        <f>'GHG emissions'!E103</f>
        <v>0</v>
      </c>
      <c r="G170" s="149">
        <f>'GHG emissions'!F103</f>
        <v>0</v>
      </c>
      <c r="H170" s="149">
        <f>'GHG emissions'!G103</f>
        <v>0</v>
      </c>
      <c r="I170" s="149">
        <f>'GHG emissions'!H103</f>
        <v>0</v>
      </c>
      <c r="J170" s="149">
        <f>'GHG emissions'!I103</f>
        <v>0</v>
      </c>
      <c r="K170" s="149">
        <f>'GHG emissions'!J103</f>
        <v>0</v>
      </c>
      <c r="L170" s="149">
        <f>'GHG emissions'!K103</f>
        <v>0</v>
      </c>
      <c r="M170" s="149">
        <f>'GHG emissions'!L103</f>
        <v>0</v>
      </c>
      <c r="N170" s="149">
        <f>'GHG emissions'!M103</f>
        <v>0</v>
      </c>
      <c r="O170" s="149">
        <f>'GHG emissions'!N103</f>
        <v>0</v>
      </c>
      <c r="P170" s="149">
        <f>'GHG emissions'!O103</f>
        <v>0</v>
      </c>
      <c r="Q170" s="149">
        <f>'GHG emissions'!P103</f>
        <v>0</v>
      </c>
      <c r="R170" s="149">
        <f>'GHG emissions'!Q103</f>
        <v>0</v>
      </c>
      <c r="S170" s="149">
        <f>'GHG emissions'!R103</f>
        <v>0</v>
      </c>
      <c r="T170" s="149">
        <f>'GHG emissions'!S103</f>
        <v>0</v>
      </c>
      <c r="U170" s="149">
        <f>'GHG emissions'!T103</f>
        <v>0</v>
      </c>
      <c r="V170" s="149">
        <f>'GHG emissions'!U103</f>
        <v>0</v>
      </c>
      <c r="W170" s="16"/>
      <c r="X170" s="16"/>
      <c r="Y170" s="16"/>
      <c r="Z170" s="16"/>
      <c r="AA170" s="16"/>
      <c r="AB170" s="16"/>
      <c r="AC170" s="16"/>
      <c r="AD170" s="16"/>
      <c r="AE170" s="16"/>
      <c r="AF170" s="16"/>
      <c r="AG170" s="16"/>
      <c r="AH170" s="16"/>
      <c r="AI170" s="16"/>
      <c r="AJ170" s="16"/>
      <c r="AK170" s="16"/>
      <c r="AL170" s="16"/>
      <c r="AM170" s="16"/>
    </row>
    <row r="171" spans="1:39" x14ac:dyDescent="0.3">
      <c r="A171" s="16"/>
      <c r="B171" s="18" t="str">
        <f>'GHG emissions'!A104</f>
        <v>Land use n</v>
      </c>
      <c r="C171" s="149">
        <f>'GHG emissions'!B104</f>
        <v>0</v>
      </c>
      <c r="D171" s="149">
        <f>'GHG emissions'!C104</f>
        <v>0</v>
      </c>
      <c r="E171" s="149">
        <f>'GHG emissions'!D104</f>
        <v>0</v>
      </c>
      <c r="F171" s="149">
        <f>'GHG emissions'!E104</f>
        <v>0</v>
      </c>
      <c r="G171" s="149">
        <f>'GHG emissions'!F104</f>
        <v>0</v>
      </c>
      <c r="H171" s="149">
        <f>'GHG emissions'!G104</f>
        <v>0</v>
      </c>
      <c r="I171" s="149">
        <f>'GHG emissions'!H104</f>
        <v>0</v>
      </c>
      <c r="J171" s="149">
        <f>'GHG emissions'!I104</f>
        <v>0</v>
      </c>
      <c r="K171" s="149">
        <f>'GHG emissions'!J104</f>
        <v>0</v>
      </c>
      <c r="L171" s="149">
        <f>'GHG emissions'!K104</f>
        <v>0</v>
      </c>
      <c r="M171" s="149">
        <f>'GHG emissions'!L104</f>
        <v>0</v>
      </c>
      <c r="N171" s="149">
        <f>'GHG emissions'!M104</f>
        <v>0</v>
      </c>
      <c r="O171" s="149">
        <f>'GHG emissions'!N104</f>
        <v>0</v>
      </c>
      <c r="P171" s="149">
        <f>'GHG emissions'!O104</f>
        <v>0</v>
      </c>
      <c r="Q171" s="149">
        <f>'GHG emissions'!P104</f>
        <v>0</v>
      </c>
      <c r="R171" s="149">
        <f>'GHG emissions'!Q104</f>
        <v>0</v>
      </c>
      <c r="S171" s="149">
        <f>'GHG emissions'!R104</f>
        <v>0</v>
      </c>
      <c r="T171" s="149">
        <f>'GHG emissions'!S104</f>
        <v>0</v>
      </c>
      <c r="U171" s="149">
        <f>'GHG emissions'!T104</f>
        <v>0</v>
      </c>
      <c r="V171" s="149">
        <f>'GHG emissions'!U104</f>
        <v>0</v>
      </c>
      <c r="W171" s="16"/>
      <c r="X171" s="16"/>
      <c r="Y171" s="16"/>
      <c r="Z171" s="16"/>
      <c r="AA171" s="16"/>
      <c r="AB171" s="16"/>
      <c r="AC171" s="16"/>
      <c r="AD171" s="16"/>
      <c r="AE171" s="16"/>
      <c r="AF171" s="16"/>
      <c r="AG171" s="16"/>
      <c r="AH171" s="16"/>
      <c r="AI171" s="16"/>
      <c r="AJ171" s="16"/>
      <c r="AK171" s="16"/>
      <c r="AL171" s="16"/>
      <c r="AM171" s="16"/>
    </row>
    <row r="172" spans="1:39" x14ac:dyDescent="0.3">
      <c r="A172" s="16"/>
      <c r="B172" s="18" t="str">
        <f>'GHG emissions'!A105</f>
        <v>Land use o</v>
      </c>
      <c r="C172" s="149">
        <f>'GHG emissions'!B105</f>
        <v>0</v>
      </c>
      <c r="D172" s="149">
        <f>'GHG emissions'!C105</f>
        <v>0</v>
      </c>
      <c r="E172" s="149">
        <f>'GHG emissions'!D105</f>
        <v>0</v>
      </c>
      <c r="F172" s="149">
        <f>'GHG emissions'!E105</f>
        <v>0</v>
      </c>
      <c r="G172" s="149">
        <f>'GHG emissions'!F105</f>
        <v>0</v>
      </c>
      <c r="H172" s="149">
        <f>'GHG emissions'!G105</f>
        <v>0</v>
      </c>
      <c r="I172" s="149">
        <f>'GHG emissions'!H105</f>
        <v>0</v>
      </c>
      <c r="J172" s="149">
        <f>'GHG emissions'!I105</f>
        <v>0</v>
      </c>
      <c r="K172" s="149">
        <f>'GHG emissions'!J105</f>
        <v>0</v>
      </c>
      <c r="L172" s="149">
        <f>'GHG emissions'!K105</f>
        <v>0</v>
      </c>
      <c r="M172" s="149">
        <f>'GHG emissions'!L105</f>
        <v>0</v>
      </c>
      <c r="N172" s="149">
        <f>'GHG emissions'!M105</f>
        <v>0</v>
      </c>
      <c r="O172" s="149">
        <f>'GHG emissions'!N105</f>
        <v>0</v>
      </c>
      <c r="P172" s="149">
        <f>'GHG emissions'!O105</f>
        <v>0</v>
      </c>
      <c r="Q172" s="149">
        <f>'GHG emissions'!P105</f>
        <v>0</v>
      </c>
      <c r="R172" s="149">
        <f>'GHG emissions'!Q105</f>
        <v>0</v>
      </c>
      <c r="S172" s="149">
        <f>'GHG emissions'!R105</f>
        <v>0</v>
      </c>
      <c r="T172" s="149">
        <f>'GHG emissions'!S105</f>
        <v>0</v>
      </c>
      <c r="U172" s="149">
        <f>'GHG emissions'!T105</f>
        <v>0</v>
      </c>
      <c r="V172" s="149">
        <f>'GHG emissions'!U105</f>
        <v>0</v>
      </c>
      <c r="W172" s="16"/>
      <c r="X172" s="16"/>
      <c r="Y172" s="16"/>
      <c r="Z172" s="16"/>
      <c r="AA172" s="16"/>
      <c r="AB172" s="16"/>
      <c r="AC172" s="16"/>
      <c r="AD172" s="16"/>
      <c r="AE172" s="16"/>
      <c r="AF172" s="16"/>
      <c r="AG172" s="16"/>
      <c r="AH172" s="16"/>
      <c r="AI172" s="16"/>
      <c r="AJ172" s="16"/>
      <c r="AK172" s="16"/>
      <c r="AL172" s="16"/>
      <c r="AM172" s="16"/>
    </row>
    <row r="173" spans="1:39" x14ac:dyDescent="0.3">
      <c r="A173" s="16"/>
      <c r="B173" s="18" t="str">
        <f>'GHG emissions'!A106</f>
        <v>Land use p</v>
      </c>
      <c r="C173" s="149">
        <f>'GHG emissions'!B106</f>
        <v>0</v>
      </c>
      <c r="D173" s="149">
        <f>'GHG emissions'!C106</f>
        <v>0</v>
      </c>
      <c r="E173" s="149">
        <f>'GHG emissions'!D106</f>
        <v>0</v>
      </c>
      <c r="F173" s="149">
        <f>'GHG emissions'!E106</f>
        <v>0</v>
      </c>
      <c r="G173" s="149">
        <f>'GHG emissions'!F106</f>
        <v>0</v>
      </c>
      <c r="H173" s="149">
        <f>'GHG emissions'!G106</f>
        <v>0</v>
      </c>
      <c r="I173" s="149">
        <f>'GHG emissions'!H106</f>
        <v>0</v>
      </c>
      <c r="J173" s="149">
        <f>'GHG emissions'!I106</f>
        <v>0</v>
      </c>
      <c r="K173" s="149">
        <f>'GHG emissions'!J106</f>
        <v>0</v>
      </c>
      <c r="L173" s="149">
        <f>'GHG emissions'!K106</f>
        <v>0</v>
      </c>
      <c r="M173" s="149">
        <f>'GHG emissions'!L106</f>
        <v>0</v>
      </c>
      <c r="N173" s="149">
        <f>'GHG emissions'!M106</f>
        <v>0</v>
      </c>
      <c r="O173" s="149">
        <f>'GHG emissions'!N106</f>
        <v>0</v>
      </c>
      <c r="P173" s="149">
        <f>'GHG emissions'!O106</f>
        <v>0</v>
      </c>
      <c r="Q173" s="149">
        <f>'GHG emissions'!P106</f>
        <v>0</v>
      </c>
      <c r="R173" s="149">
        <f>'GHG emissions'!Q106</f>
        <v>0</v>
      </c>
      <c r="S173" s="149">
        <f>'GHG emissions'!R106</f>
        <v>0</v>
      </c>
      <c r="T173" s="149">
        <f>'GHG emissions'!S106</f>
        <v>0</v>
      </c>
      <c r="U173" s="149">
        <f>'GHG emissions'!T106</f>
        <v>0</v>
      </c>
      <c r="V173" s="149">
        <f>'GHG emissions'!U106</f>
        <v>0</v>
      </c>
      <c r="W173" s="16"/>
      <c r="X173" s="16"/>
      <c r="Y173" s="16"/>
      <c r="Z173" s="16"/>
      <c r="AA173" s="16"/>
      <c r="AB173" s="16"/>
      <c r="AC173" s="16"/>
      <c r="AD173" s="16"/>
      <c r="AE173" s="16"/>
      <c r="AF173" s="16"/>
      <c r="AG173" s="16"/>
      <c r="AH173" s="16"/>
      <c r="AI173" s="16"/>
      <c r="AJ173" s="16"/>
      <c r="AK173" s="16"/>
      <c r="AL173" s="16"/>
      <c r="AM173" s="16"/>
    </row>
    <row r="174" spans="1:39" x14ac:dyDescent="0.3">
      <c r="A174" s="16"/>
      <c r="B174" s="18" t="str">
        <f>'GHG emissions'!A107</f>
        <v>Land use q</v>
      </c>
      <c r="C174" s="149">
        <f>'GHG emissions'!B107</f>
        <v>0</v>
      </c>
      <c r="D174" s="149">
        <f>'GHG emissions'!C107</f>
        <v>0</v>
      </c>
      <c r="E174" s="149">
        <f>'GHG emissions'!D107</f>
        <v>0</v>
      </c>
      <c r="F174" s="149">
        <f>'GHG emissions'!E107</f>
        <v>0</v>
      </c>
      <c r="G174" s="149">
        <f>'GHG emissions'!F107</f>
        <v>0</v>
      </c>
      <c r="H174" s="149">
        <f>'GHG emissions'!G107</f>
        <v>0</v>
      </c>
      <c r="I174" s="149">
        <f>'GHG emissions'!H107</f>
        <v>0</v>
      </c>
      <c r="J174" s="149">
        <f>'GHG emissions'!I107</f>
        <v>0</v>
      </c>
      <c r="K174" s="149">
        <f>'GHG emissions'!J107</f>
        <v>0</v>
      </c>
      <c r="L174" s="149">
        <f>'GHG emissions'!K107</f>
        <v>0</v>
      </c>
      <c r="M174" s="149">
        <f>'GHG emissions'!L107</f>
        <v>0</v>
      </c>
      <c r="N174" s="149">
        <f>'GHG emissions'!M107</f>
        <v>0</v>
      </c>
      <c r="O174" s="149">
        <f>'GHG emissions'!N107</f>
        <v>0</v>
      </c>
      <c r="P174" s="149">
        <f>'GHG emissions'!O107</f>
        <v>0</v>
      </c>
      <c r="Q174" s="149">
        <f>'GHG emissions'!P107</f>
        <v>0</v>
      </c>
      <c r="R174" s="149">
        <f>'GHG emissions'!Q107</f>
        <v>0</v>
      </c>
      <c r="S174" s="149">
        <f>'GHG emissions'!R107</f>
        <v>0</v>
      </c>
      <c r="T174" s="149">
        <f>'GHG emissions'!S107</f>
        <v>0</v>
      </c>
      <c r="U174" s="149">
        <f>'GHG emissions'!T107</f>
        <v>0</v>
      </c>
      <c r="V174" s="149">
        <f>'GHG emissions'!U107</f>
        <v>0</v>
      </c>
      <c r="W174" s="16"/>
      <c r="X174" s="16"/>
      <c r="Y174" s="16"/>
      <c r="Z174" s="16"/>
      <c r="AA174" s="16"/>
      <c r="AB174" s="16"/>
      <c r="AC174" s="16"/>
      <c r="AD174" s="16"/>
      <c r="AE174" s="16"/>
      <c r="AF174" s="16"/>
      <c r="AG174" s="16"/>
      <c r="AH174" s="16"/>
      <c r="AI174" s="16"/>
      <c r="AJ174" s="16"/>
      <c r="AK174" s="16"/>
      <c r="AL174" s="16"/>
      <c r="AM174" s="16"/>
    </row>
    <row r="175" spans="1:39" x14ac:dyDescent="0.3">
      <c r="A175" s="16"/>
      <c r="B175" s="18" t="str">
        <f>'GHG emissions'!A108</f>
        <v>Land use r</v>
      </c>
      <c r="C175" s="149">
        <f>'GHG emissions'!B108</f>
        <v>0</v>
      </c>
      <c r="D175" s="149">
        <f>'GHG emissions'!C108</f>
        <v>0</v>
      </c>
      <c r="E175" s="149">
        <f>'GHG emissions'!D108</f>
        <v>0</v>
      </c>
      <c r="F175" s="149">
        <f>'GHG emissions'!E108</f>
        <v>0</v>
      </c>
      <c r="G175" s="149">
        <f>'GHG emissions'!F108</f>
        <v>0</v>
      </c>
      <c r="H175" s="149">
        <f>'GHG emissions'!G108</f>
        <v>0</v>
      </c>
      <c r="I175" s="149">
        <f>'GHG emissions'!H108</f>
        <v>0</v>
      </c>
      <c r="J175" s="149">
        <f>'GHG emissions'!I108</f>
        <v>0</v>
      </c>
      <c r="K175" s="149">
        <f>'GHG emissions'!J108</f>
        <v>0</v>
      </c>
      <c r="L175" s="149">
        <f>'GHG emissions'!K108</f>
        <v>0</v>
      </c>
      <c r="M175" s="149">
        <f>'GHG emissions'!L108</f>
        <v>0</v>
      </c>
      <c r="N175" s="149">
        <f>'GHG emissions'!M108</f>
        <v>0</v>
      </c>
      <c r="O175" s="149">
        <f>'GHG emissions'!N108</f>
        <v>0</v>
      </c>
      <c r="P175" s="149">
        <f>'GHG emissions'!O108</f>
        <v>0</v>
      </c>
      <c r="Q175" s="149">
        <f>'GHG emissions'!P108</f>
        <v>0</v>
      </c>
      <c r="R175" s="149">
        <f>'GHG emissions'!Q108</f>
        <v>0</v>
      </c>
      <c r="S175" s="149">
        <f>'GHG emissions'!R108</f>
        <v>0</v>
      </c>
      <c r="T175" s="149">
        <f>'GHG emissions'!S108</f>
        <v>0</v>
      </c>
      <c r="U175" s="149">
        <f>'GHG emissions'!T108</f>
        <v>0</v>
      </c>
      <c r="V175" s="149">
        <f>'GHG emissions'!U108</f>
        <v>0</v>
      </c>
      <c r="W175" s="16"/>
      <c r="X175" s="16"/>
      <c r="Y175" s="16"/>
      <c r="Z175" s="16"/>
      <c r="AA175" s="16"/>
      <c r="AB175" s="16"/>
      <c r="AC175" s="16"/>
      <c r="AD175" s="16"/>
      <c r="AE175" s="16"/>
      <c r="AF175" s="16"/>
      <c r="AG175" s="16"/>
      <c r="AH175" s="16"/>
      <c r="AI175" s="16"/>
      <c r="AJ175" s="16"/>
      <c r="AK175" s="16"/>
      <c r="AL175" s="16"/>
      <c r="AM175" s="16"/>
    </row>
    <row r="176" spans="1:39" x14ac:dyDescent="0.3">
      <c r="A176" s="16"/>
      <c r="B176" s="18" t="str">
        <f>'GHG emissions'!A109</f>
        <v>Land use s</v>
      </c>
      <c r="C176" s="149">
        <f>'GHG emissions'!B109</f>
        <v>0</v>
      </c>
      <c r="D176" s="149">
        <f>'GHG emissions'!C109</f>
        <v>0</v>
      </c>
      <c r="E176" s="149">
        <f>'GHG emissions'!D109</f>
        <v>0</v>
      </c>
      <c r="F176" s="149">
        <f>'GHG emissions'!E109</f>
        <v>0</v>
      </c>
      <c r="G176" s="149">
        <f>'GHG emissions'!F109</f>
        <v>0</v>
      </c>
      <c r="H176" s="149">
        <f>'GHG emissions'!G109</f>
        <v>0</v>
      </c>
      <c r="I176" s="149">
        <f>'GHG emissions'!H109</f>
        <v>0</v>
      </c>
      <c r="J176" s="149">
        <f>'GHG emissions'!I109</f>
        <v>0</v>
      </c>
      <c r="K176" s="149">
        <f>'GHG emissions'!J109</f>
        <v>0</v>
      </c>
      <c r="L176" s="149">
        <f>'GHG emissions'!K109</f>
        <v>0</v>
      </c>
      <c r="M176" s="149">
        <f>'GHG emissions'!L109</f>
        <v>0</v>
      </c>
      <c r="N176" s="149">
        <f>'GHG emissions'!M109</f>
        <v>0</v>
      </c>
      <c r="O176" s="149">
        <f>'GHG emissions'!N109</f>
        <v>0</v>
      </c>
      <c r="P176" s="149">
        <f>'GHG emissions'!O109</f>
        <v>0</v>
      </c>
      <c r="Q176" s="149">
        <f>'GHG emissions'!P109</f>
        <v>0</v>
      </c>
      <c r="R176" s="149">
        <f>'GHG emissions'!Q109</f>
        <v>0</v>
      </c>
      <c r="S176" s="149">
        <f>'GHG emissions'!R109</f>
        <v>0</v>
      </c>
      <c r="T176" s="149">
        <f>'GHG emissions'!S109</f>
        <v>0</v>
      </c>
      <c r="U176" s="149">
        <f>'GHG emissions'!T109</f>
        <v>0</v>
      </c>
      <c r="V176" s="149">
        <f>'GHG emissions'!U109</f>
        <v>0</v>
      </c>
      <c r="W176" s="16"/>
      <c r="X176" s="16"/>
      <c r="Y176" s="16"/>
      <c r="Z176" s="16"/>
      <c r="AA176" s="16"/>
      <c r="AB176" s="16"/>
      <c r="AC176" s="16"/>
      <c r="AD176" s="16"/>
      <c r="AE176" s="16"/>
      <c r="AF176" s="16"/>
      <c r="AG176" s="16"/>
      <c r="AH176" s="16"/>
      <c r="AI176" s="16"/>
      <c r="AJ176" s="16"/>
      <c r="AK176" s="16"/>
      <c r="AL176" s="16"/>
      <c r="AM176" s="16"/>
    </row>
    <row r="177" spans="1:39" x14ac:dyDescent="0.3">
      <c r="A177" s="16"/>
      <c r="B177" s="18" t="str">
        <f>'GHG emissions'!A110</f>
        <v>Land use XXXXXXX</v>
      </c>
      <c r="C177" s="149">
        <f>'GHG emissions'!B110</f>
        <v>0</v>
      </c>
      <c r="D177" s="149">
        <f>'GHG emissions'!C110</f>
        <v>0</v>
      </c>
      <c r="E177" s="149">
        <f>'GHG emissions'!D110</f>
        <v>0</v>
      </c>
      <c r="F177" s="149">
        <f>'GHG emissions'!E110</f>
        <v>0</v>
      </c>
      <c r="G177" s="149">
        <f>'GHG emissions'!F110</f>
        <v>0</v>
      </c>
      <c r="H177" s="149">
        <f>'GHG emissions'!G110</f>
        <v>0</v>
      </c>
      <c r="I177" s="149">
        <f>'GHG emissions'!H110</f>
        <v>0</v>
      </c>
      <c r="J177" s="149">
        <f>'GHG emissions'!I110</f>
        <v>0</v>
      </c>
      <c r="K177" s="149">
        <f>'GHG emissions'!J110</f>
        <v>0</v>
      </c>
      <c r="L177" s="149">
        <f>'GHG emissions'!K110</f>
        <v>0</v>
      </c>
      <c r="M177" s="149">
        <f>'GHG emissions'!L110</f>
        <v>0</v>
      </c>
      <c r="N177" s="149">
        <f>'GHG emissions'!M110</f>
        <v>0</v>
      </c>
      <c r="O177" s="149">
        <f>'GHG emissions'!N110</f>
        <v>0</v>
      </c>
      <c r="P177" s="149">
        <f>'GHG emissions'!O110</f>
        <v>0</v>
      </c>
      <c r="Q177" s="149">
        <f>'GHG emissions'!P110</f>
        <v>0</v>
      </c>
      <c r="R177" s="149">
        <f>'GHG emissions'!Q110</f>
        <v>0</v>
      </c>
      <c r="S177" s="149">
        <f>'GHG emissions'!R110</f>
        <v>0</v>
      </c>
      <c r="T177" s="149">
        <f>'GHG emissions'!S110</f>
        <v>0</v>
      </c>
      <c r="U177" s="149">
        <f>'GHG emissions'!T110</f>
        <v>0</v>
      </c>
      <c r="V177" s="149">
        <f>'GHG emissions'!U110</f>
        <v>0</v>
      </c>
      <c r="W177" s="16"/>
      <c r="X177" s="16"/>
      <c r="Y177" s="16"/>
      <c r="Z177" s="16"/>
      <c r="AA177" s="16"/>
      <c r="AB177" s="16"/>
      <c r="AC177" s="16"/>
      <c r="AD177" s="16"/>
      <c r="AE177" s="16"/>
      <c r="AF177" s="16"/>
      <c r="AG177" s="16"/>
      <c r="AH177" s="16"/>
      <c r="AI177" s="16"/>
      <c r="AJ177" s="16"/>
      <c r="AK177" s="16"/>
      <c r="AL177" s="16"/>
      <c r="AM177" s="16"/>
    </row>
    <row r="178" spans="1:39" x14ac:dyDescent="0.3">
      <c r="A178" s="16"/>
      <c r="B178" s="18"/>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row>
    <row r="179" spans="1:39" x14ac:dyDescent="0.3">
      <c r="A179" s="16"/>
      <c r="B179" s="18"/>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row>
    <row r="180" spans="1:39" ht="18" x14ac:dyDescent="0.35">
      <c r="A180" s="308" t="s">
        <v>89</v>
      </c>
      <c r="B180" s="308"/>
      <c r="C180" s="308"/>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16"/>
      <c r="Z180" s="16"/>
      <c r="AA180" s="16"/>
      <c r="AB180" s="16"/>
      <c r="AC180" s="16"/>
      <c r="AD180" s="16"/>
      <c r="AE180" s="16"/>
      <c r="AF180" s="16"/>
      <c r="AG180" s="16"/>
      <c r="AH180" s="16"/>
      <c r="AI180" s="16"/>
      <c r="AJ180" s="16"/>
      <c r="AK180" s="16"/>
      <c r="AL180" s="16"/>
      <c r="AM180" s="16"/>
    </row>
    <row r="181" spans="1:39" x14ac:dyDescent="0.3">
      <c r="A181" s="16"/>
      <c r="B181" s="18" t="str">
        <f>'Opportunity Costs'!A84</f>
        <v>Opportuntiy costs per tCO2 in</v>
      </c>
      <c r="C181" s="18" t="str">
        <f>'Opportunity Costs'!B84</f>
        <v>US$</v>
      </c>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row>
    <row r="182" spans="1:39" s="316" customFormat="1" ht="43.2" x14ac:dyDescent="0.3">
      <c r="A182" s="315"/>
      <c r="B182" s="314" t="str">
        <f>'Opportunity Costs'!A85</f>
        <v>Initial/Final</v>
      </c>
      <c r="C182" s="314" t="str">
        <f>'Opportunity Costs'!B85</f>
        <v>Primary natural forest (non-exploited)</v>
      </c>
      <c r="D182" s="314" t="str">
        <f>'Opportunity Costs'!C85</f>
        <v>Secondary natural forest (exploited)</v>
      </c>
      <c r="E182" s="314" t="str">
        <f>'Opportunity Costs'!D85</f>
        <v>Agriculture after charcoal</v>
      </c>
      <c r="F182" s="314" t="str">
        <f>'Opportunity Costs'!E85</f>
        <v xml:space="preserve">Agriculture </v>
      </c>
      <c r="G182" s="314" t="str">
        <f>'Opportunity Costs'!F85</f>
        <v>Sustainable logging of primary forests</v>
      </c>
      <c r="H182" s="314" t="str">
        <f>'Opportunity Costs'!G85</f>
        <v>Land use e</v>
      </c>
      <c r="I182" s="314" t="str">
        <f>'Opportunity Costs'!H85</f>
        <v>Land use g</v>
      </c>
      <c r="J182" s="314" t="str">
        <f>'Opportunity Costs'!I85</f>
        <v>Land use h</v>
      </c>
      <c r="K182" s="314" t="str">
        <f>'Opportunity Costs'!J85</f>
        <v>Land use i</v>
      </c>
      <c r="L182" s="314" t="str">
        <f>'Opportunity Costs'!K85</f>
        <v>Land use j</v>
      </c>
      <c r="M182" s="314" t="str">
        <f>'Opportunity Costs'!L85</f>
        <v>Land use k</v>
      </c>
      <c r="N182" s="314" t="str">
        <f>'Opportunity Costs'!M85</f>
        <v>Land use l</v>
      </c>
      <c r="O182" s="314" t="str">
        <f>'Opportunity Costs'!N85</f>
        <v>Land use m</v>
      </c>
      <c r="P182" s="314" t="str">
        <f>'Opportunity Costs'!O85</f>
        <v>Land use n</v>
      </c>
      <c r="Q182" s="314" t="str">
        <f>'Opportunity Costs'!P85</f>
        <v>Land use o</v>
      </c>
      <c r="R182" s="314" t="str">
        <f>'Opportunity Costs'!Q85</f>
        <v>Land use p</v>
      </c>
      <c r="S182" s="314" t="str">
        <f>'Opportunity Costs'!R85</f>
        <v>Land use q</v>
      </c>
      <c r="T182" s="314" t="str">
        <f>'Opportunity Costs'!S85</f>
        <v>Land use r</v>
      </c>
      <c r="U182" s="314" t="str">
        <f>'Opportunity Costs'!T85</f>
        <v>Land use s</v>
      </c>
      <c r="V182" s="314" t="str">
        <f>'Opportunity Costs'!U85</f>
        <v>Land use XXXXXXX</v>
      </c>
      <c r="W182" s="314"/>
      <c r="X182" s="315"/>
      <c r="Y182" s="315"/>
      <c r="Z182" s="315"/>
      <c r="AA182" s="315"/>
      <c r="AB182" s="315"/>
      <c r="AC182" s="315"/>
      <c r="AD182" s="315"/>
      <c r="AE182" s="315"/>
      <c r="AF182" s="315"/>
      <c r="AG182" s="315"/>
      <c r="AH182" s="315"/>
      <c r="AI182" s="315"/>
      <c r="AJ182" s="315"/>
      <c r="AK182" s="315"/>
      <c r="AL182" s="315"/>
      <c r="AM182" s="315"/>
    </row>
    <row r="183" spans="1:39" s="323" customFormat="1" x14ac:dyDescent="0.3">
      <c r="A183" s="321"/>
      <c r="B183" s="322" t="str">
        <f>'Opportunity Costs'!A86</f>
        <v>Primary natural forest (non-exploited)</v>
      </c>
      <c r="C183" s="150">
        <f>'Opportunity Costs'!B86</f>
        <v>0</v>
      </c>
      <c r="D183" s="150">
        <f>'Opportunity Costs'!C86</f>
        <v>0</v>
      </c>
      <c r="E183" s="150">
        <f ca="1">'Opportunity Costs'!D86</f>
        <v>4.0815879938267932</v>
      </c>
      <c r="F183" s="150">
        <f ca="1">'Opportunity Costs'!E86</f>
        <v>5.466367812503969</v>
      </c>
      <c r="G183" s="150">
        <f ca="1">'Opportunity Costs'!F86</f>
        <v>30.9353151832359</v>
      </c>
      <c r="H183" s="150">
        <f>'Opportunity Costs'!G86</f>
        <v>0</v>
      </c>
      <c r="I183" s="150">
        <f>'Opportunity Costs'!H86</f>
        <v>0</v>
      </c>
      <c r="J183" s="150">
        <f>'Opportunity Costs'!I86</f>
        <v>0</v>
      </c>
      <c r="K183" s="150">
        <f>'Opportunity Costs'!J86</f>
        <v>0</v>
      </c>
      <c r="L183" s="150">
        <f>'Opportunity Costs'!K86</f>
        <v>0</v>
      </c>
      <c r="M183" s="150">
        <f>'Opportunity Costs'!L86</f>
        <v>0</v>
      </c>
      <c r="N183" s="150">
        <f>'Opportunity Costs'!M86</f>
        <v>0</v>
      </c>
      <c r="O183" s="150">
        <f>'Opportunity Costs'!N86</f>
        <v>0</v>
      </c>
      <c r="P183" s="150">
        <f>'Opportunity Costs'!O86</f>
        <v>0</v>
      </c>
      <c r="Q183" s="150">
        <f>'Opportunity Costs'!P86</f>
        <v>0</v>
      </c>
      <c r="R183" s="150">
        <f>'Opportunity Costs'!Q86</f>
        <v>0</v>
      </c>
      <c r="S183" s="150">
        <f>'Opportunity Costs'!R86</f>
        <v>0</v>
      </c>
      <c r="T183" s="150">
        <f>'Opportunity Costs'!S86</f>
        <v>0</v>
      </c>
      <c r="U183" s="150">
        <f>'Opportunity Costs'!T86</f>
        <v>0</v>
      </c>
      <c r="V183" s="150">
        <f>'Opportunity Costs'!U86</f>
        <v>0</v>
      </c>
      <c r="W183" s="321"/>
      <c r="X183" s="321"/>
      <c r="Y183" s="321"/>
      <c r="Z183" s="321"/>
      <c r="AA183" s="321"/>
      <c r="AB183" s="321"/>
      <c r="AC183" s="321"/>
      <c r="AD183" s="321"/>
      <c r="AE183" s="321"/>
      <c r="AF183" s="321"/>
      <c r="AG183" s="321"/>
      <c r="AH183" s="321"/>
      <c r="AI183" s="321"/>
      <c r="AJ183" s="321"/>
      <c r="AK183" s="321"/>
      <c r="AL183" s="321"/>
      <c r="AM183" s="321"/>
    </row>
    <row r="184" spans="1:39" s="323" customFormat="1" x14ac:dyDescent="0.3">
      <c r="A184" s="321"/>
      <c r="B184" s="322" t="str">
        <f>'Opportunity Costs'!A87</f>
        <v>Secondary natural forest (exploited)</v>
      </c>
      <c r="C184" s="150">
        <f>'Opportunity Costs'!B87</f>
        <v>0</v>
      </c>
      <c r="D184" s="150">
        <f>'Opportunity Costs'!C87</f>
        <v>0</v>
      </c>
      <c r="E184" s="150">
        <f>'Opportunity Costs'!D87</f>
        <v>0</v>
      </c>
      <c r="F184" s="150">
        <f>'Opportunity Costs'!E87</f>
        <v>0</v>
      </c>
      <c r="G184" s="150">
        <f>'Opportunity Costs'!F87</f>
        <v>0</v>
      </c>
      <c r="H184" s="150">
        <f>'Opportunity Costs'!G87</f>
        <v>0</v>
      </c>
      <c r="I184" s="150">
        <f>'Opportunity Costs'!H87</f>
        <v>0</v>
      </c>
      <c r="J184" s="150">
        <f>'Opportunity Costs'!I87</f>
        <v>0</v>
      </c>
      <c r="K184" s="150">
        <f>'Opportunity Costs'!J87</f>
        <v>0</v>
      </c>
      <c r="L184" s="150">
        <f>'Opportunity Costs'!K87</f>
        <v>0</v>
      </c>
      <c r="M184" s="150">
        <f>'Opportunity Costs'!L87</f>
        <v>0</v>
      </c>
      <c r="N184" s="150">
        <f>'Opportunity Costs'!M87</f>
        <v>0</v>
      </c>
      <c r="O184" s="150">
        <f>'Opportunity Costs'!N87</f>
        <v>0</v>
      </c>
      <c r="P184" s="150">
        <f>'Opportunity Costs'!O87</f>
        <v>0</v>
      </c>
      <c r="Q184" s="150">
        <f>'Opportunity Costs'!P87</f>
        <v>0</v>
      </c>
      <c r="R184" s="150">
        <f>'Opportunity Costs'!Q87</f>
        <v>0</v>
      </c>
      <c r="S184" s="150">
        <f>'Opportunity Costs'!R87</f>
        <v>0</v>
      </c>
      <c r="T184" s="150">
        <f>'Opportunity Costs'!S87</f>
        <v>0</v>
      </c>
      <c r="U184" s="150">
        <f>'Opportunity Costs'!T87</f>
        <v>0</v>
      </c>
      <c r="V184" s="150">
        <f>'Opportunity Costs'!U87</f>
        <v>0</v>
      </c>
      <c r="W184" s="321"/>
      <c r="X184" s="321"/>
      <c r="Y184" s="321"/>
      <c r="Z184" s="321"/>
      <c r="AA184" s="321"/>
      <c r="AB184" s="321"/>
      <c r="AC184" s="321"/>
      <c r="AD184" s="321"/>
      <c r="AE184" s="321"/>
      <c r="AF184" s="321"/>
      <c r="AG184" s="321"/>
      <c r="AH184" s="321"/>
      <c r="AI184" s="321"/>
      <c r="AJ184" s="321"/>
      <c r="AK184" s="321"/>
      <c r="AL184" s="321"/>
      <c r="AM184" s="321"/>
    </row>
    <row r="185" spans="1:39" s="323" customFormat="1" x14ac:dyDescent="0.3">
      <c r="A185" s="321"/>
      <c r="B185" s="322" t="str">
        <f>'Opportunity Costs'!A88</f>
        <v>Agriculture after charcoal</v>
      </c>
      <c r="C185" s="150">
        <f>'Opportunity Costs'!B88</f>
        <v>0</v>
      </c>
      <c r="D185" s="150">
        <f>'Opportunity Costs'!C88</f>
        <v>0</v>
      </c>
      <c r="E185" s="150">
        <f>'Opportunity Costs'!D88</f>
        <v>0</v>
      </c>
      <c r="F185" s="150">
        <f>'Opportunity Costs'!E88</f>
        <v>0</v>
      </c>
      <c r="G185" s="150">
        <f>'Opportunity Costs'!F88</f>
        <v>0</v>
      </c>
      <c r="H185" s="150">
        <f>'Opportunity Costs'!G88</f>
        <v>0</v>
      </c>
      <c r="I185" s="150">
        <f>'Opportunity Costs'!H88</f>
        <v>0</v>
      </c>
      <c r="J185" s="150">
        <f>'Opportunity Costs'!I88</f>
        <v>0</v>
      </c>
      <c r="K185" s="150">
        <f>'Opportunity Costs'!J88</f>
        <v>0</v>
      </c>
      <c r="L185" s="150">
        <f>'Opportunity Costs'!K88</f>
        <v>0</v>
      </c>
      <c r="M185" s="150">
        <f>'Opportunity Costs'!L88</f>
        <v>0</v>
      </c>
      <c r="N185" s="150">
        <f>'Opportunity Costs'!M88</f>
        <v>0</v>
      </c>
      <c r="O185" s="150">
        <f>'Opportunity Costs'!N88</f>
        <v>0</v>
      </c>
      <c r="P185" s="150">
        <f>'Opportunity Costs'!O88</f>
        <v>0</v>
      </c>
      <c r="Q185" s="150">
        <f>'Opportunity Costs'!P88</f>
        <v>0</v>
      </c>
      <c r="R185" s="150">
        <f>'Opportunity Costs'!Q88</f>
        <v>0</v>
      </c>
      <c r="S185" s="150">
        <f>'Opportunity Costs'!R88</f>
        <v>0</v>
      </c>
      <c r="T185" s="150">
        <f>'Opportunity Costs'!S88</f>
        <v>0</v>
      </c>
      <c r="U185" s="150">
        <f>'Opportunity Costs'!T88</f>
        <v>0</v>
      </c>
      <c r="V185" s="150">
        <f>'Opportunity Costs'!U88</f>
        <v>0</v>
      </c>
      <c r="W185" s="321"/>
      <c r="X185" s="321"/>
      <c r="Y185" s="321"/>
      <c r="Z185" s="321"/>
      <c r="AA185" s="321"/>
      <c r="AB185" s="321"/>
      <c r="AC185" s="321"/>
      <c r="AD185" s="321"/>
      <c r="AE185" s="321"/>
      <c r="AF185" s="321"/>
      <c r="AG185" s="321"/>
      <c r="AH185" s="321"/>
      <c r="AI185" s="321"/>
      <c r="AJ185" s="321"/>
      <c r="AK185" s="321"/>
      <c r="AL185" s="321"/>
      <c r="AM185" s="321"/>
    </row>
    <row r="186" spans="1:39" s="323" customFormat="1" x14ac:dyDescent="0.3">
      <c r="A186" s="321"/>
      <c r="B186" s="322" t="str">
        <f>'Opportunity Costs'!A89</f>
        <v xml:space="preserve">Agriculture </v>
      </c>
      <c r="C186" s="150">
        <f>'Opportunity Costs'!B89</f>
        <v>0</v>
      </c>
      <c r="D186" s="150">
        <f>'Opportunity Costs'!C89</f>
        <v>0</v>
      </c>
      <c r="E186" s="150">
        <f>'Opportunity Costs'!D89</f>
        <v>0</v>
      </c>
      <c r="F186" s="150">
        <f>'Opportunity Costs'!E89</f>
        <v>0</v>
      </c>
      <c r="G186" s="150">
        <f>'Opportunity Costs'!F89</f>
        <v>0</v>
      </c>
      <c r="H186" s="150">
        <f>'Opportunity Costs'!G89</f>
        <v>0</v>
      </c>
      <c r="I186" s="150">
        <f>'Opportunity Costs'!H89</f>
        <v>0</v>
      </c>
      <c r="J186" s="150">
        <f>'Opportunity Costs'!I89</f>
        <v>0</v>
      </c>
      <c r="K186" s="150">
        <f>'Opportunity Costs'!J89</f>
        <v>0</v>
      </c>
      <c r="L186" s="150">
        <f>'Opportunity Costs'!K89</f>
        <v>0</v>
      </c>
      <c r="M186" s="150">
        <f>'Opportunity Costs'!L89</f>
        <v>0</v>
      </c>
      <c r="N186" s="150">
        <f>'Opportunity Costs'!M89</f>
        <v>0</v>
      </c>
      <c r="O186" s="150">
        <f>'Opportunity Costs'!N89</f>
        <v>0</v>
      </c>
      <c r="P186" s="150">
        <f>'Opportunity Costs'!O89</f>
        <v>0</v>
      </c>
      <c r="Q186" s="150">
        <f>'Opportunity Costs'!P89</f>
        <v>0</v>
      </c>
      <c r="R186" s="150">
        <f>'Opportunity Costs'!Q89</f>
        <v>0</v>
      </c>
      <c r="S186" s="150">
        <f>'Opportunity Costs'!R89</f>
        <v>0</v>
      </c>
      <c r="T186" s="150">
        <f>'Opportunity Costs'!S89</f>
        <v>0</v>
      </c>
      <c r="U186" s="150">
        <f>'Opportunity Costs'!T89</f>
        <v>0</v>
      </c>
      <c r="V186" s="150">
        <f>'Opportunity Costs'!U89</f>
        <v>0</v>
      </c>
      <c r="W186" s="321"/>
      <c r="X186" s="321"/>
      <c r="Y186" s="321"/>
      <c r="Z186" s="321"/>
      <c r="AA186" s="321"/>
      <c r="AB186" s="321"/>
      <c r="AC186" s="321"/>
      <c r="AD186" s="321"/>
      <c r="AE186" s="321"/>
      <c r="AF186" s="321"/>
      <c r="AG186" s="321"/>
      <c r="AH186" s="321"/>
      <c r="AI186" s="321"/>
      <c r="AJ186" s="321"/>
      <c r="AK186" s="321"/>
      <c r="AL186" s="321"/>
      <c r="AM186" s="321"/>
    </row>
    <row r="187" spans="1:39" s="323" customFormat="1" x14ac:dyDescent="0.3">
      <c r="A187" s="321"/>
      <c r="B187" s="322" t="str">
        <f>'Opportunity Costs'!A90</f>
        <v>Sustainable logging of primary forests</v>
      </c>
      <c r="C187" s="150">
        <f>'Opportunity Costs'!B90</f>
        <v>0</v>
      </c>
      <c r="D187" s="150">
        <f>'Opportunity Costs'!C90</f>
        <v>0</v>
      </c>
      <c r="E187" s="150">
        <f>'Opportunity Costs'!D90</f>
        <v>0</v>
      </c>
      <c r="F187" s="150">
        <f>'Opportunity Costs'!E90</f>
        <v>0</v>
      </c>
      <c r="G187" s="150">
        <f>'Opportunity Costs'!F90</f>
        <v>0</v>
      </c>
      <c r="H187" s="150">
        <f>'Opportunity Costs'!G90</f>
        <v>0</v>
      </c>
      <c r="I187" s="150">
        <f>'Opportunity Costs'!H90</f>
        <v>0</v>
      </c>
      <c r="J187" s="150">
        <f>'Opportunity Costs'!I90</f>
        <v>0</v>
      </c>
      <c r="K187" s="150">
        <f>'Opportunity Costs'!J90</f>
        <v>0</v>
      </c>
      <c r="L187" s="150">
        <f>'Opportunity Costs'!K90</f>
        <v>0</v>
      </c>
      <c r="M187" s="150">
        <f>'Opportunity Costs'!L90</f>
        <v>0</v>
      </c>
      <c r="N187" s="150">
        <f>'Opportunity Costs'!M90</f>
        <v>0</v>
      </c>
      <c r="O187" s="150">
        <f>'Opportunity Costs'!N90</f>
        <v>0</v>
      </c>
      <c r="P187" s="150">
        <f>'Opportunity Costs'!O90</f>
        <v>0</v>
      </c>
      <c r="Q187" s="150">
        <f>'Opportunity Costs'!P90</f>
        <v>0</v>
      </c>
      <c r="R187" s="150">
        <f>'Opportunity Costs'!Q90</f>
        <v>0</v>
      </c>
      <c r="S187" s="150">
        <f>'Opportunity Costs'!R90</f>
        <v>0</v>
      </c>
      <c r="T187" s="150">
        <f>'Opportunity Costs'!S90</f>
        <v>0</v>
      </c>
      <c r="U187" s="150">
        <f>'Opportunity Costs'!T90</f>
        <v>0</v>
      </c>
      <c r="V187" s="150">
        <f>'Opportunity Costs'!U90</f>
        <v>0</v>
      </c>
      <c r="W187" s="321"/>
      <c r="X187" s="321"/>
      <c r="Y187" s="321"/>
      <c r="Z187" s="321"/>
      <c r="AA187" s="321"/>
      <c r="AB187" s="321"/>
      <c r="AC187" s="321"/>
      <c r="AD187" s="321"/>
      <c r="AE187" s="321"/>
      <c r="AF187" s="321"/>
      <c r="AG187" s="321"/>
      <c r="AH187" s="321"/>
      <c r="AI187" s="321"/>
      <c r="AJ187" s="321"/>
      <c r="AK187" s="321"/>
      <c r="AL187" s="321"/>
      <c r="AM187" s="321"/>
    </row>
    <row r="188" spans="1:39" s="323" customFormat="1" x14ac:dyDescent="0.3">
      <c r="A188" s="321"/>
      <c r="B188" s="322" t="str">
        <f>'Opportunity Costs'!A91</f>
        <v>Land use e</v>
      </c>
      <c r="C188" s="150">
        <f>'Opportunity Costs'!B91</f>
        <v>0</v>
      </c>
      <c r="D188" s="150">
        <f>'Opportunity Costs'!C91</f>
        <v>0</v>
      </c>
      <c r="E188" s="150">
        <f>'Opportunity Costs'!D91</f>
        <v>0</v>
      </c>
      <c r="F188" s="150">
        <f>'Opportunity Costs'!E91</f>
        <v>0</v>
      </c>
      <c r="G188" s="150">
        <f>'Opportunity Costs'!F91</f>
        <v>0</v>
      </c>
      <c r="H188" s="150">
        <f>'Opportunity Costs'!G91</f>
        <v>0</v>
      </c>
      <c r="I188" s="150">
        <f>'Opportunity Costs'!H91</f>
        <v>0</v>
      </c>
      <c r="J188" s="150">
        <f>'Opportunity Costs'!I91</f>
        <v>0</v>
      </c>
      <c r="K188" s="150">
        <f>'Opportunity Costs'!J91</f>
        <v>0</v>
      </c>
      <c r="L188" s="150">
        <f>'Opportunity Costs'!K91</f>
        <v>0</v>
      </c>
      <c r="M188" s="150">
        <f>'Opportunity Costs'!L91</f>
        <v>0</v>
      </c>
      <c r="N188" s="150">
        <f>'Opportunity Costs'!M91</f>
        <v>0</v>
      </c>
      <c r="O188" s="150">
        <f>'Opportunity Costs'!N91</f>
        <v>0</v>
      </c>
      <c r="P188" s="150">
        <f>'Opportunity Costs'!O91</f>
        <v>0</v>
      </c>
      <c r="Q188" s="150">
        <f>'Opportunity Costs'!P91</f>
        <v>0</v>
      </c>
      <c r="R188" s="150">
        <f>'Opportunity Costs'!Q91</f>
        <v>0</v>
      </c>
      <c r="S188" s="150">
        <f>'Opportunity Costs'!R91</f>
        <v>0</v>
      </c>
      <c r="T188" s="150">
        <f>'Opportunity Costs'!S91</f>
        <v>0</v>
      </c>
      <c r="U188" s="150">
        <f>'Opportunity Costs'!T91</f>
        <v>0</v>
      </c>
      <c r="V188" s="150">
        <f>'Opportunity Costs'!U91</f>
        <v>0</v>
      </c>
      <c r="W188" s="321"/>
      <c r="X188" s="321"/>
      <c r="Y188" s="321"/>
      <c r="Z188" s="321"/>
      <c r="AA188" s="321"/>
      <c r="AB188" s="321"/>
      <c r="AC188" s="321"/>
      <c r="AD188" s="321"/>
      <c r="AE188" s="321"/>
      <c r="AF188" s="321"/>
      <c r="AG188" s="321"/>
      <c r="AH188" s="321"/>
      <c r="AI188" s="321"/>
      <c r="AJ188" s="321"/>
      <c r="AK188" s="321"/>
      <c r="AL188" s="321"/>
      <c r="AM188" s="321"/>
    </row>
    <row r="189" spans="1:39" s="323" customFormat="1" x14ac:dyDescent="0.3">
      <c r="A189" s="321"/>
      <c r="B189" s="322" t="str">
        <f>'Opportunity Costs'!A92</f>
        <v>Land use g</v>
      </c>
      <c r="C189" s="150">
        <f>'Opportunity Costs'!B92</f>
        <v>0</v>
      </c>
      <c r="D189" s="150">
        <f>'Opportunity Costs'!C92</f>
        <v>0</v>
      </c>
      <c r="E189" s="150">
        <f>'Opportunity Costs'!D92</f>
        <v>0</v>
      </c>
      <c r="F189" s="150">
        <f>'Opportunity Costs'!E92</f>
        <v>0</v>
      </c>
      <c r="G189" s="150">
        <f>'Opportunity Costs'!F92</f>
        <v>0</v>
      </c>
      <c r="H189" s="150">
        <f>'Opportunity Costs'!G92</f>
        <v>0</v>
      </c>
      <c r="I189" s="150">
        <f>'Opportunity Costs'!H92</f>
        <v>0</v>
      </c>
      <c r="J189" s="150">
        <f>'Opportunity Costs'!I92</f>
        <v>0</v>
      </c>
      <c r="K189" s="150">
        <f>'Opportunity Costs'!J92</f>
        <v>0</v>
      </c>
      <c r="L189" s="150">
        <f>'Opportunity Costs'!K92</f>
        <v>0</v>
      </c>
      <c r="M189" s="150">
        <f>'Opportunity Costs'!L92</f>
        <v>0</v>
      </c>
      <c r="N189" s="150">
        <f>'Opportunity Costs'!M92</f>
        <v>0</v>
      </c>
      <c r="O189" s="150">
        <f>'Opportunity Costs'!N92</f>
        <v>0</v>
      </c>
      <c r="P189" s="150">
        <f>'Opportunity Costs'!O92</f>
        <v>0</v>
      </c>
      <c r="Q189" s="150">
        <f>'Opportunity Costs'!P92</f>
        <v>0</v>
      </c>
      <c r="R189" s="150">
        <f>'Opportunity Costs'!Q92</f>
        <v>0</v>
      </c>
      <c r="S189" s="150">
        <f>'Opportunity Costs'!R92</f>
        <v>0</v>
      </c>
      <c r="T189" s="150">
        <f>'Opportunity Costs'!S92</f>
        <v>0</v>
      </c>
      <c r="U189" s="150">
        <f>'Opportunity Costs'!T92</f>
        <v>0</v>
      </c>
      <c r="V189" s="150">
        <f>'Opportunity Costs'!U92</f>
        <v>0</v>
      </c>
      <c r="W189" s="321"/>
      <c r="X189" s="321"/>
      <c r="Y189" s="321"/>
      <c r="Z189" s="321"/>
      <c r="AA189" s="321"/>
      <c r="AB189" s="321"/>
      <c r="AC189" s="321"/>
      <c r="AD189" s="321"/>
      <c r="AE189" s="321"/>
      <c r="AF189" s="321"/>
      <c r="AG189" s="321"/>
      <c r="AH189" s="321"/>
      <c r="AI189" s="321"/>
      <c r="AJ189" s="321"/>
      <c r="AK189" s="321"/>
      <c r="AL189" s="321"/>
      <c r="AM189" s="321"/>
    </row>
    <row r="190" spans="1:39" s="323" customFormat="1" x14ac:dyDescent="0.3">
      <c r="A190" s="321"/>
      <c r="B190" s="322" t="str">
        <f>'Opportunity Costs'!A93</f>
        <v>Land use h</v>
      </c>
      <c r="C190" s="150">
        <f>'Opportunity Costs'!B93</f>
        <v>0</v>
      </c>
      <c r="D190" s="150">
        <f>'Opportunity Costs'!C93</f>
        <v>0</v>
      </c>
      <c r="E190" s="150">
        <f>'Opportunity Costs'!D93</f>
        <v>0</v>
      </c>
      <c r="F190" s="150">
        <f>'Opportunity Costs'!E93</f>
        <v>0</v>
      </c>
      <c r="G190" s="150">
        <f>'Opportunity Costs'!F93</f>
        <v>0</v>
      </c>
      <c r="H190" s="150">
        <f>'Opportunity Costs'!G93</f>
        <v>0</v>
      </c>
      <c r="I190" s="150">
        <f>'Opportunity Costs'!H93</f>
        <v>0</v>
      </c>
      <c r="J190" s="150">
        <f>'Opportunity Costs'!I93</f>
        <v>0</v>
      </c>
      <c r="K190" s="150">
        <f>'Opportunity Costs'!J93</f>
        <v>0</v>
      </c>
      <c r="L190" s="150">
        <f>'Opportunity Costs'!K93</f>
        <v>0</v>
      </c>
      <c r="M190" s="150">
        <f>'Opportunity Costs'!L93</f>
        <v>0</v>
      </c>
      <c r="N190" s="150">
        <f>'Opportunity Costs'!M93</f>
        <v>0</v>
      </c>
      <c r="O190" s="150">
        <f>'Opportunity Costs'!N93</f>
        <v>0</v>
      </c>
      <c r="P190" s="150">
        <f>'Opportunity Costs'!O93</f>
        <v>0</v>
      </c>
      <c r="Q190" s="150">
        <f>'Opportunity Costs'!P93</f>
        <v>0</v>
      </c>
      <c r="R190" s="150">
        <f>'Opportunity Costs'!Q93</f>
        <v>0</v>
      </c>
      <c r="S190" s="150">
        <f>'Opportunity Costs'!R93</f>
        <v>0</v>
      </c>
      <c r="T190" s="150">
        <f>'Opportunity Costs'!S93</f>
        <v>0</v>
      </c>
      <c r="U190" s="150">
        <f>'Opportunity Costs'!T93</f>
        <v>0</v>
      </c>
      <c r="V190" s="150">
        <f>'Opportunity Costs'!U93</f>
        <v>0</v>
      </c>
      <c r="W190" s="321"/>
      <c r="X190" s="321"/>
      <c r="Y190" s="321"/>
      <c r="Z190" s="321"/>
      <c r="AA190" s="321"/>
      <c r="AB190" s="321"/>
      <c r="AC190" s="321"/>
      <c r="AD190" s="321"/>
      <c r="AE190" s="321"/>
      <c r="AF190" s="321"/>
      <c r="AG190" s="321"/>
      <c r="AH190" s="321"/>
      <c r="AI190" s="321"/>
      <c r="AJ190" s="321"/>
      <c r="AK190" s="321"/>
      <c r="AL190" s="321"/>
      <c r="AM190" s="321"/>
    </row>
    <row r="191" spans="1:39" s="323" customFormat="1" x14ac:dyDescent="0.3">
      <c r="A191" s="321"/>
      <c r="B191" s="322" t="str">
        <f>'Opportunity Costs'!A94</f>
        <v>Land use i</v>
      </c>
      <c r="C191" s="150">
        <f>'Opportunity Costs'!B94</f>
        <v>0</v>
      </c>
      <c r="D191" s="150">
        <f>'Opportunity Costs'!C94</f>
        <v>0</v>
      </c>
      <c r="E191" s="150">
        <f>'Opportunity Costs'!D94</f>
        <v>0</v>
      </c>
      <c r="F191" s="150">
        <f>'Opportunity Costs'!E94</f>
        <v>0</v>
      </c>
      <c r="G191" s="150">
        <f>'Opportunity Costs'!F94</f>
        <v>0</v>
      </c>
      <c r="H191" s="150">
        <f>'Opportunity Costs'!G94</f>
        <v>0</v>
      </c>
      <c r="I191" s="150">
        <f>'Opportunity Costs'!H94</f>
        <v>0</v>
      </c>
      <c r="J191" s="150">
        <f>'Opportunity Costs'!I94</f>
        <v>0</v>
      </c>
      <c r="K191" s="150">
        <f>'Opportunity Costs'!J94</f>
        <v>0</v>
      </c>
      <c r="L191" s="150">
        <f>'Opportunity Costs'!K94</f>
        <v>0</v>
      </c>
      <c r="M191" s="150">
        <f>'Opportunity Costs'!L94</f>
        <v>0</v>
      </c>
      <c r="N191" s="150">
        <f>'Opportunity Costs'!M94</f>
        <v>0</v>
      </c>
      <c r="O191" s="150">
        <f>'Opportunity Costs'!N94</f>
        <v>0</v>
      </c>
      <c r="P191" s="150">
        <f>'Opportunity Costs'!O94</f>
        <v>0</v>
      </c>
      <c r="Q191" s="150">
        <f>'Opportunity Costs'!P94</f>
        <v>0</v>
      </c>
      <c r="R191" s="150">
        <f>'Opportunity Costs'!Q94</f>
        <v>0</v>
      </c>
      <c r="S191" s="150">
        <f>'Opportunity Costs'!R94</f>
        <v>0</v>
      </c>
      <c r="T191" s="150">
        <f>'Opportunity Costs'!S94</f>
        <v>0</v>
      </c>
      <c r="U191" s="150">
        <f>'Opportunity Costs'!T94</f>
        <v>0</v>
      </c>
      <c r="V191" s="150">
        <f>'Opportunity Costs'!U94</f>
        <v>0</v>
      </c>
      <c r="W191" s="321"/>
      <c r="X191" s="321"/>
      <c r="Y191" s="321"/>
      <c r="Z191" s="321"/>
      <c r="AA191" s="321"/>
      <c r="AB191" s="321"/>
      <c r="AC191" s="321"/>
      <c r="AD191" s="321"/>
      <c r="AE191" s="321"/>
      <c r="AF191" s="321"/>
      <c r="AG191" s="321"/>
      <c r="AH191" s="321"/>
      <c r="AI191" s="321"/>
      <c r="AJ191" s="321"/>
      <c r="AK191" s="321"/>
      <c r="AL191" s="321"/>
      <c r="AM191" s="321"/>
    </row>
    <row r="192" spans="1:39" s="323" customFormat="1" x14ac:dyDescent="0.3">
      <c r="A192" s="321"/>
      <c r="B192" s="322" t="str">
        <f>'Opportunity Costs'!A95</f>
        <v>Land use j</v>
      </c>
      <c r="C192" s="150">
        <f>'Opportunity Costs'!B95</f>
        <v>0</v>
      </c>
      <c r="D192" s="150">
        <f>'Opportunity Costs'!C95</f>
        <v>0</v>
      </c>
      <c r="E192" s="150">
        <f>'Opportunity Costs'!D95</f>
        <v>0</v>
      </c>
      <c r="F192" s="150">
        <f>'Opportunity Costs'!E95</f>
        <v>0</v>
      </c>
      <c r="G192" s="150">
        <f>'Opportunity Costs'!F95</f>
        <v>0</v>
      </c>
      <c r="H192" s="150">
        <f>'Opportunity Costs'!G95</f>
        <v>0</v>
      </c>
      <c r="I192" s="150">
        <f>'Opportunity Costs'!H95</f>
        <v>0</v>
      </c>
      <c r="J192" s="150">
        <f>'Opportunity Costs'!I95</f>
        <v>0</v>
      </c>
      <c r="K192" s="150">
        <f>'Opportunity Costs'!J95</f>
        <v>0</v>
      </c>
      <c r="L192" s="150">
        <f>'Opportunity Costs'!K95</f>
        <v>0</v>
      </c>
      <c r="M192" s="150">
        <f>'Opportunity Costs'!L95</f>
        <v>0</v>
      </c>
      <c r="N192" s="150">
        <f>'Opportunity Costs'!M95</f>
        <v>0</v>
      </c>
      <c r="O192" s="150">
        <f>'Opportunity Costs'!N95</f>
        <v>0</v>
      </c>
      <c r="P192" s="150">
        <f>'Opportunity Costs'!O95</f>
        <v>0</v>
      </c>
      <c r="Q192" s="150">
        <f>'Opportunity Costs'!P95</f>
        <v>0</v>
      </c>
      <c r="R192" s="150">
        <f>'Opportunity Costs'!Q95</f>
        <v>0</v>
      </c>
      <c r="S192" s="150">
        <f>'Opportunity Costs'!R95</f>
        <v>0</v>
      </c>
      <c r="T192" s="150">
        <f>'Opportunity Costs'!S95</f>
        <v>0</v>
      </c>
      <c r="U192" s="150">
        <f>'Opportunity Costs'!T95</f>
        <v>0</v>
      </c>
      <c r="V192" s="150">
        <f>'Opportunity Costs'!U95</f>
        <v>0</v>
      </c>
      <c r="W192" s="321"/>
      <c r="X192" s="321"/>
      <c r="Y192" s="321"/>
      <c r="Z192" s="321"/>
      <c r="AA192" s="321"/>
      <c r="AB192" s="321"/>
      <c r="AC192" s="321"/>
      <c r="AD192" s="321"/>
      <c r="AE192" s="321"/>
      <c r="AF192" s="321"/>
      <c r="AG192" s="321"/>
      <c r="AH192" s="321"/>
      <c r="AI192" s="321"/>
      <c r="AJ192" s="321"/>
      <c r="AK192" s="321"/>
      <c r="AL192" s="321"/>
      <c r="AM192" s="321"/>
    </row>
    <row r="193" spans="1:39" s="323" customFormat="1" x14ac:dyDescent="0.3">
      <c r="A193" s="321"/>
      <c r="B193" s="322" t="str">
        <f>'Opportunity Costs'!A96</f>
        <v>Land use k</v>
      </c>
      <c r="C193" s="150">
        <f>'Opportunity Costs'!B96</f>
        <v>0</v>
      </c>
      <c r="D193" s="150">
        <f>'Opportunity Costs'!C96</f>
        <v>0</v>
      </c>
      <c r="E193" s="150">
        <f>'Opportunity Costs'!D96</f>
        <v>0</v>
      </c>
      <c r="F193" s="150">
        <f>'Opportunity Costs'!E96</f>
        <v>0</v>
      </c>
      <c r="G193" s="150">
        <f>'Opportunity Costs'!F96</f>
        <v>0</v>
      </c>
      <c r="H193" s="150">
        <f>'Opportunity Costs'!G96</f>
        <v>0</v>
      </c>
      <c r="I193" s="150">
        <f>'Opportunity Costs'!H96</f>
        <v>0</v>
      </c>
      <c r="J193" s="150">
        <f>'Opportunity Costs'!I96</f>
        <v>0</v>
      </c>
      <c r="K193" s="150">
        <f>'Opportunity Costs'!J96</f>
        <v>0</v>
      </c>
      <c r="L193" s="150">
        <f>'Opportunity Costs'!K96</f>
        <v>0</v>
      </c>
      <c r="M193" s="150">
        <f>'Opportunity Costs'!L96</f>
        <v>0</v>
      </c>
      <c r="N193" s="150">
        <f>'Opportunity Costs'!M96</f>
        <v>0</v>
      </c>
      <c r="O193" s="150">
        <f>'Opportunity Costs'!N96</f>
        <v>0</v>
      </c>
      <c r="P193" s="150">
        <f>'Opportunity Costs'!O96</f>
        <v>0</v>
      </c>
      <c r="Q193" s="150">
        <f>'Opportunity Costs'!P96</f>
        <v>0</v>
      </c>
      <c r="R193" s="150">
        <f>'Opportunity Costs'!Q96</f>
        <v>0</v>
      </c>
      <c r="S193" s="150">
        <f>'Opportunity Costs'!R96</f>
        <v>0</v>
      </c>
      <c r="T193" s="150">
        <f>'Opportunity Costs'!S96</f>
        <v>0</v>
      </c>
      <c r="U193" s="150">
        <f>'Opportunity Costs'!T96</f>
        <v>0</v>
      </c>
      <c r="V193" s="150">
        <f>'Opportunity Costs'!U96</f>
        <v>0</v>
      </c>
      <c r="W193" s="321"/>
      <c r="X193" s="321"/>
      <c r="Y193" s="321"/>
      <c r="Z193" s="321"/>
      <c r="AA193" s="321"/>
      <c r="AB193" s="321"/>
      <c r="AC193" s="321"/>
      <c r="AD193" s="321"/>
      <c r="AE193" s="321"/>
      <c r="AF193" s="321"/>
      <c r="AG193" s="321"/>
      <c r="AH193" s="321"/>
      <c r="AI193" s="321"/>
      <c r="AJ193" s="321"/>
      <c r="AK193" s="321"/>
      <c r="AL193" s="321"/>
      <c r="AM193" s="321"/>
    </row>
    <row r="194" spans="1:39" s="323" customFormat="1" x14ac:dyDescent="0.3">
      <c r="A194" s="321"/>
      <c r="B194" s="322" t="str">
        <f>'Opportunity Costs'!A97</f>
        <v>Land use l</v>
      </c>
      <c r="C194" s="150">
        <f>'Opportunity Costs'!B97</f>
        <v>0</v>
      </c>
      <c r="D194" s="150">
        <f>'Opportunity Costs'!C97</f>
        <v>0</v>
      </c>
      <c r="E194" s="150">
        <f>'Opportunity Costs'!D97</f>
        <v>0</v>
      </c>
      <c r="F194" s="150">
        <f>'Opportunity Costs'!E97</f>
        <v>0</v>
      </c>
      <c r="G194" s="150">
        <f>'Opportunity Costs'!F97</f>
        <v>0</v>
      </c>
      <c r="H194" s="150">
        <f>'Opportunity Costs'!G97</f>
        <v>0</v>
      </c>
      <c r="I194" s="150">
        <f>'Opportunity Costs'!H97</f>
        <v>0</v>
      </c>
      <c r="J194" s="150">
        <f>'Opportunity Costs'!I97</f>
        <v>0</v>
      </c>
      <c r="K194" s="150">
        <f>'Opportunity Costs'!J97</f>
        <v>0</v>
      </c>
      <c r="L194" s="150">
        <f>'Opportunity Costs'!K97</f>
        <v>0</v>
      </c>
      <c r="M194" s="150">
        <f>'Opportunity Costs'!L97</f>
        <v>0</v>
      </c>
      <c r="N194" s="150">
        <f>'Opportunity Costs'!M97</f>
        <v>0</v>
      </c>
      <c r="O194" s="150">
        <f>'Opportunity Costs'!N97</f>
        <v>0</v>
      </c>
      <c r="P194" s="150">
        <f>'Opportunity Costs'!O97</f>
        <v>0</v>
      </c>
      <c r="Q194" s="150">
        <f>'Opportunity Costs'!P97</f>
        <v>0</v>
      </c>
      <c r="R194" s="150">
        <f>'Opportunity Costs'!Q97</f>
        <v>0</v>
      </c>
      <c r="S194" s="150">
        <f>'Opportunity Costs'!R97</f>
        <v>0</v>
      </c>
      <c r="T194" s="150">
        <f>'Opportunity Costs'!S97</f>
        <v>0</v>
      </c>
      <c r="U194" s="150">
        <f>'Opportunity Costs'!T97</f>
        <v>0</v>
      </c>
      <c r="V194" s="150">
        <f>'Opportunity Costs'!U97</f>
        <v>0</v>
      </c>
      <c r="W194" s="321"/>
      <c r="X194" s="321"/>
      <c r="Y194" s="321"/>
      <c r="Z194" s="321"/>
      <c r="AA194" s="321"/>
      <c r="AB194" s="321"/>
      <c r="AC194" s="321"/>
      <c r="AD194" s="321"/>
      <c r="AE194" s="321"/>
      <c r="AF194" s="321"/>
      <c r="AG194" s="321"/>
      <c r="AH194" s="321"/>
      <c r="AI194" s="321"/>
      <c r="AJ194" s="321"/>
      <c r="AK194" s="321"/>
      <c r="AL194" s="321"/>
      <c r="AM194" s="321"/>
    </row>
    <row r="195" spans="1:39" s="323" customFormat="1" x14ac:dyDescent="0.3">
      <c r="A195" s="321"/>
      <c r="B195" s="322" t="str">
        <f>'Opportunity Costs'!A98</f>
        <v>Land use m</v>
      </c>
      <c r="C195" s="150">
        <f>'Opportunity Costs'!B98</f>
        <v>0</v>
      </c>
      <c r="D195" s="150">
        <f>'Opportunity Costs'!C98</f>
        <v>0</v>
      </c>
      <c r="E195" s="150">
        <f>'Opportunity Costs'!D98</f>
        <v>0</v>
      </c>
      <c r="F195" s="150">
        <f>'Opportunity Costs'!E98</f>
        <v>0</v>
      </c>
      <c r="G195" s="150">
        <f>'Opportunity Costs'!F98</f>
        <v>0</v>
      </c>
      <c r="H195" s="150">
        <f>'Opportunity Costs'!G98</f>
        <v>0</v>
      </c>
      <c r="I195" s="150">
        <f>'Opportunity Costs'!H98</f>
        <v>0</v>
      </c>
      <c r="J195" s="150">
        <f>'Opportunity Costs'!I98</f>
        <v>0</v>
      </c>
      <c r="K195" s="150">
        <f>'Opportunity Costs'!J98</f>
        <v>0</v>
      </c>
      <c r="L195" s="150">
        <f>'Opportunity Costs'!K98</f>
        <v>0</v>
      </c>
      <c r="M195" s="150">
        <f>'Opportunity Costs'!L98</f>
        <v>0</v>
      </c>
      <c r="N195" s="150">
        <f>'Opportunity Costs'!M98</f>
        <v>0</v>
      </c>
      <c r="O195" s="150">
        <f>'Opportunity Costs'!N98</f>
        <v>0</v>
      </c>
      <c r="P195" s="150">
        <f>'Opportunity Costs'!O98</f>
        <v>0</v>
      </c>
      <c r="Q195" s="150">
        <f>'Opportunity Costs'!P98</f>
        <v>0</v>
      </c>
      <c r="R195" s="150">
        <f>'Opportunity Costs'!Q98</f>
        <v>0</v>
      </c>
      <c r="S195" s="150">
        <f>'Opportunity Costs'!R98</f>
        <v>0</v>
      </c>
      <c r="T195" s="150">
        <f>'Opportunity Costs'!S98</f>
        <v>0</v>
      </c>
      <c r="U195" s="150">
        <f>'Opportunity Costs'!T98</f>
        <v>0</v>
      </c>
      <c r="V195" s="150">
        <f>'Opportunity Costs'!U98</f>
        <v>0</v>
      </c>
      <c r="W195" s="321"/>
      <c r="X195" s="321"/>
      <c r="Y195" s="321"/>
      <c r="Z195" s="321"/>
      <c r="AA195" s="321"/>
      <c r="AB195" s="321"/>
      <c r="AC195" s="321"/>
      <c r="AD195" s="321"/>
      <c r="AE195" s="321"/>
      <c r="AF195" s="321"/>
      <c r="AG195" s="321"/>
      <c r="AH195" s="321"/>
      <c r="AI195" s="321"/>
      <c r="AJ195" s="321"/>
      <c r="AK195" s="321"/>
      <c r="AL195" s="321"/>
      <c r="AM195" s="321"/>
    </row>
    <row r="196" spans="1:39" s="323" customFormat="1" x14ac:dyDescent="0.3">
      <c r="A196" s="321"/>
      <c r="B196" s="322" t="str">
        <f>'Opportunity Costs'!A99</f>
        <v>Land use n</v>
      </c>
      <c r="C196" s="150">
        <f>'Opportunity Costs'!B99</f>
        <v>0</v>
      </c>
      <c r="D196" s="150">
        <f>'Opportunity Costs'!C99</f>
        <v>0</v>
      </c>
      <c r="E196" s="150">
        <f>'Opportunity Costs'!D99</f>
        <v>0</v>
      </c>
      <c r="F196" s="150">
        <f>'Opportunity Costs'!E99</f>
        <v>0</v>
      </c>
      <c r="G196" s="150">
        <f>'Opportunity Costs'!F99</f>
        <v>0</v>
      </c>
      <c r="H196" s="150">
        <f>'Opportunity Costs'!G99</f>
        <v>0</v>
      </c>
      <c r="I196" s="150">
        <f>'Opportunity Costs'!H99</f>
        <v>0</v>
      </c>
      <c r="J196" s="150">
        <f>'Opportunity Costs'!I99</f>
        <v>0</v>
      </c>
      <c r="K196" s="150">
        <f>'Opportunity Costs'!J99</f>
        <v>0</v>
      </c>
      <c r="L196" s="150">
        <f>'Opportunity Costs'!K99</f>
        <v>0</v>
      </c>
      <c r="M196" s="150">
        <f>'Opportunity Costs'!L99</f>
        <v>0</v>
      </c>
      <c r="N196" s="150">
        <f>'Opportunity Costs'!M99</f>
        <v>0</v>
      </c>
      <c r="O196" s="150">
        <f>'Opportunity Costs'!N99</f>
        <v>0</v>
      </c>
      <c r="P196" s="150">
        <f>'Opportunity Costs'!O99</f>
        <v>0</v>
      </c>
      <c r="Q196" s="150">
        <f>'Opportunity Costs'!P99</f>
        <v>0</v>
      </c>
      <c r="R196" s="150">
        <f>'Opportunity Costs'!Q99</f>
        <v>0</v>
      </c>
      <c r="S196" s="150">
        <f>'Opportunity Costs'!R99</f>
        <v>0</v>
      </c>
      <c r="T196" s="150">
        <f>'Opportunity Costs'!S99</f>
        <v>0</v>
      </c>
      <c r="U196" s="150">
        <f>'Opportunity Costs'!T99</f>
        <v>0</v>
      </c>
      <c r="V196" s="150">
        <f>'Opportunity Costs'!U99</f>
        <v>0</v>
      </c>
      <c r="W196" s="321"/>
      <c r="X196" s="321"/>
      <c r="Y196" s="321"/>
      <c r="Z196" s="321"/>
      <c r="AA196" s="321"/>
      <c r="AB196" s="321"/>
      <c r="AC196" s="321"/>
      <c r="AD196" s="321"/>
      <c r="AE196" s="321"/>
      <c r="AF196" s="321"/>
      <c r="AG196" s="321"/>
      <c r="AH196" s="321"/>
      <c r="AI196" s="321"/>
      <c r="AJ196" s="321"/>
      <c r="AK196" s="321"/>
      <c r="AL196" s="321"/>
      <c r="AM196" s="321"/>
    </row>
    <row r="197" spans="1:39" s="323" customFormat="1" x14ac:dyDescent="0.3">
      <c r="A197" s="321"/>
      <c r="B197" s="322" t="str">
        <f>'Opportunity Costs'!A100</f>
        <v>Land use o</v>
      </c>
      <c r="C197" s="150">
        <f>'Opportunity Costs'!B100</f>
        <v>0</v>
      </c>
      <c r="D197" s="150">
        <f>'Opportunity Costs'!C100</f>
        <v>0</v>
      </c>
      <c r="E197" s="150">
        <f>'Opportunity Costs'!D100</f>
        <v>0</v>
      </c>
      <c r="F197" s="150">
        <f>'Opportunity Costs'!E100</f>
        <v>0</v>
      </c>
      <c r="G197" s="150">
        <f>'Opportunity Costs'!F100</f>
        <v>0</v>
      </c>
      <c r="H197" s="150">
        <f>'Opportunity Costs'!G100</f>
        <v>0</v>
      </c>
      <c r="I197" s="150">
        <f>'Opportunity Costs'!H100</f>
        <v>0</v>
      </c>
      <c r="J197" s="150">
        <f>'Opportunity Costs'!I100</f>
        <v>0</v>
      </c>
      <c r="K197" s="150">
        <f>'Opportunity Costs'!J100</f>
        <v>0</v>
      </c>
      <c r="L197" s="150">
        <f>'Opportunity Costs'!K100</f>
        <v>0</v>
      </c>
      <c r="M197" s="150">
        <f>'Opportunity Costs'!L100</f>
        <v>0</v>
      </c>
      <c r="N197" s="150">
        <f>'Opportunity Costs'!M100</f>
        <v>0</v>
      </c>
      <c r="O197" s="150">
        <f>'Opportunity Costs'!N100</f>
        <v>0</v>
      </c>
      <c r="P197" s="150">
        <f>'Opportunity Costs'!O100</f>
        <v>0</v>
      </c>
      <c r="Q197" s="150">
        <f>'Opportunity Costs'!P100</f>
        <v>0</v>
      </c>
      <c r="R197" s="150">
        <f>'Opportunity Costs'!Q100</f>
        <v>0</v>
      </c>
      <c r="S197" s="150">
        <f>'Opportunity Costs'!R100</f>
        <v>0</v>
      </c>
      <c r="T197" s="150">
        <f>'Opportunity Costs'!S100</f>
        <v>0</v>
      </c>
      <c r="U197" s="150">
        <f>'Opportunity Costs'!T100</f>
        <v>0</v>
      </c>
      <c r="V197" s="150">
        <f>'Opportunity Costs'!U100</f>
        <v>0</v>
      </c>
      <c r="W197" s="321"/>
      <c r="X197" s="321"/>
      <c r="Y197" s="321"/>
      <c r="Z197" s="321"/>
      <c r="AA197" s="321"/>
      <c r="AB197" s="321"/>
      <c r="AC197" s="321"/>
      <c r="AD197" s="321"/>
      <c r="AE197" s="321"/>
      <c r="AF197" s="321"/>
      <c r="AG197" s="321"/>
      <c r="AH197" s="321"/>
      <c r="AI197" s="321"/>
      <c r="AJ197" s="321"/>
      <c r="AK197" s="321"/>
      <c r="AL197" s="321"/>
      <c r="AM197" s="321"/>
    </row>
    <row r="198" spans="1:39" s="323" customFormat="1" x14ac:dyDescent="0.3">
      <c r="A198" s="321"/>
      <c r="B198" s="322" t="str">
        <f>'Opportunity Costs'!A101</f>
        <v>Land use p</v>
      </c>
      <c r="C198" s="150">
        <f>'Opportunity Costs'!B101</f>
        <v>0</v>
      </c>
      <c r="D198" s="150">
        <f>'Opportunity Costs'!C101</f>
        <v>0</v>
      </c>
      <c r="E198" s="150">
        <f>'Opportunity Costs'!D101</f>
        <v>0</v>
      </c>
      <c r="F198" s="150">
        <f>'Opportunity Costs'!E101</f>
        <v>0</v>
      </c>
      <c r="G198" s="150">
        <f>'Opportunity Costs'!F101</f>
        <v>0</v>
      </c>
      <c r="H198" s="150">
        <f>'Opportunity Costs'!G101</f>
        <v>0</v>
      </c>
      <c r="I198" s="150">
        <f>'Opportunity Costs'!H101</f>
        <v>0</v>
      </c>
      <c r="J198" s="150">
        <f>'Opportunity Costs'!I101</f>
        <v>0</v>
      </c>
      <c r="K198" s="150">
        <f>'Opportunity Costs'!J101</f>
        <v>0</v>
      </c>
      <c r="L198" s="150">
        <f>'Opportunity Costs'!K101</f>
        <v>0</v>
      </c>
      <c r="M198" s="150">
        <f>'Opportunity Costs'!L101</f>
        <v>0</v>
      </c>
      <c r="N198" s="150">
        <f>'Opportunity Costs'!M101</f>
        <v>0</v>
      </c>
      <c r="O198" s="150">
        <f>'Opportunity Costs'!N101</f>
        <v>0</v>
      </c>
      <c r="P198" s="150">
        <f>'Opportunity Costs'!O101</f>
        <v>0</v>
      </c>
      <c r="Q198" s="150">
        <f>'Opportunity Costs'!P101</f>
        <v>0</v>
      </c>
      <c r="R198" s="150">
        <f>'Opportunity Costs'!Q101</f>
        <v>0</v>
      </c>
      <c r="S198" s="150">
        <f>'Opportunity Costs'!R101</f>
        <v>0</v>
      </c>
      <c r="T198" s="150">
        <f>'Opportunity Costs'!S101</f>
        <v>0</v>
      </c>
      <c r="U198" s="150">
        <f>'Opportunity Costs'!T101</f>
        <v>0</v>
      </c>
      <c r="V198" s="150">
        <f>'Opportunity Costs'!U101</f>
        <v>0</v>
      </c>
      <c r="W198" s="321"/>
      <c r="X198" s="321"/>
      <c r="Y198" s="321"/>
      <c r="Z198" s="321"/>
      <c r="AA198" s="321"/>
      <c r="AB198" s="321"/>
      <c r="AC198" s="321"/>
      <c r="AD198" s="321"/>
      <c r="AE198" s="321"/>
      <c r="AF198" s="321"/>
      <c r="AG198" s="321"/>
      <c r="AH198" s="321"/>
      <c r="AI198" s="321"/>
      <c r="AJ198" s="321"/>
      <c r="AK198" s="321"/>
      <c r="AL198" s="321"/>
      <c r="AM198" s="321"/>
    </row>
    <row r="199" spans="1:39" s="323" customFormat="1" x14ac:dyDescent="0.3">
      <c r="A199" s="321"/>
      <c r="B199" s="322" t="str">
        <f>'Opportunity Costs'!A102</f>
        <v>Land use q</v>
      </c>
      <c r="C199" s="150">
        <f>'Opportunity Costs'!B102</f>
        <v>0</v>
      </c>
      <c r="D199" s="150">
        <f>'Opportunity Costs'!C102</f>
        <v>0</v>
      </c>
      <c r="E199" s="150">
        <f>'Opportunity Costs'!D102</f>
        <v>0</v>
      </c>
      <c r="F199" s="150">
        <f>'Opportunity Costs'!E102</f>
        <v>0</v>
      </c>
      <c r="G199" s="150">
        <f>'Opportunity Costs'!F102</f>
        <v>0</v>
      </c>
      <c r="H199" s="150">
        <f>'Opportunity Costs'!G102</f>
        <v>0</v>
      </c>
      <c r="I199" s="150">
        <f>'Opportunity Costs'!H102</f>
        <v>0</v>
      </c>
      <c r="J199" s="150">
        <f>'Opportunity Costs'!I102</f>
        <v>0</v>
      </c>
      <c r="K199" s="150">
        <f>'Opportunity Costs'!J102</f>
        <v>0</v>
      </c>
      <c r="L199" s="150">
        <f>'Opportunity Costs'!K102</f>
        <v>0</v>
      </c>
      <c r="M199" s="150">
        <f>'Opportunity Costs'!L102</f>
        <v>0</v>
      </c>
      <c r="N199" s="150">
        <f>'Opportunity Costs'!M102</f>
        <v>0</v>
      </c>
      <c r="O199" s="150">
        <f>'Opportunity Costs'!N102</f>
        <v>0</v>
      </c>
      <c r="P199" s="150">
        <f>'Opportunity Costs'!O102</f>
        <v>0</v>
      </c>
      <c r="Q199" s="150">
        <f>'Opportunity Costs'!P102</f>
        <v>0</v>
      </c>
      <c r="R199" s="150">
        <f>'Opportunity Costs'!Q102</f>
        <v>0</v>
      </c>
      <c r="S199" s="150">
        <f>'Opportunity Costs'!R102</f>
        <v>0</v>
      </c>
      <c r="T199" s="150">
        <f>'Opportunity Costs'!S102</f>
        <v>0</v>
      </c>
      <c r="U199" s="150">
        <f>'Opportunity Costs'!T102</f>
        <v>0</v>
      </c>
      <c r="V199" s="150">
        <f>'Opportunity Costs'!U102</f>
        <v>0</v>
      </c>
      <c r="W199" s="321"/>
      <c r="X199" s="321"/>
      <c r="Y199" s="321"/>
      <c r="Z199" s="321"/>
      <c r="AA199" s="321"/>
      <c r="AB199" s="321"/>
      <c r="AC199" s="321"/>
      <c r="AD199" s="321"/>
      <c r="AE199" s="321"/>
      <c r="AF199" s="321"/>
      <c r="AG199" s="321"/>
      <c r="AH199" s="321"/>
      <c r="AI199" s="321"/>
      <c r="AJ199" s="321"/>
      <c r="AK199" s="321"/>
      <c r="AL199" s="321"/>
      <c r="AM199" s="321"/>
    </row>
    <row r="200" spans="1:39" s="323" customFormat="1" x14ac:dyDescent="0.3">
      <c r="A200" s="321"/>
      <c r="B200" s="322" t="str">
        <f>'Opportunity Costs'!A103</f>
        <v>Land use r</v>
      </c>
      <c r="C200" s="150">
        <f>'Opportunity Costs'!B103</f>
        <v>0</v>
      </c>
      <c r="D200" s="150">
        <f>'Opportunity Costs'!C103</f>
        <v>0</v>
      </c>
      <c r="E200" s="150">
        <f>'Opportunity Costs'!D103</f>
        <v>0</v>
      </c>
      <c r="F200" s="150">
        <f>'Opportunity Costs'!E103</f>
        <v>0</v>
      </c>
      <c r="G200" s="150">
        <f>'Opportunity Costs'!F103</f>
        <v>0</v>
      </c>
      <c r="H200" s="150">
        <f>'Opportunity Costs'!G103</f>
        <v>0</v>
      </c>
      <c r="I200" s="150">
        <f>'Opportunity Costs'!H103</f>
        <v>0</v>
      </c>
      <c r="J200" s="150">
        <f>'Opportunity Costs'!I103</f>
        <v>0</v>
      </c>
      <c r="K200" s="150">
        <f>'Opportunity Costs'!J103</f>
        <v>0</v>
      </c>
      <c r="L200" s="150">
        <f>'Opportunity Costs'!K103</f>
        <v>0</v>
      </c>
      <c r="M200" s="150">
        <f>'Opportunity Costs'!L103</f>
        <v>0</v>
      </c>
      <c r="N200" s="150">
        <f>'Opportunity Costs'!M103</f>
        <v>0</v>
      </c>
      <c r="O200" s="150">
        <f>'Opportunity Costs'!N103</f>
        <v>0</v>
      </c>
      <c r="P200" s="150">
        <f>'Opportunity Costs'!O103</f>
        <v>0</v>
      </c>
      <c r="Q200" s="150">
        <f>'Opportunity Costs'!P103</f>
        <v>0</v>
      </c>
      <c r="R200" s="150">
        <f>'Opportunity Costs'!Q103</f>
        <v>0</v>
      </c>
      <c r="S200" s="150">
        <f>'Opportunity Costs'!R103</f>
        <v>0</v>
      </c>
      <c r="T200" s="150">
        <f>'Opportunity Costs'!S103</f>
        <v>0</v>
      </c>
      <c r="U200" s="150">
        <f>'Opportunity Costs'!T103</f>
        <v>0</v>
      </c>
      <c r="V200" s="150">
        <f>'Opportunity Costs'!U103</f>
        <v>0</v>
      </c>
      <c r="W200" s="321"/>
      <c r="X200" s="321"/>
      <c r="Y200" s="321"/>
      <c r="Z200" s="321"/>
      <c r="AA200" s="321"/>
      <c r="AB200" s="321"/>
      <c r="AC200" s="321"/>
      <c r="AD200" s="321"/>
      <c r="AE200" s="321"/>
      <c r="AF200" s="321"/>
      <c r="AG200" s="321"/>
      <c r="AH200" s="321"/>
      <c r="AI200" s="321"/>
      <c r="AJ200" s="321"/>
      <c r="AK200" s="321"/>
      <c r="AL200" s="321"/>
      <c r="AM200" s="321"/>
    </row>
    <row r="201" spans="1:39" s="323" customFormat="1" x14ac:dyDescent="0.3">
      <c r="A201" s="321"/>
      <c r="B201" s="322" t="str">
        <f>'Opportunity Costs'!A104</f>
        <v>Land use s</v>
      </c>
      <c r="C201" s="150">
        <f>'Opportunity Costs'!B104</f>
        <v>0</v>
      </c>
      <c r="D201" s="150">
        <f>'Opportunity Costs'!C104</f>
        <v>0</v>
      </c>
      <c r="E201" s="150">
        <f>'Opportunity Costs'!D104</f>
        <v>0</v>
      </c>
      <c r="F201" s="150">
        <f>'Opportunity Costs'!E104</f>
        <v>0</v>
      </c>
      <c r="G201" s="150">
        <f>'Opportunity Costs'!F104</f>
        <v>0</v>
      </c>
      <c r="H201" s="150">
        <f>'Opportunity Costs'!G104</f>
        <v>0</v>
      </c>
      <c r="I201" s="150">
        <f>'Opportunity Costs'!H104</f>
        <v>0</v>
      </c>
      <c r="J201" s="150">
        <f>'Opportunity Costs'!I104</f>
        <v>0</v>
      </c>
      <c r="K201" s="150">
        <f>'Opportunity Costs'!J104</f>
        <v>0</v>
      </c>
      <c r="L201" s="150">
        <f>'Opportunity Costs'!K104</f>
        <v>0</v>
      </c>
      <c r="M201" s="150">
        <f>'Opportunity Costs'!L104</f>
        <v>0</v>
      </c>
      <c r="N201" s="150">
        <f>'Opportunity Costs'!M104</f>
        <v>0</v>
      </c>
      <c r="O201" s="150">
        <f>'Opportunity Costs'!N104</f>
        <v>0</v>
      </c>
      <c r="P201" s="150">
        <f>'Opportunity Costs'!O104</f>
        <v>0</v>
      </c>
      <c r="Q201" s="150">
        <f>'Opportunity Costs'!P104</f>
        <v>0</v>
      </c>
      <c r="R201" s="150">
        <f>'Opportunity Costs'!Q104</f>
        <v>0</v>
      </c>
      <c r="S201" s="150">
        <f>'Opportunity Costs'!R104</f>
        <v>0</v>
      </c>
      <c r="T201" s="150">
        <f>'Opportunity Costs'!S104</f>
        <v>0</v>
      </c>
      <c r="U201" s="150">
        <f>'Opportunity Costs'!T104</f>
        <v>0</v>
      </c>
      <c r="V201" s="150">
        <f>'Opportunity Costs'!U104</f>
        <v>0</v>
      </c>
      <c r="W201" s="321"/>
      <c r="X201" s="321"/>
      <c r="Y201" s="321"/>
      <c r="Z201" s="321"/>
      <c r="AA201" s="321"/>
      <c r="AB201" s="321"/>
      <c r="AC201" s="321"/>
      <c r="AD201" s="321"/>
      <c r="AE201" s="321"/>
      <c r="AF201" s="321"/>
      <c r="AG201" s="321"/>
      <c r="AH201" s="321"/>
      <c r="AI201" s="321"/>
      <c r="AJ201" s="321"/>
      <c r="AK201" s="321"/>
      <c r="AL201" s="321"/>
      <c r="AM201" s="321"/>
    </row>
    <row r="202" spans="1:39" s="323" customFormat="1" x14ac:dyDescent="0.3">
      <c r="A202" s="321"/>
      <c r="B202" s="322" t="str">
        <f>'Opportunity Costs'!A105</f>
        <v>Land use XXXXXXX</v>
      </c>
      <c r="C202" s="150">
        <f>'Opportunity Costs'!B105</f>
        <v>0</v>
      </c>
      <c r="D202" s="150">
        <f>'Opportunity Costs'!C105</f>
        <v>0</v>
      </c>
      <c r="E202" s="150">
        <f>'Opportunity Costs'!D105</f>
        <v>0</v>
      </c>
      <c r="F202" s="150">
        <f>'Opportunity Costs'!E105</f>
        <v>0</v>
      </c>
      <c r="G202" s="150">
        <f>'Opportunity Costs'!F105</f>
        <v>0</v>
      </c>
      <c r="H202" s="150">
        <f>'Opportunity Costs'!G105</f>
        <v>0</v>
      </c>
      <c r="I202" s="150">
        <f>'Opportunity Costs'!H105</f>
        <v>0</v>
      </c>
      <c r="J202" s="150">
        <f>'Opportunity Costs'!I105</f>
        <v>0</v>
      </c>
      <c r="K202" s="150">
        <f>'Opportunity Costs'!J105</f>
        <v>0</v>
      </c>
      <c r="L202" s="150">
        <f>'Opportunity Costs'!K105</f>
        <v>0</v>
      </c>
      <c r="M202" s="150">
        <f>'Opportunity Costs'!L105</f>
        <v>0</v>
      </c>
      <c r="N202" s="150">
        <f>'Opportunity Costs'!M105</f>
        <v>0</v>
      </c>
      <c r="O202" s="150">
        <f>'Opportunity Costs'!N105</f>
        <v>0</v>
      </c>
      <c r="P202" s="150">
        <f>'Opportunity Costs'!O105</f>
        <v>0</v>
      </c>
      <c r="Q202" s="150">
        <f>'Opportunity Costs'!P105</f>
        <v>0</v>
      </c>
      <c r="R202" s="150">
        <f>'Opportunity Costs'!Q105</f>
        <v>0</v>
      </c>
      <c r="S202" s="150">
        <f>'Opportunity Costs'!R105</f>
        <v>0</v>
      </c>
      <c r="T202" s="150">
        <f>'Opportunity Costs'!S105</f>
        <v>0</v>
      </c>
      <c r="U202" s="150">
        <f>'Opportunity Costs'!T105</f>
        <v>0</v>
      </c>
      <c r="V202" s="150">
        <f>'Opportunity Costs'!U105</f>
        <v>0</v>
      </c>
      <c r="W202" s="321"/>
      <c r="X202" s="321"/>
      <c r="Y202" s="321"/>
      <c r="Z202" s="321"/>
      <c r="AA202" s="321"/>
      <c r="AB202" s="321"/>
      <c r="AC202" s="321"/>
      <c r="AD202" s="321"/>
      <c r="AE202" s="321"/>
      <c r="AF202" s="321"/>
      <c r="AG202" s="321"/>
      <c r="AH202" s="321"/>
      <c r="AI202" s="321"/>
      <c r="AJ202" s="321"/>
      <c r="AK202" s="321"/>
      <c r="AL202" s="321"/>
      <c r="AM202" s="321"/>
    </row>
    <row r="203" spans="1:39"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row>
    <row r="204" spans="1:39"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row>
    <row r="205" spans="1:39"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row>
    <row r="206" spans="1:39"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row>
    <row r="207" spans="1:39"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row>
    <row r="208" spans="1:39"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row>
    <row r="209" spans="1:39"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row>
    <row r="210" spans="1:39"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row>
    <row r="211" spans="1:39"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row>
    <row r="212" spans="1:39"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row>
    <row r="213" spans="1:39"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row>
    <row r="214" spans="1:39"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row>
    <row r="215" spans="1:39"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row>
    <row r="216" spans="1:39"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row>
    <row r="217" spans="1:39"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row>
    <row r="218" spans="1:39"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row>
    <row r="219" spans="1:39"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row>
    <row r="220" spans="1:39"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row>
    <row r="221" spans="1:39"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row>
    <row r="222" spans="1:39"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row>
    <row r="223" spans="1:39"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row>
    <row r="224" spans="1:39"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row>
    <row r="225" spans="1:39"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row>
    <row r="226" spans="1:39"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row>
    <row r="227" spans="1:39"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row>
    <row r="228" spans="1:39"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row>
    <row r="229" spans="1:39"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row>
    <row r="230" spans="1:39"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row>
    <row r="231" spans="1:39"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row>
    <row r="232" spans="1:39"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row>
    <row r="233" spans="1:39"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row>
    <row r="234" spans="1:39"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row>
    <row r="235" spans="1:39"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row>
    <row r="236" spans="1:39"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row>
    <row r="237" spans="1:39"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row>
    <row r="238" spans="1:39"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row>
    <row r="239" spans="1:39"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row>
    <row r="240" spans="1:39"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row>
    <row r="241" spans="1:39"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row>
    <row r="242" spans="1:39"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row>
    <row r="243" spans="1:39"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row>
    <row r="244" spans="1:39"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row>
    <row r="245" spans="1:39"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row>
    <row r="246" spans="1:39"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row>
    <row r="247" spans="1:39"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row>
    <row r="248" spans="1:39"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row>
    <row r="249" spans="1:39"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row>
    <row r="250" spans="1:39"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row>
    <row r="251" spans="1:39"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row>
    <row r="252" spans="1:39"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row>
    <row r="253" spans="1:39"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row>
    <row r="254" spans="1:39"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row>
    <row r="255" spans="1:39"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row>
    <row r="256" spans="1:39"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row>
    <row r="257" spans="1:39"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row>
    <row r="258" spans="1:39"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row>
    <row r="259" spans="1:39"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row>
    <row r="260" spans="1:39"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row>
    <row r="261" spans="1:39"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row>
    <row r="262" spans="1:39"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row>
    <row r="263" spans="1:39"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row>
    <row r="264" spans="1:39"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row>
    <row r="265" spans="1:39"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row>
    <row r="266" spans="1:39"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row>
    <row r="267" spans="1:39"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row>
    <row r="268" spans="1:39"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row>
    <row r="269" spans="1:39"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row>
    <row r="270" spans="1:39"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row>
    <row r="271" spans="1:39"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row>
    <row r="272" spans="1:39"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row>
    <row r="273" spans="1:39"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row>
    <row r="274" spans="1:39"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row>
    <row r="275" spans="1:39"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row>
    <row r="276" spans="1:39"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row>
    <row r="277" spans="1:39"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row>
    <row r="278" spans="1:39"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row>
    <row r="279" spans="1:39"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row>
    <row r="280" spans="1:39"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row>
    <row r="281" spans="1:39"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row>
    <row r="282" spans="1:39"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row>
    <row r="283" spans="1:39"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row>
    <row r="284" spans="1:39"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row>
    <row r="285" spans="1:39"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row>
    <row r="286" spans="1:39"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row>
    <row r="287" spans="1:39"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row>
    <row r="288" spans="1:39"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row>
    <row r="289" spans="1:39"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row>
    <row r="290" spans="1:39"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row>
    <row r="291" spans="1:39"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row>
    <row r="292" spans="1:39"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row>
    <row r="293" spans="1:39"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row>
    <row r="294" spans="1:39"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row>
    <row r="295" spans="1:39"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row>
    <row r="296" spans="1:39"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row>
    <row r="297" spans="1:39"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row>
    <row r="298" spans="1:39"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row>
    <row r="299" spans="1:39"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row>
    <row r="300" spans="1:39"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row>
    <row r="301" spans="1:39"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row>
    <row r="302" spans="1:39"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row>
    <row r="303" spans="1:39"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row>
    <row r="304" spans="1:39"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row>
    <row r="305" spans="1:39"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row>
    <row r="306" spans="1:39"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row>
    <row r="307" spans="1:39"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row>
    <row r="308" spans="1:39"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row>
    <row r="309" spans="1:39"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row>
    <row r="310" spans="1:39"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row>
    <row r="311" spans="1:39"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row>
    <row r="312" spans="1:39"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row>
    <row r="313" spans="1:39"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row>
    <row r="314" spans="1:39"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row>
    <row r="315" spans="1:39"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row>
    <row r="316" spans="1:39"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row>
    <row r="317" spans="1:39"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row>
    <row r="318" spans="1:39"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row>
    <row r="319" spans="1:39"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row>
    <row r="320" spans="1:39"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row>
    <row r="321" spans="1:39"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row>
    <row r="322" spans="1:39"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row>
    <row r="323" spans="1:39"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row>
    <row r="324" spans="1:39"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row>
    <row r="325" spans="1:39"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row>
    <row r="326" spans="1:39"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row>
    <row r="327" spans="1:39"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row>
    <row r="328" spans="1:39"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row>
    <row r="329" spans="1:39"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row>
    <row r="330" spans="1:39"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row>
    <row r="331" spans="1:39"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row>
    <row r="332" spans="1:39"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row>
    <row r="333" spans="1:39"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row>
    <row r="334" spans="1:39"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row>
    <row r="335" spans="1:39"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row>
    <row r="336" spans="1:39"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row>
    <row r="337" spans="1:39"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row>
    <row r="338" spans="1:39"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row>
    <row r="339" spans="1:39"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row>
    <row r="340" spans="1:39"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row>
    <row r="341" spans="1:39"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row>
    <row r="342" spans="1:39"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row>
    <row r="343" spans="1:39"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row>
    <row r="344" spans="1:39"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row>
    <row r="345" spans="1:39"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row>
    <row r="346" spans="1:39"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row>
    <row r="347" spans="1:39"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row>
    <row r="348" spans="1:39"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row>
    <row r="349" spans="1:39" x14ac:dyDescent="0.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row>
    <row r="350" spans="1:39" x14ac:dyDescent="0.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row>
    <row r="351" spans="1:39" x14ac:dyDescent="0.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row>
    <row r="352" spans="1:39" x14ac:dyDescent="0.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row>
    <row r="353" spans="1:39" x14ac:dyDescent="0.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row>
    <row r="354" spans="1:39" x14ac:dyDescent="0.3">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row>
    <row r="355" spans="1:39" x14ac:dyDescent="0.3">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row>
    <row r="356" spans="1:39" x14ac:dyDescent="0.3">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row>
    <row r="357" spans="1:39" x14ac:dyDescent="0.3">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row>
    <row r="358" spans="1:39" x14ac:dyDescent="0.3">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row>
    <row r="359" spans="1:39" x14ac:dyDescent="0.3">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row>
    <row r="360" spans="1:39" x14ac:dyDescent="0.3">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row>
    <row r="361" spans="1:39" x14ac:dyDescent="0.3">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row>
    <row r="362" spans="1:39" x14ac:dyDescent="0.3">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row>
    <row r="363" spans="1:39" x14ac:dyDescent="0.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row>
    <row r="364" spans="1:39" x14ac:dyDescent="0.3">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row>
    <row r="365" spans="1:39" x14ac:dyDescent="0.3">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row>
    <row r="366" spans="1:39" x14ac:dyDescent="0.3">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row>
    <row r="367" spans="1:39" x14ac:dyDescent="0.3">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row>
    <row r="368" spans="1:39" x14ac:dyDescent="0.3">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row>
    <row r="369" spans="1:39" x14ac:dyDescent="0.3">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row>
    <row r="370" spans="1:39" x14ac:dyDescent="0.3">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row>
    <row r="371" spans="1:39" x14ac:dyDescent="0.3">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row>
    <row r="372" spans="1:39" x14ac:dyDescent="0.3">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row>
    <row r="373" spans="1:39" x14ac:dyDescent="0.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row>
    <row r="374" spans="1:39"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row>
    <row r="375" spans="1:39"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row>
    <row r="376" spans="1:39"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row>
    <row r="377" spans="1:39"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row>
    <row r="378" spans="1:39"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row>
    <row r="379" spans="1:39"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row>
    <row r="380" spans="1:39"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row>
    <row r="381" spans="1:39"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row>
    <row r="382" spans="1:39"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row>
    <row r="383" spans="1:39"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row>
    <row r="384" spans="1:39"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row>
    <row r="385" spans="1:39"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row>
    <row r="386" spans="1:39"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row>
    <row r="387" spans="1:39"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row>
    <row r="388" spans="1:39"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row>
    <row r="389" spans="1:39"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row>
    <row r="390" spans="1:39"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row>
    <row r="391" spans="1:39"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row>
    <row r="392" spans="1:39"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row>
    <row r="393" spans="1:39"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row>
    <row r="394" spans="1:39"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row>
    <row r="395" spans="1:39"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row>
    <row r="396" spans="1:39"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row>
    <row r="397" spans="1:39"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row>
    <row r="398" spans="1:39"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row>
    <row r="399" spans="1:39"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row>
    <row r="400" spans="1:39"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row>
    <row r="401" spans="1:39"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row>
    <row r="402" spans="1:39"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row>
    <row r="403" spans="1:39"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row>
    <row r="404" spans="1:39"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row>
    <row r="405" spans="1:39"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row>
    <row r="406" spans="1:39"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row>
    <row r="407" spans="1:39"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row>
    <row r="408" spans="1:39"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row>
    <row r="409" spans="1:39"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row>
    <row r="410" spans="1:39"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row>
    <row r="411" spans="1:39"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row>
    <row r="412" spans="1:39"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row>
    <row r="413" spans="1:39"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row>
    <row r="414" spans="1:39"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row>
    <row r="415" spans="1:39"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row>
    <row r="416" spans="1:39"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row>
    <row r="417" spans="1:39"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row>
    <row r="418" spans="1:39"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row>
    <row r="419" spans="1:39"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row>
    <row r="420" spans="1:39"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row>
    <row r="421" spans="1:39"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row>
    <row r="422" spans="1:39"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row>
    <row r="423" spans="1:39"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row>
    <row r="424" spans="1:39"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row>
    <row r="425" spans="1:39"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row>
    <row r="426" spans="1:39"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row>
    <row r="427" spans="1:39"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row>
    <row r="428" spans="1:39"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row>
    <row r="429" spans="1:39"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row>
    <row r="430" spans="1:39"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row>
    <row r="431" spans="1:39"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row>
    <row r="432" spans="1:39"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row>
    <row r="433" spans="1:39"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row>
    <row r="434" spans="1:39"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row>
    <row r="435" spans="1:39"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row>
    <row r="436" spans="1:39"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row>
    <row r="437" spans="1:39"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row>
    <row r="438" spans="1:39"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row>
    <row r="439" spans="1:39"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row>
    <row r="440" spans="1:39"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row>
    <row r="441" spans="1:39"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row>
    <row r="442" spans="1:39"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row>
    <row r="443" spans="1:39"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row>
    <row r="444" spans="1:39"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row>
    <row r="445" spans="1:39"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row>
    <row r="446" spans="1:39"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row>
    <row r="447" spans="1:39"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row>
    <row r="448" spans="1:39"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row>
    <row r="449" spans="1:39"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row>
    <row r="450" spans="1:39"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row>
    <row r="451" spans="1:39"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row>
    <row r="452" spans="1:39"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row>
    <row r="453" spans="1:39"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row>
    <row r="454" spans="1:39"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row>
    <row r="455" spans="1:39"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row>
    <row r="456" spans="1:39"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row>
    <row r="457" spans="1:39"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row>
    <row r="458" spans="1:39"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row>
    <row r="459" spans="1:39"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row>
    <row r="460" spans="1:39"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row>
    <row r="461" spans="1:39"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row>
    <row r="462" spans="1:39"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row>
    <row r="463" spans="1:39"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row>
    <row r="464" spans="1:39"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row>
    <row r="465" spans="1:39"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row>
    <row r="466" spans="1:39"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row>
    <row r="467" spans="1:39"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row>
    <row r="468" spans="1:39"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row>
    <row r="469" spans="1:39"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row>
    <row r="470" spans="1:39"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row>
    <row r="471" spans="1:39"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row>
    <row r="472" spans="1:39"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row>
    <row r="473" spans="1:39"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row>
    <row r="474" spans="1:39"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row>
    <row r="475" spans="1:39"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row>
    <row r="476" spans="1:39"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row>
    <row r="477" spans="1:39"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row>
    <row r="478" spans="1:39"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row>
    <row r="479" spans="1:39"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row>
    <row r="480" spans="1:39"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row>
    <row r="481" spans="1:39"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row>
    <row r="482" spans="1:39"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row>
    <row r="483" spans="1:39"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row>
    <row r="484" spans="1:39"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row>
    <row r="485" spans="1:39"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row>
    <row r="486" spans="1:39"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row>
    <row r="487" spans="1:39"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row>
    <row r="488" spans="1:39"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row>
    <row r="489" spans="1:39"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row>
    <row r="490" spans="1:39"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row>
    <row r="491" spans="1:39"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row>
    <row r="492" spans="1:39"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row>
    <row r="493" spans="1:39"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row>
    <row r="494" spans="1:39"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row>
    <row r="495" spans="1:39"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row>
    <row r="496" spans="1:39"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row>
    <row r="497" spans="1:39"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row>
    <row r="498" spans="1:39"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row>
    <row r="499" spans="1:39"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row>
    <row r="500" spans="1:39"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row>
    <row r="501" spans="1:39"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row>
    <row r="502" spans="1:39"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row>
    <row r="503" spans="1:39"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row>
    <row r="504" spans="1:39"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row>
    <row r="505" spans="1:39"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row>
    <row r="506" spans="1:39"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row>
    <row r="507" spans="1:39"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row>
    <row r="508" spans="1:39"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row>
    <row r="509" spans="1:39"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row>
    <row r="510" spans="1:39"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row>
    <row r="511" spans="1:39"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row>
    <row r="512" spans="1:39"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row>
    <row r="513" spans="1:39"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row>
    <row r="514" spans="1:39"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row>
    <row r="515" spans="1:39"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row>
    <row r="516" spans="1:39"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row>
    <row r="517" spans="1:39"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row>
    <row r="518" spans="1:39"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row>
    <row r="519" spans="1:39"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row>
    <row r="520" spans="1:39"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row>
    <row r="521" spans="1:39"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row>
    <row r="522" spans="1:39"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row>
    <row r="523" spans="1:39"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row>
    <row r="524" spans="1:39"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row>
    <row r="525" spans="1:39"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row>
    <row r="526" spans="1:39"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row>
    <row r="527" spans="1:39"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row>
    <row r="528" spans="1:39"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row>
    <row r="529" spans="1:39"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row>
    <row r="530" spans="1:39"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row>
    <row r="531" spans="1:39"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row>
    <row r="532" spans="1:39"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row>
    <row r="533" spans="1:39"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row>
    <row r="534" spans="1:39"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row>
    <row r="535" spans="1:39"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row>
    <row r="536" spans="1:39"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row>
    <row r="537" spans="1:39"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row>
    <row r="538" spans="1:39"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row>
    <row r="539" spans="1:39"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row>
    <row r="540" spans="1:39"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row>
    <row r="541" spans="1:39"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row>
    <row r="542" spans="1:39"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row>
    <row r="543" spans="1:39"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row>
    <row r="544" spans="1:39"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row>
    <row r="545" spans="1:39"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row>
    <row r="546" spans="1:39"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row>
    <row r="547" spans="1:39"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row>
    <row r="548" spans="1:39"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row>
    <row r="549" spans="1:39"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row>
    <row r="550" spans="1:39"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row>
    <row r="551" spans="1:39"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row>
    <row r="552" spans="1:39"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row>
    <row r="553" spans="1:39"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row>
    <row r="554" spans="1:39"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row>
    <row r="555" spans="1:39"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row>
    <row r="556" spans="1:39"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row>
    <row r="557" spans="1:39"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row>
    <row r="558" spans="1:39"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row>
    <row r="559" spans="1:39"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row>
    <row r="560" spans="1:39"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row>
    <row r="561" spans="1:39"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row>
    <row r="562" spans="1:39"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row>
    <row r="563" spans="1:39"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row>
    <row r="564" spans="1:39"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row>
    <row r="565" spans="1:39"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row>
    <row r="566" spans="1:39"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row>
    <row r="567" spans="1:39"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row>
    <row r="568" spans="1:39"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row>
    <row r="569" spans="1:39"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row>
    <row r="570" spans="1:39"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row>
    <row r="571" spans="1:39"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row>
    <row r="572" spans="1:39"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row>
    <row r="573" spans="1:39"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row>
    <row r="574" spans="1:39"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row>
    <row r="575" spans="1:39"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row>
    <row r="576" spans="1:39"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row>
    <row r="577" spans="1:39"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row>
    <row r="578" spans="1:39"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row>
    <row r="579" spans="1:39"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row>
    <row r="580" spans="1:39"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row>
    <row r="581" spans="1:39"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row>
    <row r="582" spans="1:39"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row>
    <row r="583" spans="1:39"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row>
    <row r="584" spans="1:39"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row>
    <row r="585" spans="1:39"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row>
    <row r="586" spans="1:39"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row>
    <row r="587" spans="1:39"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row>
    <row r="588" spans="1:39"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row>
    <row r="589" spans="1:39"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row>
    <row r="590" spans="1:39"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row>
    <row r="591" spans="1:39"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row>
    <row r="592" spans="1:39"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row>
    <row r="593" spans="1:39"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row>
    <row r="594" spans="1:39"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row>
    <row r="595" spans="1:39"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row>
    <row r="596" spans="1:39"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row>
    <row r="597" spans="1:39"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row>
    <row r="598" spans="1:39"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row>
    <row r="599" spans="1:39"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row>
    <row r="600" spans="1:39"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row>
    <row r="601" spans="1:39"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row>
    <row r="602" spans="1:39"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row>
    <row r="603" spans="1:39"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row>
    <row r="604" spans="1:39"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row>
    <row r="605" spans="1:39"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row>
    <row r="606" spans="1:39"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row>
    <row r="607" spans="1:39"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row>
    <row r="608" spans="1:39"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row>
    <row r="609" spans="1:39"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row>
    <row r="610" spans="1:39"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row>
    <row r="611" spans="1:39"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row>
    <row r="612" spans="1:39"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row>
    <row r="613" spans="1:39"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row>
    <row r="614" spans="1:39"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row>
    <row r="615" spans="1:39"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row>
    <row r="616" spans="1:39"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row>
    <row r="617" spans="1:39"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row>
    <row r="618" spans="1:39"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row>
    <row r="619" spans="1:39"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row>
    <row r="620" spans="1:39"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row>
    <row r="621" spans="1:39"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row>
    <row r="622" spans="1:39"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row>
    <row r="623" spans="1:39"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row>
    <row r="624" spans="1:39"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row>
    <row r="625" spans="1:39"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row>
    <row r="626" spans="1:39"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row>
    <row r="627" spans="1:39"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row>
    <row r="628" spans="1:39"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row>
    <row r="629" spans="1:39"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row>
    <row r="630" spans="1:39"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row>
    <row r="631" spans="1:39"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row>
    <row r="632" spans="1:39"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row>
    <row r="633" spans="1:39"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row>
    <row r="634" spans="1:39"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row>
    <row r="635" spans="1:39"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row>
    <row r="636" spans="1:39"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row>
    <row r="637" spans="1:39"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row>
    <row r="638" spans="1:39"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row>
    <row r="639" spans="1:39"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row>
    <row r="640" spans="1:39"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row>
    <row r="641" spans="1:39"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row>
    <row r="642" spans="1:39"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row>
    <row r="643" spans="1:39"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row>
    <row r="644" spans="1:39"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row>
    <row r="645" spans="1:39"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row>
    <row r="646" spans="1:39"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row>
    <row r="647" spans="1:39"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row>
    <row r="648" spans="1:39"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row>
    <row r="649" spans="1:39"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row>
    <row r="650" spans="1:39"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row>
    <row r="651" spans="1:39"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row>
    <row r="652" spans="1:39"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row>
    <row r="653" spans="1:39"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row>
    <row r="654" spans="1:39"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row>
    <row r="655" spans="1:39"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row>
    <row r="656" spans="1:39"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row>
    <row r="657" spans="1:39"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row>
    <row r="658" spans="1:39"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row>
    <row r="659" spans="1:39"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row>
    <row r="660" spans="1:39"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row>
    <row r="661" spans="1:39"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row>
    <row r="662" spans="1:39"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row>
    <row r="663" spans="1:39"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row>
    <row r="664" spans="1:39"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row>
    <row r="665" spans="1:39"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row>
    <row r="666" spans="1:39"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row>
    <row r="667" spans="1:39"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row>
    <row r="668" spans="1:39"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row>
    <row r="669" spans="1:39"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row>
    <row r="670" spans="1:39"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row>
    <row r="671" spans="1:39"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row>
    <row r="672" spans="1:39"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row>
    <row r="673" spans="1:39"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row>
    <row r="674" spans="1:39"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row>
    <row r="675" spans="1:39"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row>
    <row r="676" spans="1:39"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row>
    <row r="677" spans="1:39"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row>
    <row r="678" spans="1:39"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row>
    <row r="679" spans="1:39"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row>
    <row r="680" spans="1:39"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row>
    <row r="681" spans="1:39"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row>
    <row r="682" spans="1:39"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row>
    <row r="683" spans="1:39"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row>
    <row r="684" spans="1:39"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row>
    <row r="685" spans="1:39"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row>
    <row r="686" spans="1:39"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row>
    <row r="687" spans="1:39"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row>
    <row r="688" spans="1:39"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row>
    <row r="689" spans="1:39"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row>
    <row r="690" spans="1:39"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row>
    <row r="691" spans="1:39"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row>
    <row r="692" spans="1:39"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row>
    <row r="693" spans="1:39"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row>
    <row r="694" spans="1:39"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row>
    <row r="695" spans="1:39"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row>
    <row r="696" spans="1:39"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row>
    <row r="697" spans="1:39"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row>
    <row r="698" spans="1:39"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row>
    <row r="699" spans="1:39"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row>
    <row r="700" spans="1:39"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row>
    <row r="701" spans="1:39"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row>
    <row r="702" spans="1:39"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row>
    <row r="703" spans="1:39"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row>
    <row r="704" spans="1:39"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row>
    <row r="705" spans="1:39"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row>
    <row r="706" spans="1:39"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row>
    <row r="707" spans="1:39"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row>
    <row r="708" spans="1:39"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row>
    <row r="709" spans="1:39"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row>
    <row r="710" spans="1:39"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row>
    <row r="711" spans="1:39"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row>
    <row r="712" spans="1:39"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row>
    <row r="713" spans="1:39"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row>
    <row r="714" spans="1:39"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row>
    <row r="715" spans="1:39"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row>
    <row r="716" spans="1:39"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row>
    <row r="717" spans="1:39"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row>
    <row r="718" spans="1:39"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row>
    <row r="719" spans="1:39"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row>
    <row r="720" spans="1:39"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row>
    <row r="721" spans="1:39"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row>
    <row r="722" spans="1:39"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row>
    <row r="723" spans="1:39"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row>
    <row r="724" spans="1:39"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row>
    <row r="725" spans="1:39"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row>
    <row r="726" spans="1:39"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row>
    <row r="727" spans="1:39"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row>
    <row r="728" spans="1:39"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row>
    <row r="729" spans="1:39"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row>
    <row r="730" spans="1:39"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row>
    <row r="731" spans="1:39"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row>
    <row r="732" spans="1:39"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row>
    <row r="733" spans="1:39"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row>
    <row r="734" spans="1:39"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row>
    <row r="735" spans="1:39"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row>
    <row r="736" spans="1:39"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row>
    <row r="737" spans="1:39"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row>
    <row r="738" spans="1:39"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row>
    <row r="739" spans="1:39"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row>
    <row r="740" spans="1:39"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row>
    <row r="741" spans="1:39"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row>
    <row r="742" spans="1:39"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row>
    <row r="743" spans="1:39"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row>
    <row r="744" spans="1:39"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row>
    <row r="745" spans="1:39"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row>
    <row r="746" spans="1:39"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row>
    <row r="747" spans="1:39"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row>
    <row r="748" spans="1:39"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row>
    <row r="749" spans="1:39"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row>
    <row r="750" spans="1:39"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row>
    <row r="751" spans="1:39"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row>
    <row r="752" spans="1:39"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row>
    <row r="753" spans="1:39"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row>
    <row r="754" spans="1:39"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row>
    <row r="755" spans="1:39"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row>
    <row r="756" spans="1:39"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row>
    <row r="757" spans="1:39"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row>
    <row r="758" spans="1:39"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row>
    <row r="759" spans="1:39"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row>
    <row r="760" spans="1:39"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row>
    <row r="761" spans="1:39"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row>
    <row r="762" spans="1:39"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row>
    <row r="763" spans="1:39"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row>
    <row r="764" spans="1:39"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row>
    <row r="765" spans="1:39"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row>
    <row r="766" spans="1:39"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row>
    <row r="767" spans="1:39"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row>
    <row r="768" spans="1:39"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row>
    <row r="769" spans="1:39"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row>
    <row r="770" spans="1:39"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row>
    <row r="771" spans="1:39"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row>
    <row r="772" spans="1:39"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row>
    <row r="773" spans="1:39"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row>
    <row r="774" spans="1:39"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row>
    <row r="775" spans="1:39"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row>
    <row r="776" spans="1:39"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row>
    <row r="777" spans="1:39"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row>
    <row r="778" spans="1:39"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row>
    <row r="779" spans="1:39"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row>
    <row r="780" spans="1:39"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row>
    <row r="781" spans="1:39"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row>
    <row r="782" spans="1:39"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row>
    <row r="783" spans="1:39"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row>
    <row r="784" spans="1:39"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row>
    <row r="785" spans="1:39"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row>
    <row r="786" spans="1:39"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row>
    <row r="787" spans="1:39"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row>
    <row r="788" spans="1:39"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row>
    <row r="789" spans="1:39"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row>
    <row r="790" spans="1:39"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row>
    <row r="791" spans="1:39"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row>
    <row r="792" spans="1:39"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row>
    <row r="793" spans="1:39"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row>
    <row r="794" spans="1:39"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row>
    <row r="795" spans="1:39"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row>
    <row r="796" spans="1:39"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row>
    <row r="797" spans="1:39"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row>
    <row r="798" spans="1:39"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row>
    <row r="799" spans="1:39"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row>
    <row r="800" spans="1:39"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row>
    <row r="801" spans="1:39"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row>
    <row r="802" spans="1:39"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row>
    <row r="803" spans="1:39"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row>
    <row r="804" spans="1:39"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row>
    <row r="805" spans="1:39"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row>
    <row r="806" spans="1:39"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row>
    <row r="807" spans="1:39"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row>
    <row r="808" spans="1:39"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row>
    <row r="809" spans="1:39"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row>
    <row r="810" spans="1:39"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row>
    <row r="811" spans="1:39"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row>
    <row r="812" spans="1:39"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row>
    <row r="813" spans="1:39"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row>
    <row r="814" spans="1:39"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row>
    <row r="815" spans="1:39"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row>
    <row r="816" spans="1:39"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row>
    <row r="817" spans="1:39"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row>
    <row r="818" spans="1:39"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row>
    <row r="819" spans="1:39"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row>
    <row r="820" spans="1:39"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row>
    <row r="821" spans="1:39"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row>
    <row r="822" spans="1:39"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row>
    <row r="823" spans="1:39"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row>
    <row r="824" spans="1:39"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row>
    <row r="825" spans="1:39"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row>
    <row r="826" spans="1:39"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row>
    <row r="827" spans="1:39"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row>
    <row r="828" spans="1:39"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row>
    <row r="829" spans="1:39"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row>
    <row r="830" spans="1:39"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row>
    <row r="831" spans="1:39"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row>
    <row r="832" spans="1:39"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row>
    <row r="833" spans="1:39"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row>
    <row r="834" spans="1:39"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row>
    <row r="835" spans="1:39"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row>
    <row r="836" spans="1:39"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row>
    <row r="837" spans="1:39"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row>
    <row r="838" spans="1:39"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row>
    <row r="839" spans="1:39"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row>
    <row r="840" spans="1:39"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row>
    <row r="841" spans="1:39"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row>
    <row r="842" spans="1:39"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row>
    <row r="843" spans="1:39"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row>
    <row r="844" spans="1:39"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row>
    <row r="845" spans="1:39"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row>
    <row r="846" spans="1:39"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row>
    <row r="847" spans="1:39"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row>
    <row r="848" spans="1:39"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row>
    <row r="849" spans="1:39"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row>
    <row r="850" spans="1:39"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row>
    <row r="851" spans="1:39"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row>
    <row r="852" spans="1:39"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row>
    <row r="853" spans="1:39"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row>
    <row r="854" spans="1:39"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row>
    <row r="855" spans="1:39"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row>
    <row r="856" spans="1:39"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row>
    <row r="857" spans="1:39"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row>
    <row r="858" spans="1:39"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row>
    <row r="859" spans="1:39"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row>
    <row r="860" spans="1:39"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row>
    <row r="861" spans="1:39"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row>
    <row r="862" spans="1:39"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row>
    <row r="863" spans="1:39"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row>
    <row r="864" spans="1:39"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row>
    <row r="865" spans="1:39"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row>
    <row r="866" spans="1:39"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row>
    <row r="867" spans="1:39"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row>
    <row r="868" spans="1:39"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row>
    <row r="869" spans="1:39"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row>
    <row r="870" spans="1:39"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row>
    <row r="871" spans="1:39"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row>
    <row r="872" spans="1:39"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row>
    <row r="873" spans="1:39"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row>
    <row r="874" spans="1:39"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row>
    <row r="875" spans="1:39"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row>
    <row r="876" spans="1:39"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row>
    <row r="877" spans="1:39"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row>
    <row r="878" spans="1:39"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row>
    <row r="879" spans="1:39"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row>
    <row r="880" spans="1:39"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row>
    <row r="881" spans="1:39"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row>
    <row r="882" spans="1:39"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row>
    <row r="883" spans="1:39"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row>
    <row r="884" spans="1:39"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row>
    <row r="885" spans="1:39"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row>
    <row r="886" spans="1:39"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row>
    <row r="887" spans="1:39"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row>
    <row r="888" spans="1:39"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row>
    <row r="889" spans="1:39"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row>
    <row r="890" spans="1:39"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row>
    <row r="891" spans="1:39"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row>
    <row r="892" spans="1:39"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row>
    <row r="893" spans="1:39"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row>
    <row r="894" spans="1:39"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row>
    <row r="895" spans="1:39"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row>
    <row r="896" spans="1:39"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row>
    <row r="897" spans="1:39"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row>
    <row r="898" spans="1:39"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row>
    <row r="899" spans="1:39"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row>
    <row r="900" spans="1:39"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row>
    <row r="901" spans="1:39"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row>
    <row r="902" spans="1:39"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row>
    <row r="903" spans="1:39"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row>
    <row r="904" spans="1:39"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row>
    <row r="905" spans="1:39"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row>
    <row r="906" spans="1:39"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row>
    <row r="907" spans="1:39"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row>
    <row r="908" spans="1:39"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row>
    <row r="909" spans="1:39"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row>
    <row r="910" spans="1:39"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row>
    <row r="911" spans="1:39"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row>
    <row r="912" spans="1:39"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row>
    <row r="913" spans="1:39"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row>
    <row r="914" spans="1:39"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row>
    <row r="915" spans="1:39"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row>
    <row r="916" spans="1:39"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row>
    <row r="917" spans="1:39"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row>
    <row r="918" spans="1:39"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row>
    <row r="919" spans="1:39"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row>
    <row r="920" spans="1:39"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row>
    <row r="921" spans="1:39"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row>
    <row r="922" spans="1:39"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row>
    <row r="923" spans="1:39"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row>
    <row r="924" spans="1:39"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row>
    <row r="925" spans="1:39"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row>
    <row r="926" spans="1:39"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row>
    <row r="927" spans="1:39"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row>
    <row r="928" spans="1:39"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row>
    <row r="929" spans="1:39"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row>
    <row r="930" spans="1:39"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row>
    <row r="931" spans="1:39"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row>
    <row r="932" spans="1:39"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row>
    <row r="933" spans="1:39"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row>
    <row r="934" spans="1:39"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row>
    <row r="935" spans="1:39"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row>
    <row r="936" spans="1:39"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row>
    <row r="937" spans="1:39"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row>
    <row r="938" spans="1:39"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row>
    <row r="939" spans="1:39"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row>
    <row r="940" spans="1:39"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row>
    <row r="941" spans="1:39"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row>
    <row r="942" spans="1:39"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row>
    <row r="943" spans="1:39"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row>
    <row r="944" spans="1:39"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row>
    <row r="945" spans="1:39"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row>
    <row r="946" spans="1:39"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row>
    <row r="947" spans="1:39"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row>
    <row r="948" spans="1:39"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row>
    <row r="949" spans="1:39"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row>
    <row r="950" spans="1:39"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row>
    <row r="951" spans="1:39"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row>
    <row r="952" spans="1:39"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row>
    <row r="953" spans="1:39"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row>
    <row r="954" spans="1:39"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row>
    <row r="955" spans="1:39"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row>
    <row r="956" spans="1:39"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row>
    <row r="957" spans="1:39"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row>
    <row r="958" spans="1:39"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row>
    <row r="959" spans="1:39"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row>
    <row r="960" spans="1:39"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row>
    <row r="961" spans="1:39"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row>
    <row r="962" spans="1:39"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row>
    <row r="963" spans="1:39"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row>
    <row r="964" spans="1:39"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row>
    <row r="965" spans="1:39"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row>
    <row r="966" spans="1:39"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row>
    <row r="967" spans="1:39"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row>
    <row r="968" spans="1:39"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row>
    <row r="969" spans="1:39"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row>
    <row r="970" spans="1:39"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row>
    <row r="971" spans="1:39"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row>
    <row r="972" spans="1:39"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row>
    <row r="973" spans="1:39"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row>
    <row r="974" spans="1:39"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row>
    <row r="975" spans="1:39"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row>
    <row r="976" spans="1:39"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row>
    <row r="977" spans="1:39"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row>
    <row r="978" spans="1:39"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row>
    <row r="979" spans="1:39"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row>
    <row r="980" spans="1:39"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row>
    <row r="981" spans="1:39"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row>
    <row r="982" spans="1:39"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row>
    <row r="983" spans="1:39"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row>
    <row r="984" spans="1:39"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row>
    <row r="985" spans="1:39"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row>
    <row r="986" spans="1:39"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row>
    <row r="987" spans="1:39"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row>
    <row r="988" spans="1:39"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row>
    <row r="989" spans="1:39"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row>
    <row r="990" spans="1:39"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row>
    <row r="991" spans="1:39"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row>
    <row r="992" spans="1:39"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row>
    <row r="993" spans="1:39"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row>
    <row r="994" spans="1:39"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row>
    <row r="995" spans="1:39"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row>
    <row r="996" spans="1:39"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row>
    <row r="997" spans="1:39"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row>
    <row r="998" spans="1:39"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row>
    <row r="999" spans="1:39"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row>
    <row r="1000" spans="1:39"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row>
    <row r="1001" spans="1:39" x14ac:dyDescent="0.3">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row>
    <row r="1002" spans="1:39" x14ac:dyDescent="0.3">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row>
    <row r="1003" spans="1:39" x14ac:dyDescent="0.3">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row>
    <row r="1004" spans="1:39" x14ac:dyDescent="0.3">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row>
    <row r="1005" spans="1:39" x14ac:dyDescent="0.3">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row>
    <row r="1006" spans="1:39" x14ac:dyDescent="0.3">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row>
    <row r="1007" spans="1:39" x14ac:dyDescent="0.3">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row>
    <row r="1008" spans="1:39" x14ac:dyDescent="0.3">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row>
    <row r="1009" spans="1:39" x14ac:dyDescent="0.3">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row>
    <row r="1010" spans="1:39" x14ac:dyDescent="0.3">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row>
    <row r="1011" spans="1:39" x14ac:dyDescent="0.3">
      <c r="A1011" s="16"/>
      <c r="B1011" s="16"/>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row>
    <row r="1012" spans="1:39" x14ac:dyDescent="0.3">
      <c r="A1012" s="16"/>
      <c r="B1012" s="16"/>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row>
    <row r="1013" spans="1:39" x14ac:dyDescent="0.3">
      <c r="A1013" s="16"/>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row>
    <row r="1014" spans="1:39" x14ac:dyDescent="0.3">
      <c r="A1014" s="16"/>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row>
    <row r="1015" spans="1:39" x14ac:dyDescent="0.3">
      <c r="A1015" s="16"/>
      <c r="B1015" s="16"/>
      <c r="C1015" s="16"/>
      <c r="D1015" s="16"/>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row>
    <row r="1016" spans="1:39" x14ac:dyDescent="0.3">
      <c r="A1016" s="16"/>
      <c r="B1016" s="16"/>
      <c r="C1016" s="16"/>
      <c r="D1016" s="16"/>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row>
    <row r="1017" spans="1:39" x14ac:dyDescent="0.3">
      <c r="A1017" s="16"/>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row>
    <row r="1018" spans="1:39" x14ac:dyDescent="0.3">
      <c r="A1018" s="16"/>
      <c r="B1018" s="16"/>
      <c r="C1018" s="16"/>
      <c r="D1018" s="16"/>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row>
    <row r="1019" spans="1:39" x14ac:dyDescent="0.3">
      <c r="A1019" s="16"/>
      <c r="B1019" s="16"/>
      <c r="C1019" s="16"/>
      <c r="D1019" s="16"/>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row>
    <row r="1020" spans="1:39" x14ac:dyDescent="0.3">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row>
    <row r="1021" spans="1:39" x14ac:dyDescent="0.3">
      <c r="A1021" s="16"/>
      <c r="B1021" s="16"/>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row>
    <row r="1022" spans="1:39" x14ac:dyDescent="0.3">
      <c r="A1022" s="16"/>
      <c r="B1022" s="16"/>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row>
    <row r="1023" spans="1:39" x14ac:dyDescent="0.3">
      <c r="A1023" s="16"/>
      <c r="B1023" s="16"/>
      <c r="C1023" s="16"/>
      <c r="D1023" s="16"/>
      <c r="E1023" s="16"/>
      <c r="F1023" s="16"/>
      <c r="G1023" s="16"/>
      <c r="H1023" s="16"/>
      <c r="I1023" s="16"/>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row>
    <row r="1024" spans="1:39" x14ac:dyDescent="0.3">
      <c r="A1024" s="16"/>
      <c r="B1024" s="16"/>
      <c r="C1024" s="16"/>
      <c r="D1024" s="16"/>
      <c r="E1024" s="16"/>
      <c r="F1024" s="16"/>
      <c r="G1024" s="16"/>
      <c r="H1024" s="16"/>
      <c r="I1024" s="16"/>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row>
    <row r="1025" spans="1:39" x14ac:dyDescent="0.3">
      <c r="A1025" s="16"/>
      <c r="B1025" s="16"/>
      <c r="C1025" s="16"/>
      <c r="D1025" s="16"/>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c r="AM1025" s="16"/>
    </row>
    <row r="1026" spans="1:39" x14ac:dyDescent="0.3">
      <c r="A1026" s="16"/>
      <c r="B1026" s="16"/>
      <c r="C1026" s="16"/>
      <c r="D1026" s="16"/>
      <c r="E1026" s="16"/>
      <c r="F1026" s="16"/>
      <c r="G1026" s="16"/>
      <c r="H1026" s="16"/>
      <c r="I1026" s="16"/>
      <c r="J1026" s="16"/>
      <c r="K1026" s="16"/>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c r="AM1026" s="16"/>
    </row>
    <row r="1027" spans="1:39" x14ac:dyDescent="0.3">
      <c r="A1027" s="16"/>
      <c r="B1027" s="16"/>
      <c r="C1027" s="16"/>
      <c r="D1027" s="16"/>
      <c r="E1027" s="16"/>
      <c r="F1027" s="16"/>
      <c r="G1027" s="16"/>
      <c r="H1027" s="16"/>
      <c r="I1027" s="16"/>
      <c r="J1027" s="16"/>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row>
    <row r="1028" spans="1:39" x14ac:dyDescent="0.3">
      <c r="A1028" s="16"/>
      <c r="B1028" s="16"/>
      <c r="C1028" s="16"/>
      <c r="D1028" s="16"/>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c r="AM1028" s="16"/>
    </row>
    <row r="1029" spans="1:39" x14ac:dyDescent="0.3">
      <c r="A1029" s="16"/>
      <c r="B1029" s="16"/>
      <c r="C1029" s="16"/>
      <c r="D1029" s="16"/>
      <c r="E1029" s="16"/>
      <c r="F1029" s="16"/>
      <c r="G1029" s="16"/>
      <c r="H1029" s="16"/>
      <c r="I1029" s="16"/>
      <c r="J1029" s="16"/>
      <c r="K1029" s="16"/>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c r="AM1029" s="16"/>
    </row>
    <row r="1030" spans="1:39" x14ac:dyDescent="0.3">
      <c r="A1030" s="16"/>
      <c r="B1030" s="16"/>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row>
    <row r="1031" spans="1:39" x14ac:dyDescent="0.3">
      <c r="A1031" s="16"/>
      <c r="B1031" s="16"/>
      <c r="C1031" s="16"/>
      <c r="D1031" s="16"/>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row>
    <row r="1032" spans="1:39" x14ac:dyDescent="0.3">
      <c r="A1032" s="16"/>
      <c r="B1032" s="16"/>
      <c r="C1032" s="16"/>
      <c r="D1032" s="16"/>
      <c r="E1032" s="16"/>
      <c r="F1032" s="16"/>
      <c r="G1032" s="16"/>
      <c r="H1032" s="16"/>
      <c r="I1032" s="16"/>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row>
    <row r="1033" spans="1:39" x14ac:dyDescent="0.3">
      <c r="A1033" s="16"/>
      <c r="B1033" s="16"/>
      <c r="C1033" s="16"/>
      <c r="D1033" s="16"/>
      <c r="E1033" s="16"/>
      <c r="F1033" s="16"/>
      <c r="G1033" s="16"/>
      <c r="H1033" s="16"/>
      <c r="I1033" s="16"/>
      <c r="J1033" s="16"/>
      <c r="K1033" s="16"/>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c r="AM1033" s="16"/>
    </row>
    <row r="1034" spans="1:39" x14ac:dyDescent="0.3">
      <c r="A1034" s="16"/>
      <c r="B1034" s="16"/>
      <c r="C1034" s="16"/>
      <c r="D1034" s="16"/>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c r="AM1034" s="16"/>
    </row>
    <row r="1035" spans="1:39" x14ac:dyDescent="0.3">
      <c r="A1035" s="16"/>
      <c r="B1035" s="16"/>
      <c r="C1035" s="16"/>
      <c r="D1035" s="16"/>
      <c r="E1035" s="16"/>
      <c r="F1035" s="16"/>
      <c r="G1035" s="16"/>
      <c r="H1035" s="16"/>
      <c r="I1035" s="16"/>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row>
    <row r="1036" spans="1:39" x14ac:dyDescent="0.3">
      <c r="A1036" s="16"/>
      <c r="B1036" s="16"/>
      <c r="C1036" s="16"/>
      <c r="D1036" s="16"/>
      <c r="E1036" s="16"/>
      <c r="F1036" s="16"/>
      <c r="G1036" s="16"/>
      <c r="H1036" s="16"/>
      <c r="I1036" s="16"/>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row>
    <row r="1037" spans="1:39" x14ac:dyDescent="0.3">
      <c r="A1037" s="16"/>
      <c r="B1037" s="16"/>
      <c r="C1037" s="16"/>
      <c r="D1037" s="16"/>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c r="AM1037" s="16"/>
    </row>
    <row r="1038" spans="1:39" x14ac:dyDescent="0.3">
      <c r="A1038" s="16"/>
      <c r="B1038" s="16"/>
      <c r="C1038" s="16"/>
      <c r="D1038" s="16"/>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row>
    <row r="1039" spans="1:39" x14ac:dyDescent="0.3">
      <c r="A1039" s="16"/>
      <c r="B1039" s="16"/>
      <c r="C1039" s="16"/>
      <c r="D1039" s="16"/>
      <c r="E1039" s="16"/>
      <c r="F1039" s="16"/>
      <c r="G1039" s="16"/>
      <c r="H1039" s="16"/>
      <c r="I1039" s="16"/>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row>
    <row r="1040" spans="1:39" x14ac:dyDescent="0.3">
      <c r="A1040" s="16"/>
      <c r="B1040" s="16"/>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row>
    <row r="1041" spans="1:39" x14ac:dyDescent="0.3">
      <c r="A1041" s="16"/>
      <c r="B1041" s="16"/>
      <c r="C1041" s="16"/>
      <c r="D1041" s="16"/>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row>
    <row r="1042" spans="1:39" x14ac:dyDescent="0.3">
      <c r="A1042" s="16"/>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row>
    <row r="1043" spans="1:39" x14ac:dyDescent="0.3">
      <c r="A1043" s="16"/>
      <c r="B1043" s="16"/>
      <c r="C1043" s="16"/>
      <c r="D1043" s="16"/>
      <c r="E1043" s="16"/>
      <c r="F1043" s="16"/>
      <c r="G1043" s="16"/>
      <c r="H1043" s="16"/>
      <c r="I1043" s="16"/>
      <c r="J1043" s="16"/>
      <c r="K1043" s="16"/>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c r="AM1043" s="16"/>
    </row>
    <row r="1044" spans="1:39" x14ac:dyDescent="0.3">
      <c r="A1044" s="16"/>
      <c r="B1044" s="16"/>
      <c r="C1044" s="16"/>
      <c r="D1044" s="16"/>
      <c r="E1044" s="16"/>
      <c r="F1044" s="16"/>
      <c r="G1044" s="16"/>
      <c r="H1044" s="16"/>
      <c r="I1044" s="16"/>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row>
    <row r="1045" spans="1:39" x14ac:dyDescent="0.3">
      <c r="A1045" s="16"/>
      <c r="B1045" s="16"/>
      <c r="C1045" s="16"/>
      <c r="D1045" s="16"/>
      <c r="E1045" s="16"/>
      <c r="F1045" s="16"/>
      <c r="G1045" s="16"/>
      <c r="H1045" s="16"/>
      <c r="I1045" s="16"/>
      <c r="J1045" s="16"/>
      <c r="K1045" s="16"/>
      <c r="L1045" s="16"/>
      <c r="M1045" s="16"/>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c r="AM1045" s="16"/>
    </row>
    <row r="1046" spans="1:39" x14ac:dyDescent="0.3">
      <c r="A1046" s="16"/>
      <c r="B1046" s="16"/>
      <c r="C1046" s="16"/>
      <c r="D1046" s="16"/>
      <c r="E1046" s="16"/>
      <c r="F1046" s="16"/>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row>
    <row r="1047" spans="1:39" x14ac:dyDescent="0.3">
      <c r="A1047" s="16"/>
      <c r="B1047" s="16"/>
      <c r="C1047" s="16"/>
      <c r="D1047" s="16"/>
      <c r="E1047" s="16"/>
      <c r="F1047" s="16"/>
      <c r="G1047" s="16"/>
      <c r="H1047" s="16"/>
      <c r="I1047" s="16"/>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row>
    <row r="1048" spans="1:39" x14ac:dyDescent="0.3">
      <c r="A1048" s="16"/>
      <c r="B1048" s="16"/>
      <c r="C1048" s="16"/>
      <c r="D1048" s="16"/>
      <c r="E1048" s="16"/>
      <c r="F1048" s="16"/>
      <c r="G1048" s="16"/>
      <c r="H1048" s="16"/>
      <c r="I1048" s="16"/>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row>
    <row r="1049" spans="1:39" x14ac:dyDescent="0.3">
      <c r="A1049" s="16"/>
      <c r="B1049" s="16"/>
      <c r="C1049" s="16"/>
      <c r="D1049" s="16"/>
      <c r="E1049" s="16"/>
      <c r="F1049" s="16"/>
      <c r="G1049" s="16"/>
      <c r="H1049" s="16"/>
      <c r="I1049" s="16"/>
      <c r="J1049" s="16"/>
      <c r="K1049" s="16"/>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row>
    <row r="1050" spans="1:39" x14ac:dyDescent="0.3">
      <c r="A1050" s="16"/>
      <c r="B1050" s="16"/>
      <c r="C1050" s="16"/>
      <c r="D1050" s="16"/>
      <c r="E1050" s="16"/>
      <c r="F1050" s="16"/>
      <c r="G1050" s="16"/>
      <c r="H1050" s="16"/>
      <c r="I1050" s="16"/>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row>
    <row r="1051" spans="1:39" x14ac:dyDescent="0.3">
      <c r="A1051" s="16"/>
      <c r="B1051" s="16"/>
      <c r="C1051" s="16"/>
      <c r="D1051" s="16"/>
      <c r="E1051" s="16"/>
      <c r="F1051" s="16"/>
      <c r="G1051" s="16"/>
      <c r="H1051" s="16"/>
      <c r="I1051" s="16"/>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row>
    <row r="1052" spans="1:39" x14ac:dyDescent="0.3">
      <c r="A1052" s="16"/>
      <c r="B1052" s="16"/>
      <c r="C1052" s="16"/>
      <c r="D1052" s="16"/>
      <c r="E1052" s="16"/>
      <c r="F1052" s="16"/>
      <c r="G1052" s="16"/>
      <c r="H1052" s="16"/>
      <c r="I1052" s="16"/>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row>
    <row r="1053" spans="1:39" x14ac:dyDescent="0.3">
      <c r="A1053" s="16"/>
      <c r="B1053" s="16"/>
      <c r="C1053" s="16"/>
      <c r="D1053" s="16"/>
      <c r="E1053" s="16"/>
      <c r="F1053" s="16"/>
      <c r="G1053" s="16"/>
      <c r="H1053" s="16"/>
      <c r="I1053" s="16"/>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row>
    <row r="1054" spans="1:39" x14ac:dyDescent="0.3">
      <c r="A1054" s="16"/>
      <c r="B1054" s="16"/>
      <c r="C1054" s="16"/>
      <c r="D1054" s="16"/>
      <c r="E1054" s="16"/>
      <c r="F1054" s="16"/>
      <c r="G1054" s="16"/>
      <c r="H1054" s="16"/>
      <c r="I1054" s="16"/>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row>
    <row r="1055" spans="1:39" x14ac:dyDescent="0.3">
      <c r="A1055" s="16"/>
      <c r="B1055" s="16"/>
      <c r="C1055" s="16"/>
      <c r="D1055" s="16"/>
      <c r="E1055" s="16"/>
      <c r="F1055" s="16"/>
      <c r="G1055" s="16"/>
      <c r="H1055" s="16"/>
      <c r="I1055" s="16"/>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row>
    <row r="1056" spans="1:39" x14ac:dyDescent="0.3">
      <c r="A1056" s="16"/>
      <c r="B1056" s="16"/>
      <c r="C1056" s="16"/>
      <c r="D1056" s="16"/>
      <c r="E1056" s="16"/>
      <c r="F1056" s="16"/>
      <c r="G1056" s="16"/>
      <c r="H1056" s="16"/>
      <c r="I1056" s="16"/>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row>
    <row r="1057" spans="1:39" x14ac:dyDescent="0.3">
      <c r="A1057" s="16"/>
      <c r="B1057" s="16"/>
      <c r="C1057" s="16"/>
      <c r="D1057" s="16"/>
      <c r="E1057" s="16"/>
      <c r="F1057" s="16"/>
      <c r="G1057" s="16"/>
      <c r="H1057" s="16"/>
      <c r="I1057" s="16"/>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row>
    <row r="1058" spans="1:39" x14ac:dyDescent="0.3">
      <c r="A1058" s="16"/>
      <c r="B1058" s="16"/>
      <c r="C1058" s="16"/>
      <c r="D1058" s="16"/>
      <c r="E1058" s="16"/>
      <c r="F1058" s="16"/>
      <c r="G1058" s="16"/>
      <c r="H1058" s="16"/>
      <c r="I1058" s="16"/>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row>
    <row r="1059" spans="1:39" x14ac:dyDescent="0.3">
      <c r="A1059" s="16"/>
      <c r="B1059" s="16"/>
      <c r="C1059" s="16"/>
      <c r="D1059" s="16"/>
      <c r="E1059" s="16"/>
      <c r="F1059" s="16"/>
      <c r="G1059" s="16"/>
      <c r="H1059" s="16"/>
      <c r="I1059" s="16"/>
      <c r="J1059" s="16"/>
      <c r="K1059" s="16"/>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row>
    <row r="1060" spans="1:39" x14ac:dyDescent="0.3">
      <c r="A1060" s="16"/>
      <c r="B1060" s="16"/>
      <c r="C1060" s="16"/>
      <c r="D1060" s="16"/>
      <c r="E1060" s="16"/>
      <c r="F1060" s="16"/>
      <c r="G1060" s="16"/>
      <c r="H1060" s="16"/>
      <c r="I1060" s="16"/>
      <c r="J1060" s="16"/>
      <c r="K1060" s="16"/>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row>
    <row r="1061" spans="1:39" x14ac:dyDescent="0.3">
      <c r="A1061" s="16"/>
      <c r="B1061" s="16"/>
      <c r="C1061" s="16"/>
      <c r="D1061" s="16"/>
      <c r="E1061" s="16"/>
      <c r="F1061" s="16"/>
      <c r="G1061" s="16"/>
      <c r="H1061" s="16"/>
      <c r="I1061" s="16"/>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row>
    <row r="1062" spans="1:39" x14ac:dyDescent="0.3">
      <c r="A1062" s="16"/>
      <c r="B1062" s="16"/>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row>
    <row r="1063" spans="1:39" x14ac:dyDescent="0.3">
      <c r="A1063" s="16"/>
      <c r="B1063" s="16"/>
      <c r="C1063" s="16"/>
      <c r="D1063" s="16"/>
      <c r="E1063" s="16"/>
      <c r="F1063" s="16"/>
      <c r="G1063" s="16"/>
      <c r="H1063" s="16"/>
      <c r="I1063" s="16"/>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row>
    <row r="1064" spans="1:39" x14ac:dyDescent="0.3">
      <c r="A1064" s="16"/>
      <c r="B1064" s="16"/>
      <c r="C1064" s="16"/>
      <c r="D1064" s="16"/>
      <c r="E1064" s="16"/>
      <c r="F1064" s="16"/>
      <c r="G1064" s="16"/>
      <c r="H1064" s="16"/>
      <c r="I1064" s="16"/>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row>
    <row r="1065" spans="1:39" x14ac:dyDescent="0.3">
      <c r="A1065" s="16"/>
      <c r="B1065" s="16"/>
      <c r="C1065" s="16"/>
      <c r="D1065" s="16"/>
      <c r="E1065" s="16"/>
      <c r="F1065" s="16"/>
      <c r="G1065" s="16"/>
      <c r="H1065" s="16"/>
      <c r="I1065" s="16"/>
      <c r="J1065" s="16"/>
      <c r="K1065" s="16"/>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c r="AG1065" s="16"/>
      <c r="AH1065" s="16"/>
      <c r="AI1065" s="16"/>
      <c r="AJ1065" s="16"/>
      <c r="AK1065" s="16"/>
      <c r="AL1065" s="16"/>
      <c r="AM1065" s="16"/>
    </row>
    <row r="1066" spans="1:39" x14ac:dyDescent="0.3">
      <c r="A1066" s="16"/>
      <c r="B1066" s="16"/>
      <c r="C1066" s="16"/>
      <c r="D1066" s="16"/>
      <c r="E1066" s="16"/>
      <c r="F1066" s="16"/>
      <c r="G1066" s="16"/>
      <c r="H1066" s="16"/>
      <c r="I1066" s="16"/>
      <c r="J1066" s="16"/>
      <c r="K1066" s="16"/>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row>
    <row r="1067" spans="1:39" x14ac:dyDescent="0.3">
      <c r="A1067" s="16"/>
      <c r="B1067" s="16"/>
      <c r="C1067" s="16"/>
      <c r="D1067" s="16"/>
      <c r="E1067" s="16"/>
      <c r="F1067" s="16"/>
      <c r="G1067" s="16"/>
      <c r="H1067" s="16"/>
      <c r="I1067" s="16"/>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row>
    <row r="1068" spans="1:39" x14ac:dyDescent="0.3">
      <c r="A1068" s="16"/>
      <c r="B1068" s="16"/>
      <c r="C1068" s="16"/>
      <c r="D1068" s="16"/>
      <c r="E1068" s="16"/>
      <c r="F1068" s="16"/>
      <c r="G1068" s="16"/>
      <c r="H1068" s="16"/>
      <c r="I1068" s="16"/>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row>
    <row r="1069" spans="1:39" x14ac:dyDescent="0.3">
      <c r="A1069" s="16"/>
      <c r="B1069" s="16"/>
      <c r="C1069" s="16"/>
      <c r="D1069" s="16"/>
      <c r="E1069" s="16"/>
      <c r="F1069" s="16"/>
      <c r="G1069" s="16"/>
      <c r="H1069" s="16"/>
      <c r="I1069" s="16"/>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row>
    <row r="1070" spans="1:39" x14ac:dyDescent="0.3">
      <c r="A1070" s="16"/>
      <c r="B1070" s="16"/>
      <c r="C1070" s="16"/>
      <c r="D1070" s="16"/>
      <c r="E1070" s="16"/>
      <c r="F1070" s="16"/>
      <c r="G1070" s="16"/>
      <c r="H1070" s="16"/>
      <c r="I1070" s="16"/>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row>
    <row r="1071" spans="1:39" x14ac:dyDescent="0.3">
      <c r="A1071" s="16"/>
      <c r="B1071" s="16"/>
      <c r="C1071" s="16"/>
      <c r="D1071" s="16"/>
      <c r="E1071" s="16"/>
      <c r="F1071" s="16"/>
      <c r="G1071" s="16"/>
      <c r="H1071" s="16"/>
      <c r="I1071" s="16"/>
      <c r="J1071" s="16"/>
      <c r="K1071" s="16"/>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row>
    <row r="1072" spans="1:39" x14ac:dyDescent="0.3">
      <c r="A1072" s="16"/>
      <c r="B1072" s="16"/>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row>
    <row r="1073" spans="1:39" x14ac:dyDescent="0.3">
      <c r="A1073" s="16"/>
      <c r="B1073" s="16"/>
      <c r="C1073" s="16"/>
      <c r="D1073" s="16"/>
      <c r="E1073" s="16"/>
      <c r="F1073" s="16"/>
      <c r="G1073" s="16"/>
      <c r="H1073" s="16"/>
      <c r="I1073" s="16"/>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row>
    <row r="1074" spans="1:39" x14ac:dyDescent="0.3">
      <c r="A1074" s="16"/>
      <c r="B1074" s="16"/>
      <c r="C1074" s="16"/>
      <c r="D1074" s="16"/>
      <c r="E1074" s="16"/>
      <c r="F1074" s="16"/>
      <c r="G1074" s="16"/>
      <c r="H1074" s="16"/>
      <c r="I1074" s="16"/>
      <c r="J1074" s="16"/>
      <c r="K1074" s="16"/>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c r="AM1074" s="16"/>
    </row>
    <row r="1075" spans="1:39" x14ac:dyDescent="0.3">
      <c r="A1075" s="16"/>
      <c r="B1075" s="16"/>
      <c r="C1075" s="16"/>
      <c r="D1075" s="16"/>
      <c r="E1075" s="16"/>
      <c r="F1075" s="16"/>
      <c r="G1075" s="16"/>
      <c r="H1075" s="16"/>
      <c r="I1075" s="16"/>
      <c r="J1075" s="16"/>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row>
    <row r="1076" spans="1:39" x14ac:dyDescent="0.3">
      <c r="A1076" s="16"/>
      <c r="B1076" s="16"/>
      <c r="C1076" s="16"/>
      <c r="D1076" s="16"/>
      <c r="E1076" s="16"/>
      <c r="F1076" s="16"/>
      <c r="G1076" s="16"/>
      <c r="H1076" s="16"/>
      <c r="I1076" s="16"/>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row>
    <row r="1077" spans="1:39" x14ac:dyDescent="0.3">
      <c r="A1077" s="16"/>
      <c r="B1077" s="16"/>
      <c r="C1077" s="16"/>
      <c r="D1077" s="16"/>
      <c r="E1077" s="16"/>
      <c r="F1077" s="16"/>
      <c r="G1077" s="16"/>
      <c r="H1077" s="16"/>
      <c r="I1077" s="16"/>
      <c r="J1077" s="16"/>
      <c r="K1077" s="16"/>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row>
    <row r="1078" spans="1:39" x14ac:dyDescent="0.3">
      <c r="A1078" s="16"/>
      <c r="B1078" s="16"/>
      <c r="C1078" s="16"/>
      <c r="D1078" s="16"/>
      <c r="E1078" s="16"/>
      <c r="F1078" s="16"/>
      <c r="G1078" s="16"/>
      <c r="H1078" s="16"/>
      <c r="I1078" s="16"/>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row>
    <row r="1079" spans="1:39" x14ac:dyDescent="0.3">
      <c r="A1079" s="16"/>
      <c r="B1079" s="16"/>
      <c r="C1079" s="16"/>
      <c r="D1079" s="16"/>
      <c r="E1079" s="16"/>
      <c r="F1079" s="16"/>
      <c r="G1079" s="16"/>
      <c r="H1079" s="16"/>
      <c r="I1079" s="16"/>
      <c r="J1079" s="16"/>
      <c r="K1079" s="16"/>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row>
    <row r="1080" spans="1:39" x14ac:dyDescent="0.3">
      <c r="A1080" s="16"/>
      <c r="B1080" s="16"/>
      <c r="C1080" s="16"/>
      <c r="D1080" s="16"/>
      <c r="E1080" s="16"/>
      <c r="F1080" s="16"/>
      <c r="G1080" s="16"/>
      <c r="H1080" s="16"/>
      <c r="I1080" s="16"/>
      <c r="J1080" s="16"/>
      <c r="K1080" s="16"/>
      <c r="L1080" s="16"/>
      <c r="M1080" s="16"/>
      <c r="N1080" s="16"/>
      <c r="O1080" s="16"/>
      <c r="P1080" s="16"/>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c r="AM1080" s="16"/>
    </row>
    <row r="1081" spans="1:39" x14ac:dyDescent="0.3">
      <c r="A1081" s="16"/>
      <c r="B1081" s="16"/>
      <c r="C1081" s="16"/>
      <c r="D1081" s="16"/>
      <c r="E1081" s="16"/>
      <c r="F1081" s="16"/>
      <c r="G1081" s="16"/>
      <c r="H1081" s="16"/>
      <c r="I1081" s="16"/>
      <c r="J1081" s="16"/>
      <c r="K1081" s="16"/>
      <c r="L1081" s="16"/>
      <c r="M1081" s="16"/>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c r="AM1081" s="16"/>
    </row>
    <row r="1082" spans="1:39" x14ac:dyDescent="0.3">
      <c r="A1082" s="16"/>
      <c r="B1082" s="16"/>
      <c r="C1082" s="16"/>
      <c r="D1082" s="16"/>
      <c r="E1082" s="16"/>
      <c r="F1082" s="16"/>
      <c r="G1082" s="16"/>
      <c r="H1082" s="16"/>
      <c r="I1082" s="16"/>
      <c r="J1082" s="16"/>
      <c r="K1082" s="16"/>
      <c r="L1082" s="16"/>
      <c r="M1082" s="16"/>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c r="AM1082" s="16"/>
    </row>
    <row r="1083" spans="1:39" x14ac:dyDescent="0.3">
      <c r="A1083" s="16"/>
      <c r="B1083" s="16"/>
      <c r="C1083" s="16"/>
      <c r="D1083" s="16"/>
      <c r="E1083" s="16"/>
      <c r="F1083" s="16"/>
      <c r="G1083" s="16"/>
      <c r="H1083" s="16"/>
      <c r="I1083" s="16"/>
      <c r="J1083" s="16"/>
      <c r="K1083" s="16"/>
      <c r="L1083" s="16"/>
      <c r="M1083" s="16"/>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c r="AM1083" s="16"/>
    </row>
    <row r="1084" spans="1:39" x14ac:dyDescent="0.3">
      <c r="A1084" s="16"/>
      <c r="B1084" s="16"/>
      <c r="C1084" s="16"/>
      <c r="D1084" s="16"/>
      <c r="E1084" s="16"/>
      <c r="F1084" s="16"/>
      <c r="G1084" s="16"/>
      <c r="H1084" s="16"/>
      <c r="I1084" s="16"/>
      <c r="J1084" s="16"/>
      <c r="K1084" s="16"/>
      <c r="L1084" s="16"/>
      <c r="M1084" s="16"/>
      <c r="N1084" s="16"/>
      <c r="O1084" s="16"/>
      <c r="P1084" s="16"/>
      <c r="Q1084" s="16"/>
      <c r="R1084" s="16"/>
      <c r="S1084" s="16"/>
      <c r="T1084" s="16"/>
      <c r="U1084" s="16"/>
      <c r="V1084" s="16"/>
      <c r="W1084" s="16"/>
      <c r="X1084" s="16"/>
      <c r="Y1084" s="16"/>
      <c r="Z1084" s="16"/>
      <c r="AA1084" s="16"/>
      <c r="AB1084" s="16"/>
      <c r="AC1084" s="16"/>
      <c r="AD1084" s="16"/>
      <c r="AE1084" s="16"/>
      <c r="AF1084" s="16"/>
      <c r="AG1084" s="16"/>
      <c r="AH1084" s="16"/>
      <c r="AI1084" s="16"/>
      <c r="AJ1084" s="16"/>
      <c r="AK1084" s="16"/>
      <c r="AL1084" s="16"/>
      <c r="AM1084" s="16"/>
    </row>
    <row r="1085" spans="1:39" x14ac:dyDescent="0.3">
      <c r="A1085" s="16"/>
      <c r="B1085" s="16"/>
      <c r="C1085" s="16"/>
      <c r="D1085" s="16"/>
      <c r="E1085" s="16"/>
      <c r="F1085" s="16"/>
      <c r="G1085" s="16"/>
      <c r="H1085" s="16"/>
      <c r="I1085" s="16"/>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row>
    <row r="1086" spans="1:39" x14ac:dyDescent="0.3">
      <c r="A1086" s="16"/>
      <c r="B1086" s="16"/>
      <c r="C1086" s="16"/>
      <c r="D1086" s="16"/>
      <c r="E1086" s="16"/>
      <c r="F1086" s="16"/>
      <c r="G1086" s="16"/>
      <c r="H1086" s="16"/>
      <c r="I1086" s="16"/>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row>
    <row r="1087" spans="1:39" x14ac:dyDescent="0.3">
      <c r="A1087" s="16"/>
      <c r="B1087" s="16"/>
      <c r="C1087" s="16"/>
      <c r="D1087" s="16"/>
      <c r="E1087" s="16"/>
      <c r="F1087" s="16"/>
      <c r="G1087" s="16"/>
      <c r="H1087" s="16"/>
      <c r="I1087" s="16"/>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row>
    <row r="1088" spans="1:39" x14ac:dyDescent="0.3">
      <c r="A1088" s="16"/>
      <c r="B1088" s="16"/>
      <c r="C1088" s="16"/>
      <c r="D1088" s="16"/>
      <c r="E1088" s="16"/>
      <c r="F1088" s="16"/>
      <c r="G1088" s="16"/>
      <c r="H1088" s="16"/>
      <c r="I1088" s="16"/>
      <c r="J1088" s="16"/>
      <c r="K1088" s="16"/>
      <c r="L1088" s="16"/>
      <c r="M1088" s="16"/>
      <c r="N1088" s="16"/>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c r="AM1088" s="16"/>
    </row>
    <row r="1089" spans="1:39" x14ac:dyDescent="0.3">
      <c r="A1089" s="16"/>
      <c r="B1089" s="16"/>
      <c r="C1089" s="16"/>
      <c r="D1089" s="16"/>
      <c r="E1089" s="16"/>
      <c r="F1089" s="16"/>
      <c r="G1089" s="16"/>
      <c r="H1089" s="16"/>
      <c r="I1089" s="16"/>
      <c r="J1089" s="16"/>
      <c r="K1089" s="16"/>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c r="AM1089" s="16"/>
    </row>
    <row r="1090" spans="1:39" x14ac:dyDescent="0.3">
      <c r="A1090" s="16"/>
      <c r="B1090" s="16"/>
      <c r="C1090" s="16"/>
      <c r="D1090" s="16"/>
      <c r="E1090" s="16"/>
      <c r="F1090" s="16"/>
      <c r="G1090" s="16"/>
      <c r="H1090" s="16"/>
      <c r="I1090" s="16"/>
      <c r="J1090" s="16"/>
      <c r="K1090" s="16"/>
      <c r="L1090" s="16"/>
      <c r="M1090" s="16"/>
      <c r="N1090" s="16"/>
      <c r="O1090" s="16"/>
      <c r="P1090" s="16"/>
      <c r="Q1090" s="16"/>
      <c r="R1090" s="16"/>
      <c r="S1090" s="16"/>
      <c r="T1090" s="16"/>
      <c r="U1090" s="16"/>
      <c r="V1090" s="16"/>
      <c r="W1090" s="16"/>
      <c r="X1090" s="16"/>
      <c r="Y1090" s="16"/>
      <c r="Z1090" s="16"/>
      <c r="AA1090" s="16"/>
      <c r="AB1090" s="16"/>
      <c r="AC1090" s="16"/>
      <c r="AD1090" s="16"/>
      <c r="AE1090" s="16"/>
      <c r="AF1090" s="16"/>
      <c r="AG1090" s="16"/>
      <c r="AH1090" s="16"/>
      <c r="AI1090" s="16"/>
      <c r="AJ1090" s="16"/>
      <c r="AK1090" s="16"/>
      <c r="AL1090" s="16"/>
      <c r="AM1090" s="16"/>
    </row>
    <row r="1091" spans="1:39" x14ac:dyDescent="0.3">
      <c r="A1091" s="16"/>
      <c r="B1091" s="16"/>
      <c r="C1091" s="16"/>
      <c r="D1091" s="16"/>
      <c r="E1091" s="16"/>
      <c r="F1091" s="16"/>
      <c r="G1091" s="16"/>
      <c r="H1091" s="16"/>
      <c r="I1091" s="16"/>
      <c r="J1091" s="16"/>
      <c r="K1091" s="16"/>
      <c r="L1091" s="16"/>
      <c r="M1091" s="16"/>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c r="AM1091" s="16"/>
    </row>
    <row r="1092" spans="1:39" x14ac:dyDescent="0.3">
      <c r="A1092" s="16"/>
      <c r="B1092" s="16"/>
      <c r="C1092" s="16"/>
      <c r="D1092" s="16"/>
      <c r="E1092" s="16"/>
      <c r="F1092" s="16"/>
      <c r="G1092" s="16"/>
      <c r="H1092" s="16"/>
      <c r="I1092" s="16"/>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c r="AM1092" s="16"/>
    </row>
    <row r="1093" spans="1:39" x14ac:dyDescent="0.3">
      <c r="A1093" s="16"/>
      <c r="B1093" s="16"/>
      <c r="C1093" s="16"/>
      <c r="D1093" s="16"/>
      <c r="E1093" s="16"/>
      <c r="F1093" s="16"/>
      <c r="G1093" s="16"/>
      <c r="H1093" s="16"/>
      <c r="I1093" s="16"/>
      <c r="J1093" s="16"/>
      <c r="K1093" s="16"/>
      <c r="L1093" s="16"/>
      <c r="M1093" s="16"/>
      <c r="N1093" s="16"/>
      <c r="O1093" s="16"/>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c r="AM1093" s="16"/>
    </row>
    <row r="1094" spans="1:39" x14ac:dyDescent="0.3">
      <c r="A1094" s="16"/>
      <c r="B1094" s="16"/>
      <c r="C1094" s="16"/>
      <c r="D1094" s="16"/>
      <c r="E1094" s="16"/>
      <c r="F1094" s="16"/>
      <c r="G1094" s="16"/>
      <c r="H1094" s="16"/>
      <c r="I1094" s="16"/>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row>
    <row r="1095" spans="1:39" x14ac:dyDescent="0.3">
      <c r="A1095" s="16"/>
      <c r="B1095" s="16"/>
      <c r="C1095" s="16"/>
      <c r="D1095" s="16"/>
      <c r="E1095" s="16"/>
      <c r="F1095" s="16"/>
      <c r="G1095" s="16"/>
      <c r="H1095" s="16"/>
      <c r="I1095" s="16"/>
      <c r="J1095" s="16"/>
      <c r="K1095" s="16"/>
      <c r="L1095" s="16"/>
      <c r="M1095" s="16"/>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c r="AM1095" s="16"/>
    </row>
    <row r="1096" spans="1:39" x14ac:dyDescent="0.3">
      <c r="A1096" s="16"/>
      <c r="B1096" s="16"/>
      <c r="C1096" s="16"/>
      <c r="D1096" s="16"/>
      <c r="E1096" s="16"/>
      <c r="F1096" s="16"/>
      <c r="G1096" s="16"/>
      <c r="H1096" s="16"/>
      <c r="I1096" s="16"/>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row>
    <row r="1097" spans="1:39" x14ac:dyDescent="0.3">
      <c r="A1097" s="16"/>
      <c r="B1097" s="16"/>
      <c r="C1097" s="16"/>
      <c r="D1097" s="16"/>
      <c r="E1097" s="16"/>
      <c r="F1097" s="16"/>
      <c r="G1097" s="16"/>
      <c r="H1097" s="16"/>
      <c r="I1097" s="16"/>
      <c r="J1097" s="16"/>
      <c r="K1097" s="16"/>
      <c r="L1097" s="16"/>
      <c r="M1097" s="16"/>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c r="AM1097" s="16"/>
    </row>
    <row r="1098" spans="1:39" x14ac:dyDescent="0.3">
      <c r="A1098" s="16"/>
      <c r="B1098" s="16"/>
      <c r="C1098" s="16"/>
      <c r="D1098" s="16"/>
      <c r="E1098" s="16"/>
      <c r="F1098" s="16"/>
      <c r="G1098" s="16"/>
      <c r="H1098" s="16"/>
      <c r="I1098" s="16"/>
      <c r="J1098" s="16"/>
      <c r="K1098" s="16"/>
      <c r="L1098" s="16"/>
      <c r="M1098" s="16"/>
      <c r="N1098" s="16"/>
      <c r="O1098" s="16"/>
      <c r="P1098" s="16"/>
      <c r="Q1098" s="16"/>
      <c r="R1098" s="16"/>
      <c r="S1098" s="16"/>
      <c r="T1098" s="16"/>
      <c r="U1098" s="16"/>
      <c r="V1098" s="16"/>
      <c r="W1098" s="16"/>
      <c r="X1098" s="16"/>
      <c r="Y1098" s="16"/>
      <c r="Z1098" s="16"/>
      <c r="AA1098" s="16"/>
      <c r="AB1098" s="16"/>
      <c r="AC1098" s="16"/>
      <c r="AD1098" s="16"/>
      <c r="AE1098" s="16"/>
      <c r="AF1098" s="16"/>
      <c r="AG1098" s="16"/>
      <c r="AH1098" s="16"/>
      <c r="AI1098" s="16"/>
      <c r="AJ1098" s="16"/>
      <c r="AK1098" s="16"/>
      <c r="AL1098" s="16"/>
      <c r="AM1098" s="16"/>
    </row>
    <row r="1099" spans="1:39" x14ac:dyDescent="0.3">
      <c r="A1099" s="16"/>
      <c r="B1099" s="16"/>
      <c r="C1099" s="16"/>
      <c r="D1099" s="16"/>
      <c r="E1099" s="16"/>
      <c r="F1099" s="16"/>
      <c r="G1099" s="16"/>
      <c r="H1099" s="16"/>
      <c r="I1099" s="16"/>
      <c r="J1099" s="16"/>
      <c r="K1099" s="16"/>
      <c r="L1099" s="16"/>
      <c r="M1099" s="16"/>
      <c r="N1099" s="16"/>
      <c r="O1099" s="16"/>
      <c r="P1099" s="16"/>
      <c r="Q1099" s="16"/>
      <c r="R1099" s="16"/>
      <c r="S1099" s="16"/>
      <c r="T1099" s="16"/>
      <c r="U1099" s="16"/>
      <c r="V1099" s="16"/>
      <c r="W1099" s="16"/>
      <c r="X1099" s="16"/>
      <c r="Y1099" s="16"/>
      <c r="Z1099" s="16"/>
      <c r="AA1099" s="16"/>
      <c r="AB1099" s="16"/>
      <c r="AC1099" s="16"/>
      <c r="AD1099" s="16"/>
      <c r="AE1099" s="16"/>
      <c r="AF1099" s="16"/>
      <c r="AG1099" s="16"/>
      <c r="AH1099" s="16"/>
      <c r="AI1099" s="16"/>
      <c r="AJ1099" s="16"/>
      <c r="AK1099" s="16"/>
      <c r="AL1099" s="16"/>
      <c r="AM1099" s="16"/>
    </row>
    <row r="1100" spans="1:39" x14ac:dyDescent="0.3">
      <c r="A1100" s="16"/>
      <c r="B1100" s="16"/>
      <c r="C1100" s="16"/>
      <c r="D1100" s="16"/>
      <c r="E1100" s="16"/>
      <c r="F1100" s="16"/>
      <c r="G1100" s="16"/>
      <c r="H1100" s="16"/>
      <c r="I1100" s="16"/>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c r="AM1100" s="16"/>
    </row>
    <row r="1101" spans="1:39" x14ac:dyDescent="0.3">
      <c r="A1101" s="16"/>
      <c r="B1101" s="16"/>
      <c r="C1101" s="16"/>
      <c r="D1101" s="16"/>
      <c r="E1101" s="16"/>
      <c r="F1101" s="16"/>
      <c r="G1101" s="16"/>
      <c r="H1101" s="16"/>
      <c r="I1101" s="16"/>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row>
    <row r="1102" spans="1:39" x14ac:dyDescent="0.3">
      <c r="A1102" s="16"/>
      <c r="B1102" s="16"/>
      <c r="C1102" s="16"/>
      <c r="D1102" s="16"/>
      <c r="E1102" s="16"/>
      <c r="F1102" s="16"/>
      <c r="G1102" s="16"/>
      <c r="H1102" s="16"/>
      <c r="I1102" s="16"/>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row>
    <row r="1103" spans="1:39" x14ac:dyDescent="0.3">
      <c r="A1103" s="16"/>
      <c r="B1103" s="16"/>
      <c r="C1103" s="16"/>
      <c r="D1103" s="16"/>
      <c r="E1103" s="16"/>
      <c r="F1103" s="16"/>
      <c r="G1103" s="16"/>
      <c r="H1103" s="16"/>
      <c r="I1103" s="16"/>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row>
    <row r="1104" spans="1:39" x14ac:dyDescent="0.3">
      <c r="A1104" s="16"/>
      <c r="B1104" s="16"/>
      <c r="C1104" s="16"/>
      <c r="D1104" s="16"/>
      <c r="E1104" s="16"/>
      <c r="F1104" s="16"/>
      <c r="G1104" s="16"/>
      <c r="H1104" s="16"/>
      <c r="I1104" s="16"/>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c r="AL1104" s="16"/>
      <c r="AM1104" s="16"/>
    </row>
    <row r="1105" spans="1:39" x14ac:dyDescent="0.3">
      <c r="A1105" s="16"/>
      <c r="B1105" s="16"/>
      <c r="C1105" s="16"/>
      <c r="D1105" s="16"/>
      <c r="E1105" s="16"/>
      <c r="F1105" s="16"/>
      <c r="G1105" s="16"/>
      <c r="H1105" s="16"/>
      <c r="I1105" s="16"/>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row>
    <row r="1106" spans="1:39" x14ac:dyDescent="0.3">
      <c r="A1106" s="16"/>
      <c r="B1106" s="16"/>
      <c r="C1106" s="16"/>
      <c r="D1106" s="16"/>
      <c r="E1106" s="16"/>
      <c r="F1106" s="16"/>
      <c r="G1106" s="16"/>
      <c r="H1106" s="16"/>
      <c r="I1106" s="16"/>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c r="AF1106" s="16"/>
      <c r="AG1106" s="16"/>
      <c r="AH1106" s="16"/>
      <c r="AI1106" s="16"/>
      <c r="AJ1106" s="16"/>
      <c r="AK1106" s="16"/>
      <c r="AL1106" s="16"/>
      <c r="AM1106" s="16"/>
    </row>
    <row r="1107" spans="1:39" x14ac:dyDescent="0.3">
      <c r="A1107" s="16"/>
      <c r="B1107" s="16"/>
      <c r="C1107" s="16"/>
      <c r="D1107" s="16"/>
      <c r="E1107" s="16"/>
      <c r="F1107" s="16"/>
      <c r="G1107" s="16"/>
      <c r="H1107" s="16"/>
      <c r="I1107" s="16"/>
      <c r="J1107" s="16"/>
      <c r="K1107" s="16"/>
      <c r="L1107" s="16"/>
      <c r="M1107" s="16"/>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c r="AM1107" s="16"/>
    </row>
    <row r="1108" spans="1:39" x14ac:dyDescent="0.3">
      <c r="A1108" s="16"/>
      <c r="B1108" s="16"/>
      <c r="C1108" s="16"/>
      <c r="D1108" s="16"/>
      <c r="E1108" s="16"/>
      <c r="F1108" s="16"/>
      <c r="G1108" s="16"/>
      <c r="H1108" s="16"/>
      <c r="I1108" s="16"/>
      <c r="J1108" s="16"/>
      <c r="K1108" s="16"/>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c r="AM1108" s="16"/>
    </row>
    <row r="1109" spans="1:39" x14ac:dyDescent="0.3">
      <c r="A1109" s="16"/>
      <c r="B1109" s="16"/>
      <c r="C1109" s="16"/>
      <c r="D1109" s="16"/>
      <c r="E1109" s="16"/>
      <c r="F1109" s="16"/>
      <c r="G1109" s="16"/>
      <c r="H1109" s="16"/>
      <c r="I1109" s="16"/>
      <c r="J1109" s="16"/>
      <c r="K1109" s="16"/>
      <c r="L1109" s="16"/>
      <c r="M1109" s="16"/>
      <c r="N1109" s="16"/>
      <c r="O1109" s="16"/>
      <c r="P1109" s="16"/>
      <c r="Q1109" s="16"/>
      <c r="R1109" s="16"/>
      <c r="S1109" s="16"/>
      <c r="T1109" s="16"/>
      <c r="U1109" s="16"/>
      <c r="V1109" s="16"/>
      <c r="W1109" s="16"/>
      <c r="X1109" s="16"/>
      <c r="Y1109" s="16"/>
      <c r="Z1109" s="16"/>
      <c r="AA1109" s="16"/>
      <c r="AB1109" s="16"/>
      <c r="AC1109" s="16"/>
      <c r="AD1109" s="16"/>
      <c r="AE1109" s="16"/>
      <c r="AF1109" s="16"/>
      <c r="AG1109" s="16"/>
      <c r="AH1109" s="16"/>
      <c r="AI1109" s="16"/>
      <c r="AJ1109" s="16"/>
      <c r="AK1109" s="16"/>
      <c r="AL1109" s="16"/>
      <c r="AM1109" s="16"/>
    </row>
    <row r="1110" spans="1:39" x14ac:dyDescent="0.3">
      <c r="A1110" s="16"/>
      <c r="B1110" s="16"/>
      <c r="C1110" s="16"/>
      <c r="D1110" s="16"/>
      <c r="E1110" s="16"/>
      <c r="F1110" s="16"/>
      <c r="G1110" s="16"/>
      <c r="H1110" s="16"/>
      <c r="I1110" s="16"/>
      <c r="J1110" s="16"/>
      <c r="K1110" s="16"/>
      <c r="L1110" s="16"/>
      <c r="M1110" s="16"/>
      <c r="N1110" s="16"/>
      <c r="O1110" s="16"/>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c r="AM1110" s="16"/>
    </row>
    <row r="1111" spans="1:39" x14ac:dyDescent="0.3">
      <c r="A1111" s="16"/>
      <c r="B1111" s="16"/>
      <c r="C1111" s="16"/>
      <c r="D1111" s="16"/>
      <c r="E1111" s="16"/>
      <c r="F1111" s="16"/>
      <c r="G1111" s="16"/>
      <c r="H1111" s="16"/>
      <c r="I1111" s="16"/>
      <c r="J1111" s="16"/>
      <c r="K1111" s="16"/>
      <c r="L1111" s="16"/>
      <c r="M1111" s="16"/>
      <c r="N1111" s="16"/>
      <c r="O1111" s="16"/>
      <c r="P1111" s="16"/>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c r="AM1111" s="16"/>
    </row>
    <row r="1112" spans="1:39" x14ac:dyDescent="0.3">
      <c r="A1112" s="16"/>
      <c r="B1112" s="16"/>
      <c r="C1112" s="16"/>
      <c r="D1112" s="16"/>
      <c r="E1112" s="16"/>
      <c r="F1112" s="16"/>
      <c r="G1112" s="16"/>
      <c r="H1112" s="16"/>
      <c r="I1112" s="16"/>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row>
    <row r="1113" spans="1:39" x14ac:dyDescent="0.3">
      <c r="A1113" s="16"/>
      <c r="B1113" s="16"/>
      <c r="C1113" s="16"/>
      <c r="D1113" s="16"/>
      <c r="E1113" s="16"/>
      <c r="F1113" s="16"/>
      <c r="G1113" s="16"/>
      <c r="H1113" s="16"/>
      <c r="I1113" s="16"/>
      <c r="J1113" s="16"/>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c r="AM1113" s="16"/>
    </row>
    <row r="1114" spans="1:39" x14ac:dyDescent="0.3">
      <c r="A1114" s="16"/>
      <c r="B1114" s="16"/>
      <c r="C1114" s="16"/>
      <c r="D1114" s="16"/>
      <c r="E1114" s="16"/>
      <c r="F1114" s="16"/>
      <c r="G1114" s="16"/>
      <c r="H1114" s="16"/>
      <c r="I1114" s="16"/>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row>
    <row r="1115" spans="1:39" x14ac:dyDescent="0.3">
      <c r="A1115" s="16"/>
      <c r="B1115" s="16"/>
      <c r="C1115" s="16"/>
      <c r="D1115" s="16"/>
      <c r="E1115" s="16"/>
      <c r="F1115" s="16"/>
      <c r="G1115" s="16"/>
      <c r="H1115" s="16"/>
      <c r="I1115" s="16"/>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row>
    <row r="1116" spans="1:39" x14ac:dyDescent="0.3">
      <c r="A1116" s="16"/>
      <c r="B1116" s="16"/>
      <c r="C1116" s="16"/>
      <c r="D1116" s="16"/>
      <c r="E1116" s="16"/>
      <c r="F1116" s="16"/>
      <c r="G1116" s="16"/>
      <c r="H1116" s="16"/>
      <c r="I1116" s="16"/>
      <c r="J1116" s="16"/>
      <c r="K1116" s="16"/>
      <c r="L1116" s="16"/>
      <c r="M1116" s="16"/>
      <c r="N1116" s="16"/>
      <c r="O1116" s="16"/>
      <c r="P1116" s="16"/>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row>
    <row r="1117" spans="1:39" x14ac:dyDescent="0.3">
      <c r="A1117" s="16"/>
      <c r="B1117" s="16"/>
      <c r="C1117" s="16"/>
      <c r="D1117" s="16"/>
      <c r="E1117" s="16"/>
      <c r="F1117" s="16"/>
      <c r="G1117" s="16"/>
      <c r="H1117" s="16"/>
      <c r="I1117" s="16"/>
      <c r="J1117" s="16"/>
      <c r="K1117" s="16"/>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row>
    <row r="1118" spans="1:39" x14ac:dyDescent="0.3">
      <c r="A1118" s="16"/>
      <c r="B1118" s="16"/>
      <c r="C1118" s="16"/>
      <c r="D1118" s="16"/>
      <c r="E1118" s="16"/>
      <c r="F1118" s="16"/>
      <c r="G1118" s="16"/>
      <c r="H1118" s="16"/>
      <c r="I1118" s="16"/>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row>
    <row r="1119" spans="1:39" x14ac:dyDescent="0.3">
      <c r="A1119" s="16"/>
      <c r="B1119" s="16"/>
      <c r="C1119" s="16"/>
      <c r="D1119" s="16"/>
      <c r="E1119" s="16"/>
      <c r="F1119" s="16"/>
      <c r="G1119" s="16"/>
      <c r="H1119" s="16"/>
      <c r="I1119" s="16"/>
      <c r="J1119" s="16"/>
      <c r="K1119" s="16"/>
      <c r="L1119" s="16"/>
      <c r="M1119" s="16"/>
      <c r="N1119" s="16"/>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row>
    <row r="1120" spans="1:39" x14ac:dyDescent="0.3">
      <c r="A1120" s="16"/>
      <c r="B1120" s="16"/>
      <c r="C1120" s="16"/>
      <c r="D1120" s="16"/>
      <c r="E1120" s="16"/>
      <c r="F1120" s="16"/>
      <c r="G1120" s="16"/>
      <c r="H1120" s="16"/>
      <c r="I1120" s="16"/>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row>
    <row r="1121" spans="1:39" x14ac:dyDescent="0.3">
      <c r="A1121" s="16"/>
      <c r="B1121" s="16"/>
      <c r="C1121" s="16"/>
      <c r="D1121" s="16"/>
      <c r="E1121" s="16"/>
      <c r="F1121" s="16"/>
      <c r="G1121" s="16"/>
      <c r="H1121" s="16"/>
      <c r="I1121" s="16"/>
      <c r="J1121" s="16"/>
      <c r="K1121" s="16"/>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row>
    <row r="1122" spans="1:39" x14ac:dyDescent="0.3">
      <c r="A1122" s="16"/>
      <c r="B1122" s="16"/>
      <c r="C1122" s="16"/>
      <c r="D1122" s="16"/>
      <c r="E1122" s="16"/>
      <c r="F1122" s="16"/>
      <c r="G1122" s="16"/>
      <c r="H1122" s="16"/>
      <c r="I1122" s="16"/>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row>
    <row r="1123" spans="1:39" x14ac:dyDescent="0.3">
      <c r="A1123" s="16"/>
      <c r="B1123" s="16"/>
      <c r="C1123" s="16"/>
      <c r="D1123" s="16"/>
      <c r="E1123" s="16"/>
      <c r="F1123" s="16"/>
      <c r="G1123" s="16"/>
      <c r="H1123" s="16"/>
      <c r="I1123" s="16"/>
      <c r="J1123" s="16"/>
      <c r="K1123" s="16"/>
      <c r="L1123" s="16"/>
      <c r="M1123" s="16"/>
      <c r="N1123" s="16"/>
      <c r="O1123" s="16"/>
      <c r="P1123" s="16"/>
      <c r="Q1123" s="16"/>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c r="AM1123" s="16"/>
    </row>
    <row r="1124" spans="1:39" x14ac:dyDescent="0.3">
      <c r="A1124" s="16"/>
      <c r="B1124" s="16"/>
      <c r="C1124" s="16"/>
      <c r="D1124" s="16"/>
      <c r="E1124" s="16"/>
      <c r="F1124" s="16"/>
      <c r="G1124" s="16"/>
      <c r="H1124" s="16"/>
      <c r="I1124" s="16"/>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row>
    <row r="1125" spans="1:39" x14ac:dyDescent="0.3">
      <c r="A1125" s="16"/>
      <c r="B1125" s="16"/>
      <c r="C1125" s="16"/>
      <c r="D1125" s="16"/>
      <c r="E1125" s="16"/>
      <c r="F1125" s="16"/>
      <c r="G1125" s="16"/>
      <c r="H1125" s="16"/>
      <c r="I1125" s="16"/>
      <c r="J1125" s="16"/>
      <c r="K1125" s="16"/>
      <c r="L1125" s="16"/>
      <c r="M1125" s="16"/>
      <c r="N1125" s="16"/>
      <c r="O1125" s="16"/>
      <c r="P1125" s="16"/>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row>
    <row r="1126" spans="1:39" x14ac:dyDescent="0.3">
      <c r="A1126" s="16"/>
      <c r="B1126" s="16"/>
      <c r="C1126" s="16"/>
      <c r="D1126" s="16"/>
      <c r="E1126" s="16"/>
      <c r="F1126" s="16"/>
      <c r="G1126" s="16"/>
      <c r="H1126" s="16"/>
      <c r="I1126" s="16"/>
      <c r="J1126" s="16"/>
      <c r="K1126" s="16"/>
      <c r="L1126" s="16"/>
      <c r="M1126" s="16"/>
      <c r="N1126" s="16"/>
      <c r="O1126" s="16"/>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row>
    <row r="1127" spans="1:39" x14ac:dyDescent="0.3">
      <c r="A1127" s="16"/>
      <c r="B1127" s="16"/>
      <c r="C1127" s="16"/>
      <c r="D1127" s="16"/>
      <c r="E1127" s="16"/>
      <c r="F1127" s="16"/>
      <c r="G1127" s="16"/>
      <c r="H1127" s="16"/>
      <c r="I1127" s="16"/>
      <c r="J1127" s="16"/>
      <c r="K1127" s="16"/>
      <c r="L1127" s="16"/>
      <c r="M1127" s="16"/>
      <c r="N1127" s="16"/>
      <c r="O1127" s="16"/>
      <c r="P1127" s="16"/>
      <c r="Q1127" s="16"/>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row>
    <row r="1128" spans="1:39" x14ac:dyDescent="0.3">
      <c r="A1128" s="16"/>
      <c r="B1128" s="16"/>
      <c r="C1128" s="16"/>
      <c r="D1128" s="16"/>
      <c r="E1128" s="16"/>
      <c r="F1128" s="16"/>
      <c r="G1128" s="16"/>
      <c r="H1128" s="16"/>
      <c r="I1128" s="16"/>
      <c r="J1128" s="16"/>
      <c r="K1128" s="16"/>
      <c r="L1128" s="16"/>
      <c r="M1128" s="16"/>
      <c r="N1128" s="16"/>
      <c r="O1128" s="16"/>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row>
    <row r="1129" spans="1:39" x14ac:dyDescent="0.3">
      <c r="A1129" s="16"/>
      <c r="B1129" s="16"/>
      <c r="C1129" s="16"/>
      <c r="D1129" s="16"/>
      <c r="E1129" s="16"/>
      <c r="F1129" s="16"/>
      <c r="G1129" s="16"/>
      <c r="H1129" s="16"/>
      <c r="I1129" s="16"/>
      <c r="J1129" s="16"/>
      <c r="K1129" s="16"/>
      <c r="L1129" s="16"/>
      <c r="M1129" s="16"/>
      <c r="N1129" s="16"/>
      <c r="O1129" s="16"/>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c r="AM1129" s="16"/>
    </row>
    <row r="1130" spans="1:39" x14ac:dyDescent="0.3">
      <c r="A1130" s="16"/>
      <c r="B1130" s="16"/>
      <c r="C1130" s="16"/>
      <c r="D1130" s="16"/>
      <c r="E1130" s="16"/>
      <c r="F1130" s="16"/>
      <c r="G1130" s="16"/>
      <c r="H1130" s="16"/>
      <c r="I1130" s="16"/>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row>
    <row r="1131" spans="1:39" x14ac:dyDescent="0.3">
      <c r="A1131" s="16"/>
      <c r="B1131" s="16"/>
      <c r="C1131" s="16"/>
      <c r="D1131" s="16"/>
      <c r="E1131" s="16"/>
      <c r="F1131" s="16"/>
      <c r="G1131" s="16"/>
      <c r="H1131" s="16"/>
      <c r="I1131" s="16"/>
      <c r="J1131" s="16"/>
      <c r="K1131" s="16"/>
      <c r="L1131" s="16"/>
      <c r="M1131" s="16"/>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c r="AM1131" s="16"/>
    </row>
    <row r="1132" spans="1:39" x14ac:dyDescent="0.3">
      <c r="A1132" s="16"/>
      <c r="B1132" s="16"/>
      <c r="C1132" s="16"/>
      <c r="D1132" s="16"/>
      <c r="E1132" s="16"/>
      <c r="F1132" s="16"/>
      <c r="G1132" s="16"/>
      <c r="H1132" s="16"/>
      <c r="I1132" s="16"/>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c r="AM1132" s="16"/>
    </row>
    <row r="1133" spans="1:39" x14ac:dyDescent="0.3">
      <c r="A1133" s="16"/>
      <c r="B1133" s="16"/>
      <c r="C1133" s="16"/>
      <c r="D1133" s="16"/>
      <c r="E1133" s="16"/>
      <c r="F1133" s="16"/>
      <c r="G1133" s="16"/>
      <c r="H1133" s="16"/>
      <c r="I1133" s="16"/>
      <c r="J1133" s="16"/>
      <c r="K1133" s="16"/>
      <c r="L1133" s="16"/>
      <c r="M1133" s="16"/>
      <c r="N1133" s="16"/>
      <c r="O1133" s="16"/>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c r="AM1133" s="16"/>
    </row>
    <row r="1134" spans="1:39" x14ac:dyDescent="0.3">
      <c r="A1134" s="16"/>
      <c r="B1134" s="16"/>
      <c r="C1134" s="16"/>
      <c r="D1134" s="16"/>
      <c r="E1134" s="16"/>
      <c r="F1134" s="16"/>
      <c r="G1134" s="16"/>
      <c r="H1134" s="16"/>
      <c r="I1134" s="16"/>
      <c r="J1134" s="16"/>
      <c r="K1134" s="16"/>
      <c r="L1134" s="16"/>
      <c r="M1134" s="16"/>
      <c r="N1134" s="16"/>
      <c r="O1134" s="16"/>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c r="AM1134" s="16"/>
    </row>
    <row r="1135" spans="1:39" x14ac:dyDescent="0.3">
      <c r="A1135" s="16"/>
      <c r="B1135" s="16"/>
      <c r="C1135" s="16"/>
      <c r="D1135" s="16"/>
      <c r="E1135" s="16"/>
      <c r="F1135" s="16"/>
      <c r="G1135" s="16"/>
      <c r="H1135" s="16"/>
      <c r="I1135" s="16"/>
      <c r="J1135" s="16"/>
      <c r="K1135" s="16"/>
      <c r="L1135" s="16"/>
      <c r="M1135" s="16"/>
      <c r="N1135" s="16"/>
      <c r="O1135" s="16"/>
      <c r="P1135" s="16"/>
      <c r="Q1135" s="16"/>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c r="AM1135" s="16"/>
    </row>
    <row r="1136" spans="1:39" x14ac:dyDescent="0.3">
      <c r="A1136" s="16"/>
      <c r="B1136" s="16"/>
      <c r="C1136" s="16"/>
      <c r="D1136" s="16"/>
      <c r="E1136" s="16"/>
      <c r="F1136" s="16"/>
      <c r="G1136" s="16"/>
      <c r="H1136" s="16"/>
      <c r="I1136" s="16"/>
      <c r="J1136" s="16"/>
      <c r="K1136" s="16"/>
      <c r="L1136" s="16"/>
      <c r="M1136" s="16"/>
      <c r="N1136" s="16"/>
      <c r="O1136" s="16"/>
      <c r="P1136" s="16"/>
      <c r="Q1136" s="16"/>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c r="AM1136" s="16"/>
    </row>
    <row r="1137" spans="1:39" x14ac:dyDescent="0.3">
      <c r="A1137" s="16"/>
      <c r="B1137" s="16"/>
      <c r="C1137" s="16"/>
      <c r="D1137" s="16"/>
      <c r="E1137" s="16"/>
      <c r="F1137" s="16"/>
      <c r="G1137" s="16"/>
      <c r="H1137" s="16"/>
      <c r="I1137" s="16"/>
      <c r="J1137" s="16"/>
      <c r="K1137" s="16"/>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c r="AM1137" s="16"/>
    </row>
    <row r="1138" spans="1:39" x14ac:dyDescent="0.3">
      <c r="A1138" s="16"/>
      <c r="B1138" s="16"/>
      <c r="C1138" s="16"/>
      <c r="D1138" s="16"/>
      <c r="E1138" s="16"/>
      <c r="F1138" s="16"/>
      <c r="G1138" s="16"/>
      <c r="H1138" s="16"/>
      <c r="I1138" s="16"/>
      <c r="J1138" s="16"/>
      <c r="K1138" s="16"/>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c r="AM1138" s="16"/>
    </row>
    <row r="1139" spans="1:39" x14ac:dyDescent="0.3">
      <c r="A1139" s="16"/>
      <c r="B1139" s="16"/>
      <c r="C1139" s="16"/>
      <c r="D1139" s="16"/>
      <c r="E1139" s="16"/>
      <c r="F1139" s="16"/>
      <c r="G1139" s="16"/>
      <c r="H1139" s="16"/>
      <c r="I1139" s="16"/>
      <c r="J1139" s="16"/>
      <c r="K1139" s="16"/>
      <c r="L1139" s="16"/>
      <c r="M1139" s="16"/>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c r="AM1139" s="16"/>
    </row>
    <row r="1140" spans="1:39" x14ac:dyDescent="0.3">
      <c r="A1140" s="16"/>
      <c r="B1140" s="16"/>
      <c r="C1140" s="16"/>
      <c r="D1140" s="16"/>
      <c r="E1140" s="16"/>
      <c r="F1140" s="16"/>
      <c r="G1140" s="16"/>
      <c r="H1140" s="16"/>
      <c r="I1140" s="16"/>
      <c r="J1140" s="16"/>
      <c r="K1140" s="16"/>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c r="AM1140" s="16"/>
    </row>
    <row r="1141" spans="1:39" x14ac:dyDescent="0.3">
      <c r="A1141" s="16"/>
      <c r="B1141" s="16"/>
      <c r="C1141" s="16"/>
      <c r="D1141" s="16"/>
      <c r="E1141" s="16"/>
      <c r="F1141" s="16"/>
      <c r="G1141" s="16"/>
      <c r="H1141" s="16"/>
      <c r="I1141" s="16"/>
      <c r="J1141" s="16"/>
      <c r="K1141" s="16"/>
      <c r="L1141" s="16"/>
      <c r="M1141" s="16"/>
      <c r="N1141" s="16"/>
      <c r="O1141" s="16"/>
      <c r="P1141" s="16"/>
      <c r="Q1141" s="16"/>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row>
    <row r="1142" spans="1:39" x14ac:dyDescent="0.3">
      <c r="A1142" s="16"/>
      <c r="B1142" s="16"/>
      <c r="C1142" s="16"/>
      <c r="D1142" s="16"/>
      <c r="E1142" s="16"/>
      <c r="F1142" s="16"/>
      <c r="G1142" s="16"/>
      <c r="H1142" s="16"/>
      <c r="I1142" s="16"/>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c r="AM1142" s="16"/>
    </row>
    <row r="1143" spans="1:39" x14ac:dyDescent="0.3">
      <c r="A1143" s="16"/>
      <c r="B1143" s="16"/>
      <c r="C1143" s="16"/>
      <c r="D1143" s="16"/>
      <c r="E1143" s="16"/>
      <c r="F1143" s="16"/>
      <c r="G1143" s="16"/>
      <c r="H1143" s="16"/>
      <c r="I1143" s="16"/>
      <c r="J1143" s="16"/>
      <c r="K1143" s="16"/>
      <c r="L1143" s="16"/>
      <c r="M1143" s="16"/>
      <c r="N1143" s="16"/>
      <c r="O1143" s="16"/>
      <c r="P1143" s="16"/>
      <c r="Q1143" s="16"/>
      <c r="R1143" s="16"/>
      <c r="S1143" s="16"/>
      <c r="T1143" s="16"/>
      <c r="U1143" s="16"/>
      <c r="V1143" s="16"/>
      <c r="W1143" s="16"/>
      <c r="X1143" s="16"/>
      <c r="Y1143" s="16"/>
      <c r="Z1143" s="16"/>
      <c r="AA1143" s="16"/>
      <c r="AB1143" s="16"/>
      <c r="AC1143" s="16"/>
      <c r="AD1143" s="16"/>
      <c r="AE1143" s="16"/>
      <c r="AF1143" s="16"/>
      <c r="AG1143" s="16"/>
      <c r="AH1143" s="16"/>
      <c r="AI1143" s="16"/>
      <c r="AJ1143" s="16"/>
      <c r="AK1143" s="16"/>
      <c r="AL1143" s="16"/>
      <c r="AM1143" s="16"/>
    </row>
    <row r="1144" spans="1:39" x14ac:dyDescent="0.3">
      <c r="A1144" s="16"/>
      <c r="B1144" s="16"/>
      <c r="C1144" s="16"/>
      <c r="D1144" s="16"/>
      <c r="E1144" s="16"/>
      <c r="F1144" s="16"/>
      <c r="G1144" s="16"/>
      <c r="H1144" s="16"/>
      <c r="I1144" s="16"/>
      <c r="J1144" s="16"/>
      <c r="K1144" s="16"/>
      <c r="L1144" s="16"/>
      <c r="M1144" s="16"/>
      <c r="N1144" s="16"/>
      <c r="O1144" s="16"/>
      <c r="P1144" s="16"/>
      <c r="Q1144" s="16"/>
      <c r="R1144" s="16"/>
      <c r="S1144" s="16"/>
      <c r="T1144" s="16"/>
      <c r="U1144" s="16"/>
      <c r="V1144" s="16"/>
      <c r="W1144" s="16"/>
      <c r="X1144" s="16"/>
      <c r="Y1144" s="16"/>
      <c r="Z1144" s="16"/>
      <c r="AA1144" s="16"/>
      <c r="AB1144" s="16"/>
      <c r="AC1144" s="16"/>
      <c r="AD1144" s="16"/>
      <c r="AE1144" s="16"/>
      <c r="AF1144" s="16"/>
      <c r="AG1144" s="16"/>
      <c r="AH1144" s="16"/>
      <c r="AI1144" s="16"/>
      <c r="AJ1144" s="16"/>
      <c r="AK1144" s="16"/>
      <c r="AL1144" s="16"/>
      <c r="AM1144" s="16"/>
    </row>
    <row r="1145" spans="1:39" x14ac:dyDescent="0.3">
      <c r="A1145" s="16"/>
      <c r="B1145" s="16"/>
      <c r="C1145" s="16"/>
      <c r="D1145" s="16"/>
      <c r="E1145" s="16"/>
      <c r="F1145" s="16"/>
      <c r="G1145" s="16"/>
      <c r="H1145" s="16"/>
      <c r="I1145" s="16"/>
      <c r="J1145" s="16"/>
      <c r="K1145" s="16"/>
      <c r="L1145" s="16"/>
      <c r="M1145" s="16"/>
      <c r="N1145" s="16"/>
      <c r="O1145" s="16"/>
      <c r="P1145" s="16"/>
      <c r="Q1145" s="16"/>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c r="AM1145" s="16"/>
    </row>
    <row r="1146" spans="1:39" x14ac:dyDescent="0.3">
      <c r="A1146" s="16"/>
      <c r="B1146" s="16"/>
      <c r="C1146" s="16"/>
      <c r="D1146" s="16"/>
      <c r="E1146" s="16"/>
      <c r="F1146" s="16"/>
      <c r="G1146" s="16"/>
      <c r="H1146" s="16"/>
      <c r="I1146" s="16"/>
      <c r="J1146" s="16"/>
      <c r="K1146" s="16"/>
      <c r="L1146" s="16"/>
      <c r="M1146" s="16"/>
      <c r="N1146" s="16"/>
      <c r="O1146" s="16"/>
      <c r="P1146" s="16"/>
      <c r="Q1146" s="16"/>
      <c r="R1146" s="16"/>
      <c r="S1146" s="16"/>
      <c r="T1146" s="16"/>
      <c r="U1146" s="16"/>
      <c r="V1146" s="16"/>
      <c r="W1146" s="16"/>
      <c r="X1146" s="16"/>
      <c r="Y1146" s="16"/>
      <c r="Z1146" s="16"/>
      <c r="AA1146" s="16"/>
      <c r="AB1146" s="16"/>
      <c r="AC1146" s="16"/>
      <c r="AD1146" s="16"/>
      <c r="AE1146" s="16"/>
      <c r="AF1146" s="16"/>
      <c r="AG1146" s="16"/>
      <c r="AH1146" s="16"/>
      <c r="AI1146" s="16"/>
      <c r="AJ1146" s="16"/>
      <c r="AK1146" s="16"/>
      <c r="AL1146" s="16"/>
      <c r="AM1146" s="16"/>
    </row>
    <row r="1147" spans="1:39" x14ac:dyDescent="0.3">
      <c r="A1147" s="16"/>
      <c r="B1147" s="16"/>
      <c r="C1147" s="16"/>
      <c r="D1147" s="16"/>
      <c r="E1147" s="16"/>
      <c r="F1147" s="16"/>
      <c r="G1147" s="16"/>
      <c r="H1147" s="16"/>
      <c r="I1147" s="16"/>
      <c r="J1147" s="16"/>
      <c r="K1147" s="16"/>
      <c r="L1147" s="16"/>
      <c r="M1147" s="16"/>
      <c r="N1147" s="16"/>
      <c r="O1147" s="16"/>
      <c r="P1147" s="16"/>
      <c r="Q1147" s="16"/>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row>
    <row r="1148" spans="1:39" x14ac:dyDescent="0.3">
      <c r="A1148" s="16"/>
      <c r="B1148" s="16"/>
      <c r="C1148" s="16"/>
      <c r="D1148" s="16"/>
      <c r="E1148" s="16"/>
      <c r="F1148" s="16"/>
      <c r="G1148" s="16"/>
      <c r="H1148" s="16"/>
      <c r="I1148" s="16"/>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row>
    <row r="1149" spans="1:39" x14ac:dyDescent="0.3">
      <c r="A1149" s="16"/>
      <c r="B1149" s="16"/>
      <c r="C1149" s="16"/>
      <c r="D1149" s="16"/>
      <c r="E1149" s="16"/>
      <c r="F1149" s="16"/>
      <c r="G1149" s="16"/>
      <c r="H1149" s="16"/>
      <c r="I1149" s="16"/>
      <c r="J1149" s="16"/>
      <c r="K1149" s="16"/>
      <c r="L1149" s="16"/>
      <c r="M1149" s="16"/>
      <c r="N1149" s="16"/>
      <c r="O1149" s="16"/>
      <c r="P1149" s="16"/>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row>
    <row r="1150" spans="1:39" x14ac:dyDescent="0.3">
      <c r="A1150" s="16"/>
      <c r="B1150" s="16"/>
      <c r="C1150" s="16"/>
      <c r="D1150" s="16"/>
      <c r="E1150" s="16"/>
      <c r="F1150" s="16"/>
      <c r="G1150" s="16"/>
      <c r="H1150" s="16"/>
      <c r="I1150" s="16"/>
      <c r="J1150" s="16"/>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row>
    <row r="1151" spans="1:39" x14ac:dyDescent="0.3">
      <c r="A1151" s="16"/>
      <c r="B1151" s="16"/>
      <c r="C1151" s="16"/>
      <c r="D1151" s="16"/>
      <c r="E1151" s="16"/>
      <c r="F1151" s="16"/>
      <c r="G1151" s="16"/>
      <c r="H1151" s="16"/>
      <c r="I1151" s="16"/>
      <c r="J1151" s="16"/>
      <c r="K1151" s="16"/>
      <c r="L1151" s="16"/>
      <c r="M1151" s="16"/>
      <c r="N1151" s="16"/>
      <c r="O1151" s="16"/>
      <c r="P1151" s="16"/>
      <c r="Q1151" s="16"/>
      <c r="R1151" s="16"/>
      <c r="S1151" s="16"/>
      <c r="T1151" s="16"/>
      <c r="U1151" s="16"/>
      <c r="V1151" s="16"/>
      <c r="W1151" s="16"/>
      <c r="X1151" s="16"/>
      <c r="Y1151" s="16"/>
      <c r="Z1151" s="16"/>
      <c r="AA1151" s="16"/>
      <c r="AB1151" s="16"/>
      <c r="AC1151" s="16"/>
      <c r="AD1151" s="16"/>
      <c r="AE1151" s="16"/>
      <c r="AF1151" s="16"/>
      <c r="AG1151" s="16"/>
      <c r="AH1151" s="16"/>
      <c r="AI1151" s="16"/>
      <c r="AJ1151" s="16"/>
      <c r="AK1151" s="16"/>
      <c r="AL1151" s="16"/>
      <c r="AM1151" s="16"/>
    </row>
    <row r="1152" spans="1:39" x14ac:dyDescent="0.3">
      <c r="A1152" s="16"/>
      <c r="B1152" s="16"/>
      <c r="C1152" s="16"/>
      <c r="D1152" s="16"/>
      <c r="E1152" s="16"/>
      <c r="F1152" s="16"/>
      <c r="G1152" s="16"/>
      <c r="H1152" s="16"/>
      <c r="I1152" s="16"/>
      <c r="J1152" s="16"/>
      <c r="K1152" s="16"/>
      <c r="L1152" s="16"/>
      <c r="M1152" s="16"/>
      <c r="N1152" s="16"/>
      <c r="O1152" s="16"/>
      <c r="P1152" s="16"/>
      <c r="Q1152" s="16"/>
      <c r="R1152" s="16"/>
      <c r="S1152" s="16"/>
      <c r="T1152" s="16"/>
      <c r="U1152" s="16"/>
      <c r="V1152" s="16"/>
      <c r="W1152" s="16"/>
      <c r="X1152" s="16"/>
      <c r="Y1152" s="16"/>
      <c r="Z1152" s="16"/>
      <c r="AA1152" s="16"/>
      <c r="AB1152" s="16"/>
      <c r="AC1152" s="16"/>
      <c r="AD1152" s="16"/>
      <c r="AE1152" s="16"/>
      <c r="AF1152" s="16"/>
      <c r="AG1152" s="16"/>
      <c r="AH1152" s="16"/>
      <c r="AI1152" s="16"/>
      <c r="AJ1152" s="16"/>
      <c r="AK1152" s="16"/>
      <c r="AL1152" s="16"/>
      <c r="AM1152" s="16"/>
    </row>
    <row r="1153" spans="1:39" x14ac:dyDescent="0.3">
      <c r="A1153" s="16"/>
      <c r="B1153" s="16"/>
      <c r="C1153" s="16"/>
      <c r="D1153" s="16"/>
      <c r="E1153" s="16"/>
      <c r="F1153" s="16"/>
      <c r="G1153" s="16"/>
      <c r="H1153" s="16"/>
      <c r="I1153" s="16"/>
      <c r="J1153" s="16"/>
      <c r="K1153" s="16"/>
      <c r="L1153" s="16"/>
      <c r="M1153" s="16"/>
      <c r="N1153" s="16"/>
      <c r="O1153" s="16"/>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c r="AM1153" s="16"/>
    </row>
    <row r="1154" spans="1:39" x14ac:dyDescent="0.3">
      <c r="A1154" s="16"/>
      <c r="B1154" s="16"/>
      <c r="C1154" s="16"/>
      <c r="D1154" s="16"/>
      <c r="E1154" s="16"/>
      <c r="F1154" s="16"/>
      <c r="G1154" s="16"/>
      <c r="H1154" s="16"/>
      <c r="I1154" s="16"/>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row>
    <row r="1155" spans="1:39" x14ac:dyDescent="0.3">
      <c r="A1155" s="16"/>
      <c r="B1155" s="16"/>
      <c r="C1155" s="16"/>
      <c r="D1155" s="16"/>
      <c r="E1155" s="16"/>
      <c r="F1155" s="16"/>
      <c r="G1155" s="16"/>
      <c r="H1155" s="16"/>
      <c r="I1155" s="16"/>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c r="AM1155" s="16"/>
    </row>
    <row r="1156" spans="1:39" x14ac:dyDescent="0.3">
      <c r="A1156" s="16"/>
      <c r="B1156" s="16"/>
      <c r="C1156" s="16"/>
      <c r="D1156" s="16"/>
      <c r="E1156" s="16"/>
      <c r="F1156" s="16"/>
      <c r="G1156" s="16"/>
      <c r="H1156" s="16"/>
      <c r="I1156" s="16"/>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c r="AM1156" s="16"/>
    </row>
    <row r="1157" spans="1:39" x14ac:dyDescent="0.3">
      <c r="A1157" s="16"/>
      <c r="B1157" s="16"/>
      <c r="C1157" s="16"/>
      <c r="D1157" s="16"/>
      <c r="E1157" s="16"/>
      <c r="F1157" s="16"/>
      <c r="G1157" s="16"/>
      <c r="H1157" s="16"/>
      <c r="I1157" s="16"/>
      <c r="J1157" s="16"/>
      <c r="K1157" s="16"/>
      <c r="L1157" s="16"/>
      <c r="M1157" s="16"/>
      <c r="N1157" s="16"/>
      <c r="O1157" s="16"/>
      <c r="P1157" s="16"/>
      <c r="Q1157" s="16"/>
      <c r="R1157" s="16"/>
      <c r="S1157" s="16"/>
      <c r="T1157" s="16"/>
      <c r="U1157" s="16"/>
      <c r="V1157" s="16"/>
      <c r="W1157" s="16"/>
      <c r="X1157" s="16"/>
      <c r="Y1157" s="16"/>
      <c r="Z1157" s="16"/>
      <c r="AA1157" s="16"/>
      <c r="AB1157" s="16"/>
      <c r="AC1157" s="16"/>
      <c r="AD1157" s="16"/>
      <c r="AE1157" s="16"/>
      <c r="AF1157" s="16"/>
      <c r="AG1157" s="16"/>
      <c r="AH1157" s="16"/>
      <c r="AI1157" s="16"/>
      <c r="AJ1157" s="16"/>
      <c r="AK1157" s="16"/>
      <c r="AL1157" s="16"/>
      <c r="AM1157" s="16"/>
    </row>
    <row r="1158" spans="1:39" x14ac:dyDescent="0.3">
      <c r="A1158" s="16"/>
      <c r="B1158" s="16"/>
      <c r="C1158" s="16"/>
      <c r="D1158" s="16"/>
      <c r="E1158" s="16"/>
      <c r="F1158" s="16"/>
      <c r="G1158" s="16"/>
      <c r="H1158" s="16"/>
      <c r="I1158" s="16"/>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row>
    <row r="1159" spans="1:39" x14ac:dyDescent="0.3">
      <c r="A1159" s="16"/>
      <c r="B1159" s="16"/>
      <c r="C1159" s="16"/>
      <c r="D1159" s="16"/>
      <c r="E1159" s="16"/>
      <c r="F1159" s="16"/>
      <c r="G1159" s="16"/>
      <c r="H1159" s="16"/>
      <c r="I1159" s="16"/>
      <c r="J1159" s="16"/>
      <c r="K1159" s="16"/>
      <c r="L1159" s="16"/>
      <c r="M1159" s="16"/>
      <c r="N1159" s="16"/>
      <c r="O1159" s="16"/>
      <c r="P1159" s="16"/>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c r="AM1159" s="16"/>
    </row>
    <row r="1160" spans="1:39" x14ac:dyDescent="0.3">
      <c r="A1160" s="16"/>
      <c r="B1160" s="16"/>
      <c r="C1160" s="16"/>
      <c r="D1160" s="16"/>
      <c r="E1160" s="16"/>
      <c r="F1160" s="16"/>
      <c r="G1160" s="16"/>
      <c r="H1160" s="16"/>
      <c r="I1160" s="16"/>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c r="AM1160" s="16"/>
    </row>
    <row r="1161" spans="1:39" x14ac:dyDescent="0.3">
      <c r="A1161" s="16"/>
      <c r="B1161" s="16"/>
      <c r="C1161" s="16"/>
      <c r="D1161" s="16"/>
      <c r="E1161" s="16"/>
      <c r="F1161" s="16"/>
      <c r="G1161" s="16"/>
      <c r="H1161" s="16"/>
      <c r="I1161" s="16"/>
      <c r="J1161" s="16"/>
      <c r="K1161" s="16"/>
      <c r="L1161" s="16"/>
      <c r="M1161" s="16"/>
      <c r="N1161" s="16"/>
      <c r="O1161" s="16"/>
      <c r="P1161" s="16"/>
      <c r="Q1161" s="16"/>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c r="AM1161" s="16"/>
    </row>
    <row r="1162" spans="1:39" x14ac:dyDescent="0.3">
      <c r="A1162" s="16"/>
      <c r="B1162" s="16"/>
      <c r="C1162" s="16"/>
      <c r="D1162" s="16"/>
      <c r="E1162" s="16"/>
      <c r="F1162" s="16"/>
      <c r="G1162" s="16"/>
      <c r="H1162" s="16"/>
      <c r="I1162" s="16"/>
      <c r="J1162" s="16"/>
      <c r="K1162" s="16"/>
      <c r="L1162" s="16"/>
      <c r="M1162" s="16"/>
      <c r="N1162" s="16"/>
      <c r="O1162" s="16"/>
      <c r="P1162" s="16"/>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c r="AM1162" s="16"/>
    </row>
    <row r="1163" spans="1:39" x14ac:dyDescent="0.3">
      <c r="A1163" s="16"/>
      <c r="B1163" s="16"/>
      <c r="C1163" s="16"/>
      <c r="D1163" s="16"/>
      <c r="E1163" s="16"/>
      <c r="F1163" s="16"/>
      <c r="G1163" s="16"/>
      <c r="H1163" s="16"/>
      <c r="I1163" s="16"/>
      <c r="J1163" s="16"/>
      <c r="K1163" s="16"/>
      <c r="L1163" s="16"/>
      <c r="M1163" s="16"/>
      <c r="N1163" s="16"/>
      <c r="O1163" s="16"/>
      <c r="P1163" s="16"/>
      <c r="Q1163" s="16"/>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c r="AM1163" s="16"/>
    </row>
    <row r="1164" spans="1:39" x14ac:dyDescent="0.3">
      <c r="A1164" s="16"/>
      <c r="B1164" s="16"/>
      <c r="C1164" s="16"/>
      <c r="D1164" s="16"/>
      <c r="E1164" s="16"/>
      <c r="F1164" s="16"/>
      <c r="G1164" s="16"/>
      <c r="H1164" s="16"/>
      <c r="I1164" s="16"/>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row>
    <row r="1165" spans="1:39" x14ac:dyDescent="0.3">
      <c r="A1165" s="16"/>
      <c r="B1165" s="16"/>
      <c r="C1165" s="16"/>
      <c r="D1165" s="16"/>
      <c r="E1165" s="16"/>
      <c r="F1165" s="16"/>
      <c r="G1165" s="16"/>
      <c r="H1165" s="16"/>
      <c r="I1165" s="16"/>
      <c r="J1165" s="16"/>
      <c r="K1165" s="16"/>
      <c r="L1165" s="16"/>
      <c r="M1165" s="16"/>
      <c r="N1165" s="16"/>
      <c r="O1165" s="16"/>
      <c r="P1165" s="16"/>
      <c r="Q1165" s="16"/>
      <c r="R1165" s="16"/>
      <c r="S1165" s="16"/>
      <c r="T1165" s="16"/>
      <c r="U1165" s="16"/>
      <c r="V1165" s="16"/>
      <c r="W1165" s="16"/>
      <c r="X1165" s="16"/>
      <c r="Y1165" s="16"/>
      <c r="Z1165" s="16"/>
      <c r="AA1165" s="16"/>
      <c r="AB1165" s="16"/>
      <c r="AC1165" s="16"/>
      <c r="AD1165" s="16"/>
      <c r="AE1165" s="16"/>
      <c r="AF1165" s="16"/>
      <c r="AG1165" s="16"/>
      <c r="AH1165" s="16"/>
      <c r="AI1165" s="16"/>
      <c r="AJ1165" s="16"/>
      <c r="AK1165" s="16"/>
      <c r="AL1165" s="16"/>
      <c r="AM1165" s="16"/>
    </row>
    <row r="1166" spans="1:39" x14ac:dyDescent="0.3">
      <c r="A1166" s="16"/>
      <c r="B1166" s="16"/>
      <c r="C1166" s="16"/>
      <c r="D1166" s="16"/>
      <c r="E1166" s="16"/>
      <c r="F1166" s="16"/>
      <c r="G1166" s="16"/>
      <c r="H1166" s="16"/>
      <c r="I1166" s="16"/>
      <c r="J1166" s="16"/>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row>
    <row r="1167" spans="1:39" x14ac:dyDescent="0.3">
      <c r="A1167" s="16"/>
      <c r="B1167" s="16"/>
      <c r="C1167" s="16"/>
      <c r="D1167" s="16"/>
      <c r="E1167" s="16"/>
      <c r="F1167" s="16"/>
      <c r="G1167" s="16"/>
      <c r="H1167" s="16"/>
      <c r="I1167" s="16"/>
      <c r="J1167" s="16"/>
      <c r="K1167" s="16"/>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row>
    <row r="1168" spans="1:39" x14ac:dyDescent="0.3">
      <c r="A1168" s="16"/>
      <c r="B1168" s="16"/>
      <c r="C1168" s="16"/>
      <c r="D1168" s="16"/>
      <c r="E1168" s="16"/>
      <c r="F1168" s="16"/>
      <c r="G1168" s="16"/>
      <c r="H1168" s="16"/>
      <c r="I1168" s="16"/>
      <c r="J1168" s="16"/>
      <c r="K1168" s="16"/>
      <c r="L1168" s="16"/>
      <c r="M1168" s="16"/>
      <c r="N1168" s="16"/>
      <c r="O1168" s="16"/>
      <c r="P1168" s="16"/>
      <c r="Q1168" s="16"/>
      <c r="R1168" s="16"/>
      <c r="S1168" s="16"/>
      <c r="T1168" s="16"/>
      <c r="U1168" s="16"/>
      <c r="V1168" s="16"/>
      <c r="W1168" s="16"/>
      <c r="X1168" s="16"/>
      <c r="Y1168" s="16"/>
      <c r="Z1168" s="16"/>
      <c r="AA1168" s="16"/>
      <c r="AB1168" s="16"/>
      <c r="AC1168" s="16"/>
      <c r="AD1168" s="16"/>
      <c r="AE1168" s="16"/>
      <c r="AF1168" s="16"/>
      <c r="AG1168" s="16"/>
      <c r="AH1168" s="16"/>
      <c r="AI1168" s="16"/>
      <c r="AJ1168" s="16"/>
      <c r="AK1168" s="16"/>
      <c r="AL1168" s="16"/>
      <c r="AM1168" s="16"/>
    </row>
    <row r="1169" spans="1:39" x14ac:dyDescent="0.3">
      <c r="A1169" s="16"/>
      <c r="B1169" s="16"/>
      <c r="C1169" s="16"/>
      <c r="D1169" s="16"/>
      <c r="E1169" s="16"/>
      <c r="F1169" s="16"/>
      <c r="G1169" s="16"/>
      <c r="H1169" s="16"/>
      <c r="I1169" s="16"/>
      <c r="J1169" s="16"/>
      <c r="K1169" s="16"/>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c r="AM1169" s="16"/>
    </row>
    <row r="1170" spans="1:39" x14ac:dyDescent="0.3">
      <c r="A1170" s="16"/>
      <c r="B1170" s="16"/>
      <c r="C1170" s="16"/>
      <c r="D1170" s="16"/>
      <c r="E1170" s="16"/>
      <c r="F1170" s="16"/>
      <c r="G1170" s="16"/>
      <c r="H1170" s="16"/>
      <c r="I1170" s="16"/>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row>
    <row r="1171" spans="1:39" x14ac:dyDescent="0.3">
      <c r="A1171" s="16"/>
      <c r="B1171" s="16"/>
      <c r="C1171" s="16"/>
      <c r="D1171" s="16"/>
      <c r="E1171" s="16"/>
      <c r="F1171" s="16"/>
      <c r="G1171" s="16"/>
      <c r="H1171" s="16"/>
      <c r="I1171" s="16"/>
      <c r="J1171" s="16"/>
      <c r="K1171" s="16"/>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c r="AM1171" s="16"/>
    </row>
    <row r="1172" spans="1:39" x14ac:dyDescent="0.3">
      <c r="A1172" s="16"/>
      <c r="B1172" s="16"/>
      <c r="C1172" s="16"/>
      <c r="D1172" s="16"/>
      <c r="E1172" s="16"/>
      <c r="F1172" s="16"/>
      <c r="G1172" s="16"/>
      <c r="H1172" s="16"/>
      <c r="I1172" s="16"/>
      <c r="J1172" s="16"/>
      <c r="K1172" s="16"/>
      <c r="L1172" s="16"/>
      <c r="M1172" s="16"/>
      <c r="N1172" s="16"/>
      <c r="O1172" s="16"/>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c r="AM1172" s="16"/>
    </row>
    <row r="1173" spans="1:39" x14ac:dyDescent="0.3">
      <c r="A1173" s="16"/>
      <c r="B1173" s="16"/>
      <c r="C1173" s="16"/>
      <c r="D1173" s="16"/>
      <c r="E1173" s="16"/>
      <c r="F1173" s="16"/>
      <c r="G1173" s="16"/>
      <c r="H1173" s="16"/>
      <c r="I1173" s="16"/>
      <c r="J1173" s="16"/>
      <c r="K1173" s="16"/>
      <c r="L1173" s="16"/>
      <c r="M1173" s="16"/>
      <c r="N1173" s="16"/>
      <c r="O1173" s="16"/>
      <c r="P1173" s="16"/>
      <c r="Q1173" s="16"/>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c r="AM1173" s="16"/>
    </row>
    <row r="1174" spans="1:39" x14ac:dyDescent="0.3">
      <c r="A1174" s="16"/>
      <c r="B1174" s="16"/>
      <c r="C1174" s="16"/>
      <c r="D1174" s="16"/>
      <c r="E1174" s="16"/>
      <c r="F1174" s="16"/>
      <c r="G1174" s="16"/>
      <c r="H1174" s="16"/>
      <c r="I1174" s="16"/>
      <c r="J1174" s="16"/>
      <c r="K1174" s="16"/>
      <c r="L1174" s="16"/>
      <c r="M1174" s="16"/>
      <c r="N1174" s="16"/>
      <c r="O1174" s="16"/>
      <c r="P1174" s="16"/>
      <c r="Q1174" s="16"/>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c r="AM1174" s="16"/>
    </row>
    <row r="1175" spans="1:39" x14ac:dyDescent="0.3">
      <c r="A1175" s="16"/>
      <c r="B1175" s="16"/>
      <c r="C1175" s="16"/>
      <c r="D1175" s="16"/>
      <c r="E1175" s="16"/>
      <c r="F1175" s="16"/>
      <c r="G1175" s="16"/>
      <c r="H1175" s="16"/>
      <c r="I1175" s="16"/>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row>
    <row r="1176" spans="1:39" x14ac:dyDescent="0.3">
      <c r="A1176" s="16"/>
      <c r="B1176" s="16"/>
      <c r="C1176" s="16"/>
      <c r="D1176" s="16"/>
      <c r="E1176" s="16"/>
      <c r="F1176" s="16"/>
      <c r="G1176" s="16"/>
      <c r="H1176" s="16"/>
      <c r="I1176" s="16"/>
      <c r="J1176" s="16"/>
      <c r="K1176" s="16"/>
      <c r="L1176" s="16"/>
      <c r="M1176" s="16"/>
      <c r="N1176" s="16"/>
      <c r="O1176" s="16"/>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c r="AM1176" s="16"/>
    </row>
    <row r="1177" spans="1:39" x14ac:dyDescent="0.3">
      <c r="A1177" s="16"/>
      <c r="B1177" s="16"/>
      <c r="C1177" s="16"/>
      <c r="D1177" s="16"/>
      <c r="E1177" s="16"/>
      <c r="F1177" s="16"/>
      <c r="G1177" s="16"/>
      <c r="H1177" s="16"/>
      <c r="I1177" s="16"/>
      <c r="J1177" s="16"/>
      <c r="K1177" s="16"/>
      <c r="L1177" s="16"/>
      <c r="M1177" s="16"/>
      <c r="N1177" s="16"/>
      <c r="O1177" s="16"/>
      <c r="P1177" s="16"/>
      <c r="Q1177" s="16"/>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c r="AM1177" s="16"/>
    </row>
    <row r="1178" spans="1:39" x14ac:dyDescent="0.3">
      <c r="A1178" s="16"/>
      <c r="B1178" s="16"/>
      <c r="C1178" s="16"/>
      <c r="D1178" s="16"/>
      <c r="E1178" s="16"/>
      <c r="F1178" s="16"/>
      <c r="G1178" s="16"/>
      <c r="H1178" s="16"/>
      <c r="I1178" s="16"/>
      <c r="J1178" s="16"/>
      <c r="K1178" s="16"/>
      <c r="L1178" s="16"/>
      <c r="M1178" s="16"/>
      <c r="N1178" s="16"/>
      <c r="O1178" s="16"/>
      <c r="P1178" s="16"/>
      <c r="Q1178" s="16"/>
      <c r="R1178" s="16"/>
      <c r="S1178" s="16"/>
      <c r="T1178" s="16"/>
      <c r="U1178" s="16"/>
      <c r="V1178" s="16"/>
      <c r="W1178" s="16"/>
      <c r="X1178" s="16"/>
      <c r="Y1178" s="16"/>
      <c r="Z1178" s="16"/>
      <c r="AA1178" s="16"/>
      <c r="AB1178" s="16"/>
      <c r="AC1178" s="16"/>
      <c r="AD1178" s="16"/>
      <c r="AE1178" s="16"/>
      <c r="AF1178" s="16"/>
      <c r="AG1178" s="16"/>
      <c r="AH1178" s="16"/>
      <c r="AI1178" s="16"/>
      <c r="AJ1178" s="16"/>
      <c r="AK1178" s="16"/>
      <c r="AL1178" s="16"/>
      <c r="AM1178" s="16"/>
    </row>
    <row r="1179" spans="1:39" x14ac:dyDescent="0.3">
      <c r="A1179" s="16"/>
      <c r="B1179" s="16"/>
      <c r="C1179" s="16"/>
      <c r="D1179" s="16"/>
      <c r="E1179" s="16"/>
      <c r="F1179" s="16"/>
      <c r="G1179" s="16"/>
      <c r="H1179" s="16"/>
      <c r="I1179" s="16"/>
      <c r="J1179" s="16"/>
      <c r="K1179" s="16"/>
      <c r="L1179" s="16"/>
      <c r="M1179" s="16"/>
      <c r="N1179" s="16"/>
      <c r="O1179" s="16"/>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16"/>
      <c r="AL1179" s="16"/>
      <c r="AM1179" s="16"/>
    </row>
    <row r="1180" spans="1:39" x14ac:dyDescent="0.3">
      <c r="A1180" s="16"/>
      <c r="B1180" s="16"/>
      <c r="C1180" s="16"/>
      <c r="D1180" s="16"/>
      <c r="E1180" s="16"/>
      <c r="F1180" s="16"/>
      <c r="G1180" s="16"/>
      <c r="H1180" s="16"/>
      <c r="I1180" s="16"/>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row>
    <row r="1181" spans="1:39" x14ac:dyDescent="0.3">
      <c r="A1181" s="16"/>
      <c r="B1181" s="16"/>
      <c r="C1181" s="16"/>
      <c r="D1181" s="16"/>
      <c r="E1181" s="16"/>
      <c r="F1181" s="16"/>
      <c r="G1181" s="16"/>
      <c r="H1181" s="16"/>
      <c r="I1181" s="16"/>
      <c r="J1181" s="16"/>
      <c r="K1181" s="16"/>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c r="AM1181" s="16"/>
    </row>
    <row r="1182" spans="1:39" x14ac:dyDescent="0.3">
      <c r="A1182" s="16"/>
      <c r="B1182" s="16"/>
      <c r="C1182" s="16"/>
      <c r="D1182" s="16"/>
      <c r="E1182" s="16"/>
      <c r="F1182" s="16"/>
      <c r="G1182" s="16"/>
      <c r="H1182" s="16"/>
      <c r="I1182" s="16"/>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row>
    <row r="1183" spans="1:39" x14ac:dyDescent="0.3">
      <c r="A1183" s="16"/>
      <c r="B1183" s="16"/>
      <c r="C1183" s="16"/>
      <c r="D1183" s="16"/>
      <c r="E1183" s="16"/>
      <c r="F1183" s="16"/>
      <c r="G1183" s="16"/>
      <c r="H1183" s="16"/>
      <c r="I1183" s="16"/>
      <c r="J1183" s="16"/>
      <c r="K1183" s="16"/>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c r="AM1183" s="16"/>
    </row>
    <row r="1184" spans="1:39" x14ac:dyDescent="0.3">
      <c r="A1184" s="16"/>
      <c r="B1184" s="16"/>
      <c r="C1184" s="16"/>
      <c r="D1184" s="16"/>
      <c r="E1184" s="16"/>
      <c r="F1184" s="16"/>
      <c r="G1184" s="16"/>
      <c r="H1184" s="16"/>
      <c r="I1184" s="16"/>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c r="AM1184" s="16"/>
    </row>
    <row r="1185" spans="1:39" x14ac:dyDescent="0.3">
      <c r="A1185" s="16"/>
      <c r="B1185" s="16"/>
      <c r="C1185" s="16"/>
      <c r="D1185" s="16"/>
      <c r="E1185" s="16"/>
      <c r="F1185" s="16"/>
      <c r="G1185" s="16"/>
      <c r="H1185" s="16"/>
      <c r="I1185" s="16"/>
      <c r="J1185" s="16"/>
      <c r="K1185" s="16"/>
      <c r="L1185" s="16"/>
      <c r="M1185" s="16"/>
      <c r="N1185" s="16"/>
      <c r="O1185" s="16"/>
      <c r="P1185" s="16"/>
      <c r="Q1185" s="16"/>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c r="AM1185" s="16"/>
    </row>
    <row r="1186" spans="1:39" x14ac:dyDescent="0.3">
      <c r="A1186" s="16"/>
      <c r="B1186" s="16"/>
      <c r="C1186" s="16"/>
      <c r="D1186" s="16"/>
      <c r="E1186" s="16"/>
      <c r="F1186" s="16"/>
      <c r="G1186" s="16"/>
      <c r="H1186" s="16"/>
      <c r="I1186" s="16"/>
      <c r="J1186" s="16"/>
      <c r="K1186" s="16"/>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c r="AM1186" s="16"/>
    </row>
    <row r="1187" spans="1:39" x14ac:dyDescent="0.3">
      <c r="A1187" s="16"/>
      <c r="B1187" s="16"/>
      <c r="C1187" s="16"/>
      <c r="D1187" s="16"/>
      <c r="E1187" s="16"/>
      <c r="F1187" s="16"/>
      <c r="G1187" s="16"/>
      <c r="H1187" s="16"/>
      <c r="I1187" s="16"/>
      <c r="J1187" s="16"/>
      <c r="K1187" s="16"/>
      <c r="L1187" s="16"/>
      <c r="M1187" s="16"/>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c r="AM1187" s="16"/>
    </row>
    <row r="1188" spans="1:39" x14ac:dyDescent="0.3">
      <c r="A1188" s="16"/>
      <c r="B1188" s="16"/>
      <c r="C1188" s="16"/>
      <c r="D1188" s="16"/>
      <c r="E1188" s="16"/>
      <c r="F1188" s="16"/>
      <c r="G1188" s="16"/>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row>
    <row r="1189" spans="1:39" x14ac:dyDescent="0.3">
      <c r="A1189" s="16"/>
      <c r="B1189" s="16"/>
      <c r="C1189" s="16"/>
      <c r="D1189" s="16"/>
      <c r="E1189" s="16"/>
      <c r="F1189" s="16"/>
      <c r="G1189" s="16"/>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row>
    <row r="1190" spans="1:39" x14ac:dyDescent="0.3">
      <c r="A1190" s="16"/>
      <c r="B1190" s="16"/>
      <c r="C1190" s="16"/>
      <c r="D1190" s="16"/>
      <c r="E1190" s="16"/>
      <c r="F1190" s="16"/>
      <c r="G1190" s="16"/>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row>
    <row r="1191" spans="1:39" x14ac:dyDescent="0.3">
      <c r="A1191" s="16"/>
      <c r="B1191" s="16"/>
      <c r="C1191" s="16"/>
      <c r="D1191" s="16"/>
      <c r="E1191" s="16"/>
      <c r="F1191" s="16"/>
      <c r="G1191" s="16"/>
      <c r="H1191" s="16"/>
      <c r="I1191" s="16"/>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row>
    <row r="1192" spans="1:39" x14ac:dyDescent="0.3">
      <c r="A1192" s="16"/>
      <c r="B1192" s="16"/>
      <c r="C1192" s="16"/>
      <c r="D1192" s="16"/>
      <c r="E1192" s="16"/>
      <c r="F1192" s="16"/>
      <c r="G1192" s="16"/>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row>
    <row r="1193" spans="1:39" x14ac:dyDescent="0.3">
      <c r="A1193" s="16"/>
      <c r="B1193" s="16"/>
      <c r="C1193" s="16"/>
      <c r="D1193" s="16"/>
      <c r="E1193" s="16"/>
      <c r="F1193" s="16"/>
      <c r="G1193" s="16"/>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row>
    <row r="1194" spans="1:39" x14ac:dyDescent="0.3">
      <c r="A1194" s="16"/>
      <c r="B1194" s="16"/>
      <c r="C1194" s="16"/>
      <c r="D1194" s="16"/>
      <c r="E1194" s="16"/>
      <c r="F1194" s="16"/>
      <c r="G1194" s="16"/>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row>
    <row r="1195" spans="1:39" x14ac:dyDescent="0.3">
      <c r="A1195" s="16"/>
      <c r="B1195" s="16"/>
      <c r="C1195" s="16"/>
      <c r="D1195" s="16"/>
      <c r="E1195" s="16"/>
      <c r="F1195" s="16"/>
      <c r="G1195" s="16"/>
      <c r="H1195" s="16"/>
      <c r="I1195" s="16"/>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row>
    <row r="1196" spans="1:39" x14ac:dyDescent="0.3">
      <c r="A1196" s="16"/>
      <c r="B1196" s="16"/>
      <c r="C1196" s="16"/>
      <c r="D1196" s="16"/>
      <c r="E1196" s="16"/>
      <c r="F1196" s="16"/>
      <c r="G1196" s="16"/>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row>
    <row r="1197" spans="1:39" x14ac:dyDescent="0.3">
      <c r="A1197" s="16"/>
      <c r="B1197" s="16"/>
      <c r="C1197" s="16"/>
      <c r="D1197" s="16"/>
      <c r="E1197" s="16"/>
      <c r="F1197" s="16"/>
      <c r="G1197" s="16"/>
      <c r="H1197" s="16"/>
      <c r="I1197" s="16"/>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row>
    <row r="1198" spans="1:39" x14ac:dyDescent="0.3">
      <c r="A1198" s="16"/>
      <c r="B1198" s="16"/>
      <c r="C1198" s="16"/>
      <c r="D1198" s="16"/>
      <c r="E1198" s="16"/>
      <c r="F1198" s="16"/>
      <c r="G1198" s="16"/>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row>
    <row r="1199" spans="1:39" x14ac:dyDescent="0.3">
      <c r="A1199" s="16"/>
      <c r="B1199" s="16"/>
      <c r="C1199" s="16"/>
      <c r="D1199" s="16"/>
      <c r="E1199" s="16"/>
      <c r="F1199" s="16"/>
      <c r="G1199" s="16"/>
      <c r="H1199" s="16"/>
      <c r="I1199" s="16"/>
      <c r="J1199" s="16"/>
      <c r="K1199" s="16"/>
      <c r="L1199" s="16"/>
      <c r="M1199" s="16"/>
      <c r="N1199" s="16"/>
      <c r="O1199" s="16"/>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c r="AM1199" s="16"/>
    </row>
    <row r="1200" spans="1:39" x14ac:dyDescent="0.3">
      <c r="A1200" s="16"/>
      <c r="B1200" s="16"/>
      <c r="C1200" s="16"/>
      <c r="D1200" s="16"/>
      <c r="E1200" s="16"/>
      <c r="F1200" s="16"/>
      <c r="G1200" s="16"/>
      <c r="H1200" s="16"/>
      <c r="I1200" s="16"/>
      <c r="J1200" s="16"/>
      <c r="K1200" s="16"/>
      <c r="L1200" s="16"/>
      <c r="M1200" s="16"/>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c r="AM1200" s="16"/>
    </row>
    <row r="1201" spans="1:39" x14ac:dyDescent="0.3">
      <c r="A1201" s="16"/>
      <c r="B1201" s="16"/>
      <c r="C1201" s="16"/>
      <c r="D1201" s="16"/>
      <c r="E1201" s="16"/>
      <c r="F1201" s="16"/>
      <c r="G1201" s="16"/>
      <c r="H1201" s="16"/>
      <c r="I1201" s="16"/>
      <c r="J1201" s="16"/>
      <c r="K1201" s="16"/>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c r="AM1201" s="16"/>
    </row>
    <row r="1202" spans="1:39" x14ac:dyDescent="0.3">
      <c r="A1202" s="16"/>
      <c r="B1202" s="16"/>
      <c r="C1202" s="16"/>
      <c r="D1202" s="16"/>
      <c r="E1202" s="16"/>
      <c r="F1202" s="16"/>
      <c r="G1202" s="16"/>
      <c r="H1202" s="16"/>
      <c r="I1202" s="16"/>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row>
    <row r="1203" spans="1:39" x14ac:dyDescent="0.3">
      <c r="A1203" s="16"/>
      <c r="B1203" s="16"/>
      <c r="C1203" s="16"/>
      <c r="D1203" s="16"/>
      <c r="E1203" s="16"/>
      <c r="F1203" s="16"/>
      <c r="G1203" s="16"/>
      <c r="H1203" s="16"/>
      <c r="I1203" s="16"/>
      <c r="J1203" s="16"/>
      <c r="K1203" s="16"/>
      <c r="L1203" s="16"/>
      <c r="M1203" s="16"/>
      <c r="N1203" s="16"/>
      <c r="O1203" s="16"/>
      <c r="P1203" s="16"/>
      <c r="Q1203" s="16"/>
      <c r="R1203" s="16"/>
      <c r="S1203" s="16"/>
      <c r="T1203" s="16"/>
      <c r="U1203" s="16"/>
      <c r="V1203" s="16"/>
      <c r="W1203" s="16"/>
      <c r="X1203" s="16"/>
      <c r="Y1203" s="16"/>
      <c r="Z1203" s="16"/>
      <c r="AA1203" s="16"/>
      <c r="AB1203" s="16"/>
      <c r="AC1203" s="16"/>
      <c r="AD1203" s="16"/>
      <c r="AE1203" s="16"/>
      <c r="AF1203" s="16"/>
      <c r="AG1203" s="16"/>
      <c r="AH1203" s="16"/>
      <c r="AI1203" s="16"/>
      <c r="AJ1203" s="16"/>
      <c r="AK1203" s="16"/>
      <c r="AL1203" s="16"/>
      <c r="AM1203" s="16"/>
    </row>
    <row r="1204" spans="1:39" x14ac:dyDescent="0.3">
      <c r="A1204" s="16"/>
      <c r="B1204" s="16"/>
      <c r="C1204" s="16"/>
      <c r="D1204" s="16"/>
      <c r="E1204" s="16"/>
      <c r="F1204" s="16"/>
      <c r="G1204" s="16"/>
      <c r="H1204" s="16"/>
      <c r="I1204" s="16"/>
      <c r="J1204" s="16"/>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c r="AM1204" s="16"/>
    </row>
    <row r="1205" spans="1:39" x14ac:dyDescent="0.3">
      <c r="A1205" s="16"/>
      <c r="B1205" s="16"/>
      <c r="C1205" s="16"/>
      <c r="D1205" s="16"/>
      <c r="E1205" s="16"/>
      <c r="F1205" s="16"/>
      <c r="G1205" s="16"/>
      <c r="H1205" s="16"/>
      <c r="I1205" s="16"/>
      <c r="J1205" s="16"/>
      <c r="K1205" s="16"/>
      <c r="L1205" s="16"/>
      <c r="M1205" s="16"/>
      <c r="N1205" s="16"/>
      <c r="O1205" s="16"/>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c r="AM1205" s="16"/>
    </row>
    <row r="1206" spans="1:39" x14ac:dyDescent="0.3">
      <c r="A1206" s="16"/>
      <c r="B1206" s="16"/>
      <c r="C1206" s="16"/>
      <c r="D1206" s="16"/>
      <c r="E1206" s="16"/>
      <c r="F1206" s="16"/>
      <c r="G1206" s="16"/>
      <c r="H1206" s="16"/>
      <c r="I1206" s="16"/>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row>
    <row r="1207" spans="1:39" x14ac:dyDescent="0.3">
      <c r="A1207" s="16"/>
      <c r="B1207" s="16"/>
      <c r="C1207" s="16"/>
      <c r="D1207" s="16"/>
      <c r="E1207" s="16"/>
      <c r="F1207" s="16"/>
      <c r="G1207" s="16"/>
      <c r="H1207" s="16"/>
      <c r="I1207" s="16"/>
      <c r="J1207" s="16"/>
      <c r="K1207" s="16"/>
      <c r="L1207" s="16"/>
      <c r="M1207" s="16"/>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c r="AM1207" s="16"/>
    </row>
    <row r="1208" spans="1:39" x14ac:dyDescent="0.3">
      <c r="A1208" s="16"/>
      <c r="B1208" s="16"/>
      <c r="C1208" s="16"/>
      <c r="D1208" s="16"/>
      <c r="E1208" s="16"/>
      <c r="F1208" s="16"/>
      <c r="G1208" s="16"/>
      <c r="H1208" s="16"/>
      <c r="I1208" s="16"/>
      <c r="J1208" s="16"/>
      <c r="K1208" s="16"/>
      <c r="L1208" s="16"/>
      <c r="M1208" s="16"/>
      <c r="N1208" s="16"/>
      <c r="O1208" s="16"/>
      <c r="P1208" s="16"/>
      <c r="Q1208" s="16"/>
      <c r="R1208" s="16"/>
      <c r="S1208" s="16"/>
      <c r="T1208" s="16"/>
      <c r="U1208" s="16"/>
      <c r="V1208" s="16"/>
      <c r="W1208" s="16"/>
      <c r="X1208" s="16"/>
      <c r="Y1208" s="16"/>
      <c r="Z1208" s="16"/>
      <c r="AA1208" s="16"/>
      <c r="AB1208" s="16"/>
      <c r="AC1208" s="16"/>
      <c r="AD1208" s="16"/>
      <c r="AE1208" s="16"/>
      <c r="AF1208" s="16"/>
      <c r="AG1208" s="16"/>
      <c r="AH1208" s="16"/>
      <c r="AI1208" s="16"/>
      <c r="AJ1208" s="16"/>
      <c r="AK1208" s="16"/>
      <c r="AL1208" s="16"/>
      <c r="AM1208" s="16"/>
    </row>
    <row r="1209" spans="1:39" x14ac:dyDescent="0.3">
      <c r="A1209" s="16"/>
      <c r="B1209" s="16"/>
      <c r="C1209" s="16"/>
      <c r="D1209" s="16"/>
      <c r="E1209" s="16"/>
      <c r="F1209" s="16"/>
      <c r="G1209" s="16"/>
      <c r="H1209" s="16"/>
      <c r="I1209" s="16"/>
      <c r="J1209" s="16"/>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row>
    <row r="1210" spans="1:39" x14ac:dyDescent="0.3">
      <c r="A1210" s="16"/>
      <c r="B1210" s="16"/>
      <c r="C1210" s="16"/>
      <c r="D1210" s="16"/>
      <c r="E1210" s="16"/>
      <c r="F1210" s="16"/>
      <c r="G1210" s="16"/>
      <c r="H1210" s="16"/>
      <c r="I1210" s="16"/>
      <c r="J1210" s="16"/>
      <c r="K1210" s="16"/>
      <c r="L1210" s="16"/>
      <c r="M1210" s="16"/>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row>
    <row r="1211" spans="1:39" x14ac:dyDescent="0.3">
      <c r="A1211" s="16"/>
      <c r="B1211" s="16"/>
      <c r="C1211" s="16"/>
      <c r="D1211" s="16"/>
      <c r="E1211" s="16"/>
      <c r="F1211" s="16"/>
      <c r="G1211" s="16"/>
      <c r="H1211" s="16"/>
      <c r="I1211" s="16"/>
      <c r="J1211" s="16"/>
      <c r="K1211" s="16"/>
      <c r="L1211" s="16"/>
      <c r="M1211" s="16"/>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c r="AM1211" s="16"/>
    </row>
    <row r="1212" spans="1:39" x14ac:dyDescent="0.3">
      <c r="A1212" s="16"/>
      <c r="B1212" s="16"/>
      <c r="C1212" s="16"/>
      <c r="D1212" s="16"/>
      <c r="E1212" s="16"/>
      <c r="F1212" s="16"/>
      <c r="G1212" s="16"/>
      <c r="H1212" s="16"/>
      <c r="I1212" s="16"/>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row>
    <row r="1213" spans="1:39" x14ac:dyDescent="0.3">
      <c r="A1213" s="16"/>
      <c r="B1213" s="16"/>
      <c r="C1213" s="16"/>
      <c r="D1213" s="16"/>
      <c r="E1213" s="16"/>
      <c r="F1213" s="16"/>
      <c r="G1213" s="16"/>
      <c r="H1213" s="16"/>
      <c r="I1213" s="16"/>
      <c r="J1213" s="16"/>
      <c r="K1213" s="16"/>
      <c r="L1213" s="16"/>
      <c r="M1213" s="16"/>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c r="AM1213" s="16"/>
    </row>
    <row r="1214" spans="1:39" x14ac:dyDescent="0.3">
      <c r="A1214" s="16"/>
      <c r="B1214" s="16"/>
      <c r="C1214" s="16"/>
      <c r="D1214" s="16"/>
      <c r="E1214" s="16"/>
      <c r="F1214" s="16"/>
      <c r="G1214" s="16"/>
      <c r="H1214" s="16"/>
      <c r="I1214" s="16"/>
      <c r="J1214" s="16"/>
      <c r="K1214" s="16"/>
      <c r="L1214" s="16"/>
      <c r="M1214" s="16"/>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c r="AM1214" s="16"/>
    </row>
    <row r="1215" spans="1:39" x14ac:dyDescent="0.3">
      <c r="A1215" s="16"/>
      <c r="B1215" s="16"/>
      <c r="C1215" s="16"/>
      <c r="D1215" s="16"/>
      <c r="E1215" s="16"/>
      <c r="F1215" s="16"/>
      <c r="G1215" s="16"/>
      <c r="H1215" s="16"/>
      <c r="I1215" s="16"/>
      <c r="J1215" s="16"/>
      <c r="K1215" s="16"/>
      <c r="L1215" s="16"/>
      <c r="M1215" s="16"/>
      <c r="N1215" s="16"/>
      <c r="O1215" s="16"/>
      <c r="P1215" s="16"/>
      <c r="Q1215" s="16"/>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c r="AM1215" s="16"/>
    </row>
    <row r="1216" spans="1:39" x14ac:dyDescent="0.3">
      <c r="A1216" s="16"/>
      <c r="B1216" s="16"/>
      <c r="C1216" s="16"/>
      <c r="D1216" s="16"/>
      <c r="E1216" s="16"/>
      <c r="F1216" s="16"/>
      <c r="G1216" s="16"/>
      <c r="H1216" s="16"/>
      <c r="I1216" s="16"/>
      <c r="J1216" s="16"/>
      <c r="K1216" s="16"/>
      <c r="L1216" s="16"/>
      <c r="M1216" s="16"/>
      <c r="N1216" s="16"/>
      <c r="O1216" s="16"/>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c r="AM1216" s="16"/>
    </row>
    <row r="1217" spans="1:39" x14ac:dyDescent="0.3">
      <c r="A1217" s="16"/>
      <c r="B1217" s="16"/>
      <c r="C1217" s="16"/>
      <c r="D1217" s="16"/>
      <c r="E1217" s="16"/>
      <c r="F1217" s="16"/>
      <c r="G1217" s="16"/>
      <c r="H1217" s="16"/>
      <c r="I1217" s="16"/>
      <c r="J1217" s="16"/>
      <c r="K1217" s="16"/>
      <c r="L1217" s="16"/>
      <c r="M1217" s="16"/>
      <c r="N1217" s="16"/>
      <c r="O1217" s="16"/>
      <c r="P1217" s="16"/>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c r="AM1217" s="16"/>
    </row>
    <row r="1218" spans="1:39" x14ac:dyDescent="0.3">
      <c r="A1218" s="16"/>
      <c r="B1218" s="16"/>
      <c r="C1218" s="16"/>
      <c r="D1218" s="16"/>
      <c r="E1218" s="16"/>
      <c r="F1218" s="16"/>
      <c r="G1218" s="16"/>
      <c r="H1218" s="16"/>
      <c r="I1218" s="16"/>
      <c r="J1218" s="16"/>
      <c r="K1218" s="16"/>
      <c r="L1218" s="16"/>
      <c r="M1218" s="16"/>
      <c r="N1218" s="16"/>
      <c r="O1218" s="16"/>
      <c r="P1218" s="16"/>
      <c r="Q1218" s="16"/>
      <c r="R1218" s="16"/>
      <c r="S1218" s="16"/>
      <c r="T1218" s="16"/>
      <c r="U1218" s="16"/>
      <c r="V1218" s="16"/>
      <c r="W1218" s="16"/>
      <c r="X1218" s="16"/>
      <c r="Y1218" s="16"/>
      <c r="Z1218" s="16"/>
      <c r="AA1218" s="16"/>
      <c r="AB1218" s="16"/>
      <c r="AC1218" s="16"/>
      <c r="AD1218" s="16"/>
      <c r="AE1218" s="16"/>
      <c r="AF1218" s="16"/>
      <c r="AG1218" s="16"/>
      <c r="AH1218" s="16"/>
      <c r="AI1218" s="16"/>
      <c r="AJ1218" s="16"/>
      <c r="AK1218" s="16"/>
      <c r="AL1218" s="16"/>
      <c r="AM1218" s="16"/>
    </row>
    <row r="1219" spans="1:39" x14ac:dyDescent="0.3">
      <c r="A1219" s="16"/>
      <c r="B1219" s="16"/>
      <c r="C1219" s="16"/>
      <c r="D1219" s="16"/>
      <c r="E1219" s="16"/>
      <c r="F1219" s="16"/>
      <c r="G1219" s="16"/>
      <c r="H1219" s="16"/>
      <c r="I1219" s="16"/>
      <c r="J1219" s="16"/>
      <c r="K1219" s="16"/>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c r="AM1219" s="16"/>
    </row>
    <row r="1220" spans="1:39" x14ac:dyDescent="0.3">
      <c r="A1220" s="16"/>
      <c r="B1220" s="16"/>
      <c r="C1220" s="16"/>
      <c r="D1220" s="16"/>
      <c r="E1220" s="16"/>
      <c r="F1220" s="16"/>
      <c r="G1220" s="16"/>
      <c r="H1220" s="16"/>
      <c r="I1220" s="16"/>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6"/>
      <c r="AI1220" s="16"/>
      <c r="AJ1220" s="16"/>
      <c r="AK1220" s="16"/>
      <c r="AL1220" s="16"/>
      <c r="AM1220" s="16"/>
    </row>
    <row r="1221" spans="1:39" x14ac:dyDescent="0.3">
      <c r="A1221" s="16"/>
      <c r="B1221" s="16"/>
      <c r="C1221" s="16"/>
      <c r="D1221" s="16"/>
      <c r="E1221" s="16"/>
      <c r="F1221" s="16"/>
      <c r="G1221" s="16"/>
      <c r="H1221" s="16"/>
      <c r="I1221" s="16"/>
      <c r="J1221" s="16"/>
      <c r="K1221" s="16"/>
      <c r="L1221" s="16"/>
      <c r="M1221" s="16"/>
      <c r="N1221" s="16"/>
      <c r="O1221" s="16"/>
      <c r="P1221" s="16"/>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row>
    <row r="1222" spans="1:39" x14ac:dyDescent="0.3">
      <c r="A1222" s="16"/>
      <c r="B1222" s="16"/>
      <c r="C1222" s="16"/>
      <c r="D1222" s="16"/>
      <c r="E1222" s="16"/>
      <c r="F1222" s="16"/>
      <c r="G1222" s="16"/>
      <c r="H1222" s="16"/>
      <c r="I1222" s="16"/>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row>
    <row r="1223" spans="1:39" x14ac:dyDescent="0.3">
      <c r="A1223" s="16"/>
      <c r="B1223" s="16"/>
      <c r="C1223" s="16"/>
      <c r="D1223" s="16"/>
      <c r="E1223" s="16"/>
      <c r="F1223" s="16"/>
      <c r="G1223" s="16"/>
      <c r="H1223" s="16"/>
      <c r="I1223" s="16"/>
      <c r="J1223" s="16"/>
      <c r="K1223" s="16"/>
      <c r="L1223" s="16"/>
      <c r="M1223" s="16"/>
      <c r="N1223" s="16"/>
      <c r="O1223" s="16"/>
      <c r="P1223" s="16"/>
      <c r="Q1223" s="16"/>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c r="AM1223" s="16"/>
    </row>
    <row r="1224" spans="1:39" x14ac:dyDescent="0.3">
      <c r="A1224" s="16"/>
      <c r="B1224" s="16"/>
      <c r="C1224" s="16"/>
      <c r="D1224" s="16"/>
      <c r="E1224" s="16"/>
      <c r="F1224" s="16"/>
      <c r="G1224" s="16"/>
      <c r="H1224" s="16"/>
      <c r="I1224" s="16"/>
      <c r="J1224" s="16"/>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row>
    <row r="1225" spans="1:39" x14ac:dyDescent="0.3">
      <c r="A1225" s="16"/>
      <c r="B1225" s="16"/>
      <c r="C1225" s="16"/>
      <c r="D1225" s="16"/>
      <c r="E1225" s="16"/>
      <c r="F1225" s="16"/>
      <c r="G1225" s="16"/>
      <c r="H1225" s="16"/>
      <c r="I1225" s="16"/>
      <c r="J1225" s="16"/>
      <c r="K1225" s="16"/>
      <c r="L1225" s="16"/>
      <c r="M1225" s="16"/>
      <c r="N1225" s="16"/>
      <c r="O1225" s="16"/>
      <c r="P1225" s="16"/>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row>
    <row r="1226" spans="1:39" x14ac:dyDescent="0.3">
      <c r="A1226" s="16"/>
      <c r="B1226" s="16"/>
      <c r="C1226" s="16"/>
      <c r="D1226" s="16"/>
      <c r="E1226" s="16"/>
      <c r="F1226" s="16"/>
      <c r="G1226" s="16"/>
      <c r="H1226" s="16"/>
      <c r="I1226" s="16"/>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row>
    <row r="1227" spans="1:39" x14ac:dyDescent="0.3">
      <c r="A1227" s="16"/>
      <c r="B1227" s="16"/>
      <c r="C1227" s="16"/>
      <c r="D1227" s="16"/>
      <c r="E1227" s="16"/>
      <c r="F1227" s="16"/>
      <c r="G1227" s="16"/>
      <c r="H1227" s="16"/>
      <c r="I1227" s="16"/>
      <c r="J1227" s="16"/>
      <c r="K1227" s="16"/>
      <c r="L1227" s="16"/>
      <c r="M1227" s="16"/>
      <c r="N1227" s="16"/>
      <c r="O1227" s="16"/>
      <c r="P1227" s="16"/>
      <c r="Q1227" s="16"/>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c r="AM1227" s="16"/>
    </row>
    <row r="1228" spans="1:39" x14ac:dyDescent="0.3">
      <c r="A1228" s="16"/>
      <c r="B1228" s="16"/>
      <c r="C1228" s="16"/>
      <c r="D1228" s="16"/>
      <c r="E1228" s="16"/>
      <c r="F1228" s="16"/>
      <c r="G1228" s="16"/>
      <c r="H1228" s="16"/>
      <c r="I1228" s="16"/>
      <c r="J1228" s="16"/>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c r="AM1228" s="16"/>
    </row>
    <row r="1229" spans="1:39" x14ac:dyDescent="0.3">
      <c r="A1229" s="16"/>
      <c r="B1229" s="16"/>
      <c r="C1229" s="16"/>
      <c r="D1229" s="16"/>
      <c r="E1229" s="16"/>
      <c r="F1229" s="16"/>
      <c r="G1229" s="16"/>
      <c r="H1229" s="16"/>
      <c r="I1229" s="16"/>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row>
    <row r="1230" spans="1:39" x14ac:dyDescent="0.3">
      <c r="A1230" s="16"/>
      <c r="B1230" s="16"/>
      <c r="C1230" s="16"/>
      <c r="D1230" s="16"/>
      <c r="E1230" s="16"/>
      <c r="F1230" s="16"/>
      <c r="G1230" s="16"/>
      <c r="H1230" s="16"/>
      <c r="I1230" s="16"/>
      <c r="J1230" s="16"/>
      <c r="K1230" s="16"/>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row>
    <row r="1231" spans="1:39" x14ac:dyDescent="0.3">
      <c r="A1231" s="16"/>
      <c r="B1231" s="16"/>
      <c r="C1231" s="16"/>
      <c r="D1231" s="16"/>
      <c r="E1231" s="16"/>
      <c r="F1231" s="16"/>
      <c r="G1231" s="16"/>
      <c r="H1231" s="16"/>
      <c r="I1231" s="16"/>
      <c r="J1231" s="16"/>
      <c r="K1231" s="16"/>
      <c r="L1231" s="16"/>
      <c r="M1231" s="16"/>
      <c r="N1231" s="16"/>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c r="AM1231" s="16"/>
    </row>
    <row r="1232" spans="1:39" x14ac:dyDescent="0.3">
      <c r="A1232" s="16"/>
      <c r="B1232" s="16"/>
      <c r="C1232" s="16"/>
      <c r="D1232" s="16"/>
      <c r="E1232" s="16"/>
      <c r="F1232" s="16"/>
      <c r="G1232" s="16"/>
      <c r="H1232" s="16"/>
      <c r="I1232" s="16"/>
      <c r="J1232" s="16"/>
      <c r="K1232" s="16"/>
      <c r="L1232" s="16"/>
      <c r="M1232" s="16"/>
      <c r="N1232" s="16"/>
      <c r="O1232" s="16"/>
      <c r="P1232" s="16"/>
      <c r="Q1232" s="16"/>
      <c r="R1232" s="16"/>
      <c r="S1232" s="16"/>
      <c r="T1232" s="16"/>
      <c r="U1232" s="16"/>
      <c r="V1232" s="16"/>
      <c r="W1232" s="16"/>
      <c r="X1232" s="16"/>
      <c r="Y1232" s="16"/>
      <c r="Z1232" s="16"/>
      <c r="AA1232" s="16"/>
      <c r="AB1232" s="16"/>
      <c r="AC1232" s="16"/>
      <c r="AD1232" s="16"/>
      <c r="AE1232" s="16"/>
      <c r="AF1232" s="16"/>
      <c r="AG1232" s="16"/>
      <c r="AH1232" s="16"/>
      <c r="AI1232" s="16"/>
      <c r="AJ1232" s="16"/>
      <c r="AK1232" s="16"/>
      <c r="AL1232" s="16"/>
      <c r="AM1232" s="16"/>
    </row>
    <row r="1233" spans="1:39" x14ac:dyDescent="0.3">
      <c r="A1233" s="16"/>
      <c r="B1233" s="16"/>
      <c r="C1233" s="16"/>
      <c r="D1233" s="16"/>
      <c r="E1233" s="16"/>
      <c r="F1233" s="16"/>
      <c r="G1233" s="16"/>
      <c r="H1233" s="16"/>
      <c r="I1233" s="16"/>
      <c r="J1233" s="16"/>
      <c r="K1233" s="16"/>
      <c r="L1233" s="16"/>
      <c r="M1233" s="16"/>
      <c r="N1233" s="16"/>
      <c r="O1233" s="16"/>
      <c r="P1233" s="16"/>
      <c r="Q1233" s="16"/>
      <c r="R1233" s="16"/>
      <c r="S1233" s="16"/>
      <c r="T1233" s="16"/>
      <c r="U1233" s="16"/>
      <c r="V1233" s="16"/>
      <c r="W1233" s="16"/>
      <c r="X1233" s="16"/>
      <c r="Y1233" s="16"/>
      <c r="Z1233" s="16"/>
      <c r="AA1233" s="16"/>
      <c r="AB1233" s="16"/>
      <c r="AC1233" s="16"/>
      <c r="AD1233" s="16"/>
      <c r="AE1233" s="16"/>
      <c r="AF1233" s="16"/>
      <c r="AG1233" s="16"/>
      <c r="AH1233" s="16"/>
      <c r="AI1233" s="16"/>
      <c r="AJ1233" s="16"/>
      <c r="AK1233" s="16"/>
      <c r="AL1233" s="16"/>
      <c r="AM1233" s="16"/>
    </row>
    <row r="1234" spans="1:39" x14ac:dyDescent="0.3">
      <c r="A1234" s="16"/>
      <c r="B1234" s="16"/>
      <c r="C1234" s="16"/>
      <c r="D1234" s="16"/>
      <c r="E1234" s="16"/>
      <c r="F1234" s="16"/>
      <c r="G1234" s="16"/>
      <c r="H1234" s="16"/>
      <c r="I1234" s="16"/>
      <c r="J1234" s="16"/>
      <c r="K1234" s="16"/>
      <c r="L1234" s="16"/>
      <c r="M1234" s="16"/>
      <c r="N1234" s="16"/>
      <c r="O1234" s="16"/>
      <c r="P1234" s="16"/>
      <c r="Q1234" s="16"/>
      <c r="R1234" s="16"/>
      <c r="S1234" s="16"/>
      <c r="T1234" s="16"/>
      <c r="U1234" s="16"/>
      <c r="V1234" s="16"/>
      <c r="W1234" s="16"/>
      <c r="X1234" s="16"/>
      <c r="Y1234" s="16"/>
      <c r="Z1234" s="16"/>
      <c r="AA1234" s="16"/>
      <c r="AB1234" s="16"/>
      <c r="AC1234" s="16"/>
      <c r="AD1234" s="16"/>
      <c r="AE1234" s="16"/>
      <c r="AF1234" s="16"/>
      <c r="AG1234" s="16"/>
      <c r="AH1234" s="16"/>
      <c r="AI1234" s="16"/>
      <c r="AJ1234" s="16"/>
      <c r="AK1234" s="16"/>
      <c r="AL1234" s="16"/>
      <c r="AM1234" s="16"/>
    </row>
    <row r="1235" spans="1:39" x14ac:dyDescent="0.3">
      <c r="A1235" s="16"/>
      <c r="B1235" s="16"/>
      <c r="C1235" s="16"/>
      <c r="D1235" s="16"/>
      <c r="E1235" s="16"/>
      <c r="F1235" s="16"/>
      <c r="G1235" s="16"/>
      <c r="H1235" s="16"/>
      <c r="I1235" s="16"/>
      <c r="J1235" s="16"/>
      <c r="K1235" s="16"/>
      <c r="L1235" s="16"/>
      <c r="M1235" s="16"/>
      <c r="N1235" s="16"/>
      <c r="O1235" s="16"/>
      <c r="P1235" s="16"/>
      <c r="Q1235" s="16"/>
      <c r="R1235" s="16"/>
      <c r="S1235" s="16"/>
      <c r="T1235" s="16"/>
      <c r="U1235" s="16"/>
      <c r="V1235" s="16"/>
      <c r="W1235" s="16"/>
      <c r="X1235" s="16"/>
      <c r="Y1235" s="16"/>
      <c r="Z1235" s="16"/>
      <c r="AA1235" s="16"/>
      <c r="AB1235" s="16"/>
      <c r="AC1235" s="16"/>
      <c r="AD1235" s="16"/>
      <c r="AE1235" s="16"/>
      <c r="AF1235" s="16"/>
      <c r="AG1235" s="16"/>
      <c r="AH1235" s="16"/>
      <c r="AI1235" s="16"/>
      <c r="AJ1235" s="16"/>
      <c r="AK1235" s="16"/>
      <c r="AL1235" s="16"/>
      <c r="AM1235" s="16"/>
    </row>
    <row r="1236" spans="1:39" x14ac:dyDescent="0.3">
      <c r="A1236" s="16"/>
      <c r="B1236" s="16"/>
      <c r="C1236" s="16"/>
      <c r="D1236" s="16"/>
      <c r="E1236" s="16"/>
      <c r="F1236" s="16"/>
      <c r="G1236" s="16"/>
      <c r="H1236" s="16"/>
      <c r="I1236" s="16"/>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row>
    <row r="1237" spans="1:39" x14ac:dyDescent="0.3">
      <c r="A1237" s="16"/>
      <c r="B1237" s="16"/>
      <c r="C1237" s="16"/>
      <c r="D1237" s="16"/>
      <c r="E1237" s="16"/>
      <c r="F1237" s="16"/>
      <c r="G1237" s="16"/>
      <c r="H1237" s="16"/>
      <c r="I1237" s="16"/>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row>
    <row r="1238" spans="1:39" x14ac:dyDescent="0.3">
      <c r="A1238" s="16"/>
      <c r="B1238" s="16"/>
      <c r="C1238" s="16"/>
      <c r="D1238" s="16"/>
      <c r="E1238" s="16"/>
      <c r="F1238" s="16"/>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row>
    <row r="1239" spans="1:39" x14ac:dyDescent="0.3">
      <c r="A1239" s="16"/>
      <c r="B1239" s="16"/>
      <c r="C1239" s="16"/>
      <c r="D1239" s="16"/>
      <c r="E1239" s="16"/>
      <c r="F1239" s="16"/>
      <c r="G1239" s="16"/>
      <c r="H1239" s="16"/>
      <c r="I1239" s="16"/>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row>
    <row r="1240" spans="1:39" x14ac:dyDescent="0.3">
      <c r="A1240" s="16"/>
      <c r="B1240" s="16"/>
      <c r="C1240" s="16"/>
      <c r="D1240" s="16"/>
      <c r="E1240" s="16"/>
      <c r="F1240" s="16"/>
      <c r="G1240" s="16"/>
      <c r="H1240" s="16"/>
      <c r="I1240" s="16"/>
      <c r="J1240" s="16"/>
      <c r="K1240" s="16"/>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c r="AM1240" s="16"/>
    </row>
    <row r="1241" spans="1:39" x14ac:dyDescent="0.3">
      <c r="A1241" s="16"/>
      <c r="B1241" s="16"/>
      <c r="C1241" s="16"/>
      <c r="D1241" s="16"/>
      <c r="E1241" s="16"/>
      <c r="F1241" s="16"/>
      <c r="G1241" s="16"/>
      <c r="H1241" s="16"/>
      <c r="I1241" s="16"/>
      <c r="J1241" s="16"/>
      <c r="K1241" s="16"/>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c r="AM1241" s="16"/>
    </row>
    <row r="1242" spans="1:39" x14ac:dyDescent="0.3">
      <c r="A1242" s="16"/>
      <c r="B1242" s="16"/>
      <c r="C1242" s="16"/>
      <c r="D1242" s="16"/>
      <c r="E1242" s="16"/>
      <c r="F1242" s="16"/>
      <c r="G1242" s="16"/>
      <c r="H1242" s="16"/>
      <c r="I1242" s="16"/>
      <c r="J1242" s="16"/>
      <c r="K1242" s="16"/>
      <c r="L1242" s="16"/>
      <c r="M1242" s="16"/>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c r="AM1242" s="16"/>
    </row>
    <row r="1243" spans="1:39" x14ac:dyDescent="0.3">
      <c r="A1243" s="16"/>
      <c r="B1243" s="16"/>
      <c r="C1243" s="16"/>
      <c r="D1243" s="16"/>
      <c r="E1243" s="16"/>
      <c r="F1243" s="16"/>
      <c r="G1243" s="16"/>
      <c r="H1243" s="16"/>
      <c r="I1243" s="16"/>
      <c r="J1243" s="16"/>
      <c r="K1243" s="16"/>
      <c r="L1243" s="16"/>
      <c r="M1243" s="16"/>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c r="AM1243" s="16"/>
    </row>
    <row r="1244" spans="1:39" x14ac:dyDescent="0.3">
      <c r="A1244" s="16"/>
      <c r="B1244" s="16"/>
      <c r="C1244" s="16"/>
      <c r="D1244" s="16"/>
      <c r="E1244" s="16"/>
      <c r="F1244" s="16"/>
      <c r="G1244" s="16"/>
      <c r="H1244" s="16"/>
      <c r="I1244" s="16"/>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c r="AM1244" s="16"/>
    </row>
    <row r="1245" spans="1:39" x14ac:dyDescent="0.3">
      <c r="A1245" s="16"/>
      <c r="B1245" s="16"/>
      <c r="C1245" s="16"/>
      <c r="D1245" s="16"/>
      <c r="E1245" s="16"/>
      <c r="F1245" s="16"/>
      <c r="G1245" s="16"/>
      <c r="H1245" s="16"/>
      <c r="I1245" s="16"/>
      <c r="J1245" s="16"/>
      <c r="K1245" s="16"/>
      <c r="L1245" s="16"/>
      <c r="M1245" s="16"/>
      <c r="N1245" s="16"/>
      <c r="O1245" s="16"/>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c r="AM1245" s="16"/>
    </row>
    <row r="1246" spans="1:39" x14ac:dyDescent="0.3">
      <c r="A1246" s="16"/>
      <c r="B1246" s="16"/>
      <c r="C1246" s="16"/>
      <c r="D1246" s="16"/>
      <c r="E1246" s="16"/>
      <c r="F1246" s="16"/>
      <c r="G1246" s="16"/>
      <c r="H1246" s="16"/>
      <c r="I1246" s="16"/>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row>
    <row r="1247" spans="1:39" x14ac:dyDescent="0.3">
      <c r="A1247" s="16"/>
      <c r="B1247" s="16"/>
      <c r="C1247" s="16"/>
      <c r="D1247" s="16"/>
      <c r="E1247" s="16"/>
      <c r="F1247" s="16"/>
      <c r="G1247" s="16"/>
      <c r="H1247" s="16"/>
      <c r="I1247" s="16"/>
      <c r="J1247" s="16"/>
      <c r="K1247" s="16"/>
      <c r="L1247" s="16"/>
      <c r="M1247" s="16"/>
      <c r="N1247" s="16"/>
      <c r="O1247" s="16"/>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c r="AM1247" s="16"/>
    </row>
    <row r="1248" spans="1:39" x14ac:dyDescent="0.3">
      <c r="A1248" s="16"/>
      <c r="B1248" s="16"/>
      <c r="C1248" s="16"/>
      <c r="D1248" s="16"/>
      <c r="E1248" s="16"/>
      <c r="F1248" s="16"/>
      <c r="G1248" s="16"/>
      <c r="H1248" s="16"/>
      <c r="I1248" s="16"/>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row>
    <row r="1249" spans="1:39" x14ac:dyDescent="0.3">
      <c r="A1249" s="16"/>
      <c r="B1249" s="16"/>
      <c r="C1249" s="16"/>
      <c r="D1249" s="16"/>
      <c r="E1249" s="16"/>
      <c r="F1249" s="16"/>
      <c r="G1249" s="16"/>
      <c r="H1249" s="16"/>
      <c r="I1249" s="16"/>
      <c r="J1249" s="16"/>
      <c r="K1249" s="16"/>
      <c r="L1249" s="16"/>
      <c r="M1249" s="16"/>
      <c r="N1249" s="16"/>
      <c r="O1249" s="16"/>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c r="AM1249" s="16"/>
    </row>
    <row r="1250" spans="1:39" x14ac:dyDescent="0.3">
      <c r="A1250" s="16"/>
      <c r="B1250" s="16"/>
      <c r="C1250" s="16"/>
      <c r="D1250" s="16"/>
      <c r="E1250" s="16"/>
      <c r="F1250" s="16"/>
      <c r="G1250" s="16"/>
      <c r="H1250" s="16"/>
      <c r="I1250" s="16"/>
      <c r="J1250" s="16"/>
      <c r="K1250" s="16"/>
      <c r="L1250" s="16"/>
      <c r="M1250" s="16"/>
      <c r="N1250" s="16"/>
      <c r="O1250" s="16"/>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c r="AM1250" s="16"/>
    </row>
    <row r="1251" spans="1:39" x14ac:dyDescent="0.3">
      <c r="A1251" s="16"/>
      <c r="B1251" s="16"/>
      <c r="C1251" s="16"/>
      <c r="D1251" s="16"/>
      <c r="E1251" s="16"/>
      <c r="F1251" s="16"/>
      <c r="G1251" s="16"/>
      <c r="H1251" s="16"/>
      <c r="I1251" s="16"/>
      <c r="J1251" s="16"/>
      <c r="K1251" s="16"/>
      <c r="L1251" s="16"/>
      <c r="M1251" s="16"/>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c r="AM1251" s="16"/>
    </row>
    <row r="1252" spans="1:39" x14ac:dyDescent="0.3">
      <c r="A1252" s="16"/>
      <c r="B1252" s="16"/>
      <c r="C1252" s="16"/>
      <c r="D1252" s="16"/>
      <c r="E1252" s="16"/>
      <c r="F1252" s="16"/>
      <c r="G1252" s="16"/>
      <c r="H1252" s="16"/>
      <c r="I1252" s="16"/>
      <c r="J1252" s="16"/>
      <c r="K1252" s="1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row>
    <row r="1253" spans="1:39" x14ac:dyDescent="0.3">
      <c r="A1253" s="16"/>
      <c r="B1253" s="16"/>
      <c r="C1253" s="16"/>
      <c r="D1253" s="16"/>
      <c r="E1253" s="16"/>
      <c r="F1253" s="16"/>
      <c r="G1253" s="16"/>
      <c r="H1253" s="16"/>
      <c r="I1253" s="16"/>
      <c r="J1253" s="16"/>
      <c r="K1253" s="16"/>
      <c r="L1253" s="16"/>
      <c r="M1253" s="16"/>
      <c r="N1253" s="16"/>
      <c r="O1253" s="16"/>
      <c r="P1253" s="16"/>
      <c r="Q1253" s="16"/>
      <c r="R1253" s="16"/>
      <c r="S1253" s="16"/>
      <c r="T1253" s="16"/>
      <c r="U1253" s="16"/>
      <c r="V1253" s="16"/>
      <c r="W1253" s="16"/>
      <c r="X1253" s="16"/>
      <c r="Y1253" s="16"/>
      <c r="Z1253" s="16"/>
      <c r="AA1253" s="16"/>
      <c r="AB1253" s="16"/>
      <c r="AC1253" s="16"/>
      <c r="AD1253" s="16"/>
      <c r="AE1253" s="16"/>
      <c r="AF1253" s="16"/>
      <c r="AG1253" s="16"/>
      <c r="AH1253" s="16"/>
      <c r="AI1253" s="16"/>
      <c r="AJ1253" s="16"/>
      <c r="AK1253" s="16"/>
      <c r="AL1253" s="16"/>
      <c r="AM1253" s="16"/>
    </row>
    <row r="1254" spans="1:39" x14ac:dyDescent="0.3">
      <c r="A1254" s="16"/>
      <c r="B1254" s="16"/>
      <c r="C1254" s="16"/>
      <c r="D1254" s="16"/>
      <c r="E1254" s="16"/>
      <c r="F1254" s="16"/>
      <c r="G1254" s="16"/>
      <c r="H1254" s="16"/>
      <c r="I1254" s="16"/>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row>
    <row r="1255" spans="1:39" x14ac:dyDescent="0.3">
      <c r="A1255" s="16"/>
      <c r="B1255" s="16"/>
      <c r="C1255" s="16"/>
      <c r="D1255" s="16"/>
      <c r="E1255" s="16"/>
      <c r="F1255" s="16"/>
      <c r="G1255" s="16"/>
      <c r="H1255" s="16"/>
      <c r="I1255" s="16"/>
      <c r="J1255" s="16"/>
      <c r="K1255" s="16"/>
      <c r="L1255" s="16"/>
      <c r="M1255" s="16"/>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c r="AM1255" s="16"/>
    </row>
    <row r="1256" spans="1:39" x14ac:dyDescent="0.3">
      <c r="A1256" s="16"/>
      <c r="B1256" s="16"/>
      <c r="C1256" s="16"/>
      <c r="D1256" s="16"/>
      <c r="E1256" s="16"/>
      <c r="F1256" s="16"/>
      <c r="G1256" s="16"/>
      <c r="H1256" s="16"/>
      <c r="I1256" s="16"/>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c r="AM1256" s="16"/>
    </row>
    <row r="1257" spans="1:39" x14ac:dyDescent="0.3">
      <c r="A1257" s="16"/>
      <c r="B1257" s="16"/>
      <c r="C1257" s="16"/>
      <c r="D1257" s="16"/>
      <c r="E1257" s="16"/>
      <c r="F1257" s="16"/>
      <c r="G1257" s="16"/>
      <c r="H1257" s="16"/>
      <c r="I1257" s="16"/>
      <c r="J1257" s="16"/>
      <c r="K1257" s="16"/>
      <c r="L1257" s="16"/>
      <c r="M1257" s="16"/>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c r="AM1257" s="16"/>
    </row>
    <row r="1258" spans="1:39" x14ac:dyDescent="0.3">
      <c r="A1258" s="16"/>
      <c r="B1258" s="16"/>
      <c r="C1258" s="16"/>
      <c r="D1258" s="16"/>
      <c r="E1258" s="16"/>
      <c r="F1258" s="16"/>
      <c r="G1258" s="16"/>
      <c r="H1258" s="16"/>
      <c r="I1258" s="16"/>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row>
    <row r="1259" spans="1:39" x14ac:dyDescent="0.3">
      <c r="A1259" s="16"/>
      <c r="B1259" s="16"/>
      <c r="C1259" s="16"/>
      <c r="D1259" s="16"/>
      <c r="E1259" s="16"/>
      <c r="F1259" s="16"/>
      <c r="G1259" s="16"/>
      <c r="H1259" s="16"/>
      <c r="I1259" s="16"/>
      <c r="J1259" s="16"/>
      <c r="K1259" s="16"/>
      <c r="L1259" s="16"/>
      <c r="M1259" s="16"/>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c r="AM1259" s="16"/>
    </row>
    <row r="1260" spans="1:39" x14ac:dyDescent="0.3">
      <c r="A1260" s="16"/>
      <c r="B1260" s="16"/>
      <c r="C1260" s="16"/>
      <c r="D1260" s="16"/>
      <c r="E1260" s="16"/>
      <c r="F1260" s="16"/>
      <c r="G1260" s="16"/>
      <c r="H1260" s="16"/>
      <c r="I1260" s="16"/>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row>
    <row r="1261" spans="1:39" x14ac:dyDescent="0.3">
      <c r="A1261" s="16"/>
      <c r="B1261" s="16"/>
      <c r="C1261" s="16"/>
      <c r="D1261" s="16"/>
      <c r="E1261" s="16"/>
      <c r="F1261" s="16"/>
      <c r="G1261" s="16"/>
      <c r="H1261" s="16"/>
      <c r="I1261" s="16"/>
      <c r="J1261" s="16"/>
      <c r="K1261" s="16"/>
      <c r="L1261" s="16"/>
      <c r="M1261" s="16"/>
      <c r="N1261" s="16"/>
      <c r="O1261" s="16"/>
      <c r="P1261" s="16"/>
      <c r="Q1261" s="16"/>
      <c r="R1261" s="16"/>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row>
    <row r="1262" spans="1:39" x14ac:dyDescent="0.3">
      <c r="A1262" s="16"/>
      <c r="B1262" s="16"/>
      <c r="C1262" s="16"/>
      <c r="D1262" s="16"/>
      <c r="E1262" s="16"/>
      <c r="F1262" s="16"/>
      <c r="G1262" s="16"/>
      <c r="H1262" s="16"/>
      <c r="I1262" s="16"/>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row>
    <row r="1263" spans="1:39" x14ac:dyDescent="0.3">
      <c r="A1263" s="16"/>
      <c r="B1263" s="16"/>
      <c r="C1263" s="16"/>
      <c r="D1263" s="16"/>
      <c r="E1263" s="16"/>
      <c r="F1263" s="16"/>
      <c r="G1263" s="16"/>
      <c r="H1263" s="16"/>
      <c r="I1263" s="16"/>
      <c r="J1263" s="16"/>
      <c r="K1263" s="16"/>
      <c r="L1263" s="16"/>
      <c r="M1263" s="16"/>
      <c r="N1263" s="16"/>
      <c r="O1263" s="16"/>
      <c r="P1263" s="16"/>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c r="AM1263" s="16"/>
    </row>
    <row r="1264" spans="1:39" x14ac:dyDescent="0.3">
      <c r="A1264" s="16"/>
      <c r="B1264" s="16"/>
      <c r="C1264" s="16"/>
      <c r="D1264" s="16"/>
      <c r="E1264" s="16"/>
      <c r="F1264" s="16"/>
      <c r="G1264" s="16"/>
      <c r="H1264" s="16"/>
      <c r="I1264" s="16"/>
      <c r="J1264" s="16"/>
      <c r="K1264" s="16"/>
      <c r="L1264" s="16"/>
      <c r="M1264" s="16"/>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c r="AM1264" s="16"/>
    </row>
    <row r="1265" spans="1:39" x14ac:dyDescent="0.3">
      <c r="A1265" s="16"/>
      <c r="B1265" s="16"/>
      <c r="C1265" s="16"/>
      <c r="D1265" s="16"/>
      <c r="E1265" s="16"/>
      <c r="F1265" s="16"/>
      <c r="G1265" s="16"/>
      <c r="H1265" s="16"/>
      <c r="I1265" s="16"/>
      <c r="J1265" s="16"/>
      <c r="K1265" s="16"/>
      <c r="L1265" s="16"/>
      <c r="M1265" s="16"/>
      <c r="N1265" s="16"/>
      <c r="O1265" s="16"/>
      <c r="P1265" s="16"/>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c r="AM1265" s="16"/>
    </row>
    <row r="1266" spans="1:39" x14ac:dyDescent="0.3">
      <c r="A1266" s="16"/>
      <c r="B1266" s="16"/>
      <c r="C1266" s="16"/>
      <c r="D1266" s="16"/>
      <c r="E1266" s="16"/>
      <c r="F1266" s="16"/>
      <c r="G1266" s="16"/>
      <c r="H1266" s="16"/>
      <c r="I1266" s="16"/>
      <c r="J1266" s="16"/>
      <c r="K1266" s="16"/>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c r="AM1266" s="16"/>
    </row>
    <row r="1267" spans="1:39" x14ac:dyDescent="0.3">
      <c r="A1267" s="16"/>
      <c r="B1267" s="16"/>
      <c r="C1267" s="16"/>
      <c r="D1267" s="16"/>
      <c r="E1267" s="16"/>
      <c r="F1267" s="16"/>
      <c r="G1267" s="16"/>
      <c r="H1267" s="16"/>
      <c r="I1267" s="16"/>
      <c r="J1267" s="16"/>
      <c r="K1267" s="16"/>
      <c r="L1267" s="16"/>
      <c r="M1267" s="16"/>
      <c r="N1267" s="16"/>
      <c r="O1267" s="16"/>
      <c r="P1267" s="16"/>
      <c r="Q1267" s="16"/>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c r="AM1267" s="16"/>
    </row>
    <row r="1268" spans="1:39" x14ac:dyDescent="0.3">
      <c r="A1268" s="16"/>
      <c r="B1268" s="16"/>
      <c r="C1268" s="16"/>
      <c r="D1268" s="16"/>
      <c r="E1268" s="16"/>
      <c r="F1268" s="16"/>
      <c r="G1268" s="16"/>
      <c r="H1268" s="16"/>
      <c r="I1268" s="16"/>
      <c r="J1268" s="16"/>
      <c r="K1268" s="16"/>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c r="AM1268" s="16"/>
    </row>
    <row r="1269" spans="1:39" x14ac:dyDescent="0.3">
      <c r="A1269" s="16"/>
      <c r="B1269" s="16"/>
      <c r="C1269" s="16"/>
      <c r="D1269" s="16"/>
      <c r="E1269" s="16"/>
      <c r="F1269" s="16"/>
      <c r="G1269" s="16"/>
      <c r="H1269" s="16"/>
      <c r="I1269" s="16"/>
      <c r="J1269" s="16"/>
      <c r="K1269" s="16"/>
      <c r="L1269" s="16"/>
      <c r="M1269" s="16"/>
      <c r="N1269" s="16"/>
      <c r="O1269" s="16"/>
      <c r="P1269" s="16"/>
      <c r="Q1269" s="16"/>
      <c r="R1269" s="16"/>
      <c r="S1269" s="16"/>
      <c r="T1269" s="16"/>
      <c r="U1269" s="16"/>
      <c r="V1269" s="16"/>
      <c r="W1269" s="16"/>
      <c r="X1269" s="16"/>
      <c r="Y1269" s="16"/>
      <c r="Z1269" s="16"/>
      <c r="AA1269" s="16"/>
      <c r="AB1269" s="16"/>
      <c r="AC1269" s="16"/>
      <c r="AD1269" s="16"/>
      <c r="AE1269" s="16"/>
      <c r="AF1269" s="16"/>
      <c r="AG1269" s="16"/>
      <c r="AH1269" s="16"/>
      <c r="AI1269" s="16"/>
      <c r="AJ1269" s="16"/>
      <c r="AK1269" s="16"/>
      <c r="AL1269" s="16"/>
      <c r="AM1269" s="16"/>
    </row>
    <row r="1270" spans="1:39" x14ac:dyDescent="0.3">
      <c r="A1270" s="16"/>
      <c r="B1270" s="16"/>
      <c r="C1270" s="16"/>
      <c r="D1270" s="16"/>
      <c r="E1270" s="16"/>
      <c r="F1270" s="16"/>
      <c r="G1270" s="16"/>
      <c r="H1270" s="16"/>
      <c r="I1270" s="16"/>
      <c r="J1270" s="16"/>
      <c r="K1270" s="16"/>
      <c r="L1270" s="16"/>
      <c r="M1270" s="16"/>
      <c r="N1270" s="16"/>
      <c r="O1270" s="16"/>
      <c r="P1270" s="16"/>
      <c r="Q1270" s="16"/>
      <c r="R1270" s="16"/>
      <c r="S1270" s="16"/>
      <c r="T1270" s="16"/>
      <c r="U1270" s="16"/>
      <c r="V1270" s="16"/>
      <c r="W1270" s="16"/>
      <c r="X1270" s="16"/>
      <c r="Y1270" s="16"/>
      <c r="Z1270" s="16"/>
      <c r="AA1270" s="16"/>
      <c r="AB1270" s="16"/>
      <c r="AC1270" s="16"/>
      <c r="AD1270" s="16"/>
      <c r="AE1270" s="16"/>
      <c r="AF1270" s="16"/>
      <c r="AG1270" s="16"/>
      <c r="AH1270" s="16"/>
      <c r="AI1270" s="16"/>
      <c r="AJ1270" s="16"/>
      <c r="AK1270" s="16"/>
      <c r="AL1270" s="16"/>
      <c r="AM1270" s="16"/>
    </row>
    <row r="1271" spans="1:39" x14ac:dyDescent="0.3">
      <c r="A1271" s="16"/>
      <c r="B1271" s="16"/>
      <c r="C1271" s="16"/>
      <c r="D1271" s="16"/>
      <c r="E1271" s="16"/>
      <c r="F1271" s="16"/>
      <c r="G1271" s="16"/>
      <c r="H1271" s="16"/>
      <c r="I1271" s="16"/>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row>
    <row r="1272" spans="1:39" x14ac:dyDescent="0.3">
      <c r="A1272" s="16"/>
      <c r="B1272" s="16"/>
      <c r="C1272" s="16"/>
      <c r="D1272" s="16"/>
      <c r="E1272" s="16"/>
      <c r="F1272" s="16"/>
      <c r="G1272" s="16"/>
      <c r="H1272" s="16"/>
      <c r="I1272" s="16"/>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row>
    <row r="1273" spans="1:39" x14ac:dyDescent="0.3">
      <c r="A1273" s="16"/>
      <c r="B1273" s="16"/>
      <c r="C1273" s="16"/>
      <c r="D1273" s="16"/>
      <c r="E1273" s="16"/>
      <c r="F1273" s="16"/>
      <c r="G1273" s="16"/>
      <c r="H1273" s="16"/>
      <c r="I1273" s="16"/>
      <c r="J1273" s="16"/>
      <c r="K1273" s="16"/>
      <c r="L1273" s="16"/>
      <c r="M1273" s="16"/>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c r="AM1273" s="16"/>
    </row>
    <row r="1274" spans="1:39" x14ac:dyDescent="0.3">
      <c r="A1274" s="16"/>
      <c r="B1274" s="16"/>
      <c r="C1274" s="16"/>
      <c r="D1274" s="16"/>
      <c r="E1274" s="16"/>
      <c r="F1274" s="16"/>
      <c r="G1274" s="16"/>
      <c r="H1274" s="16"/>
      <c r="I1274" s="16"/>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c r="AM1274" s="16"/>
    </row>
    <row r="1275" spans="1:39" x14ac:dyDescent="0.3">
      <c r="A1275" s="16"/>
      <c r="B1275" s="16"/>
      <c r="C1275" s="16"/>
      <c r="D1275" s="16"/>
      <c r="E1275" s="16"/>
      <c r="F1275" s="16"/>
      <c r="G1275" s="16"/>
      <c r="H1275" s="16"/>
      <c r="I1275" s="16"/>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row>
    <row r="1276" spans="1:39" x14ac:dyDescent="0.3">
      <c r="A1276" s="16"/>
      <c r="B1276" s="16"/>
      <c r="C1276" s="16"/>
      <c r="D1276" s="16"/>
      <c r="E1276" s="16"/>
      <c r="F1276" s="16"/>
      <c r="G1276" s="16"/>
      <c r="H1276" s="16"/>
      <c r="I1276" s="16"/>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row>
    <row r="1277" spans="1:39" x14ac:dyDescent="0.3">
      <c r="A1277" s="16"/>
      <c r="B1277" s="16"/>
      <c r="C1277" s="16"/>
      <c r="D1277" s="16"/>
      <c r="E1277" s="16"/>
      <c r="F1277" s="16"/>
      <c r="G1277" s="16"/>
      <c r="H1277" s="16"/>
      <c r="I1277" s="16"/>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row>
    <row r="1278" spans="1:39" x14ac:dyDescent="0.3">
      <c r="A1278" s="16"/>
      <c r="B1278" s="16"/>
      <c r="C1278" s="16"/>
      <c r="D1278" s="16"/>
      <c r="E1278" s="16"/>
      <c r="F1278" s="16"/>
      <c r="G1278" s="16"/>
      <c r="H1278" s="16"/>
      <c r="I1278" s="16"/>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row>
    <row r="1279" spans="1:39" x14ac:dyDescent="0.3">
      <c r="A1279" s="16"/>
      <c r="B1279" s="16"/>
      <c r="C1279" s="16"/>
      <c r="D1279" s="16"/>
      <c r="E1279" s="16"/>
      <c r="F1279" s="16"/>
      <c r="G1279" s="16"/>
      <c r="H1279" s="16"/>
      <c r="I1279" s="16"/>
      <c r="J1279" s="16"/>
      <c r="K1279" s="16"/>
      <c r="L1279" s="16"/>
      <c r="M1279" s="16"/>
      <c r="N1279" s="16"/>
      <c r="O1279" s="16"/>
      <c r="P1279" s="16"/>
      <c r="Q1279" s="16"/>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c r="AM1279" s="16"/>
    </row>
    <row r="1280" spans="1:39" x14ac:dyDescent="0.3">
      <c r="A1280" s="16"/>
      <c r="B1280" s="16"/>
      <c r="C1280" s="16"/>
      <c r="D1280" s="16"/>
      <c r="E1280" s="16"/>
      <c r="F1280" s="16"/>
      <c r="G1280" s="16"/>
      <c r="H1280" s="16"/>
      <c r="I1280" s="16"/>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c r="AM1280" s="16"/>
    </row>
    <row r="1281" spans="1:39" x14ac:dyDescent="0.3">
      <c r="A1281" s="16"/>
      <c r="B1281" s="16"/>
      <c r="C1281" s="16"/>
      <c r="D1281" s="16"/>
      <c r="E1281" s="16"/>
      <c r="F1281" s="16"/>
      <c r="G1281" s="16"/>
      <c r="H1281" s="16"/>
      <c r="I1281" s="16"/>
      <c r="J1281" s="16"/>
      <c r="K1281" s="16"/>
      <c r="L1281" s="16"/>
      <c r="M1281" s="16"/>
      <c r="N1281" s="16"/>
      <c r="O1281" s="16"/>
      <c r="P1281" s="16"/>
      <c r="Q1281" s="16"/>
      <c r="R1281" s="16"/>
      <c r="S1281" s="16"/>
      <c r="T1281" s="16"/>
      <c r="U1281" s="16"/>
      <c r="V1281" s="16"/>
      <c r="W1281" s="16"/>
      <c r="X1281" s="16"/>
      <c r="Y1281" s="16"/>
      <c r="Z1281" s="16"/>
      <c r="AA1281" s="16"/>
      <c r="AB1281" s="16"/>
      <c r="AC1281" s="16"/>
      <c r="AD1281" s="16"/>
      <c r="AE1281" s="16"/>
      <c r="AF1281" s="16"/>
      <c r="AG1281" s="16"/>
      <c r="AH1281" s="16"/>
      <c r="AI1281" s="16"/>
      <c r="AJ1281" s="16"/>
      <c r="AK1281" s="16"/>
      <c r="AL1281" s="16"/>
      <c r="AM1281" s="16"/>
    </row>
    <row r="1282" spans="1:39" x14ac:dyDescent="0.3">
      <c r="A1282" s="16"/>
      <c r="B1282" s="16"/>
      <c r="C1282" s="16"/>
      <c r="D1282" s="16"/>
      <c r="E1282" s="16"/>
      <c r="F1282" s="16"/>
      <c r="G1282" s="16"/>
      <c r="H1282" s="16"/>
      <c r="I1282" s="16"/>
      <c r="J1282" s="16"/>
      <c r="K1282" s="16"/>
      <c r="L1282" s="16"/>
      <c r="M1282" s="16"/>
      <c r="N1282" s="16"/>
      <c r="O1282" s="16"/>
      <c r="P1282" s="16"/>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row>
    <row r="1283" spans="1:39" x14ac:dyDescent="0.3">
      <c r="A1283" s="16"/>
      <c r="B1283" s="16"/>
      <c r="C1283" s="16"/>
      <c r="D1283" s="16"/>
      <c r="E1283" s="16"/>
      <c r="F1283" s="16"/>
      <c r="G1283" s="16"/>
      <c r="H1283" s="16"/>
      <c r="I1283" s="16"/>
      <c r="J1283" s="16"/>
      <c r="K1283" s="16"/>
      <c r="L1283" s="16"/>
      <c r="M1283" s="16"/>
      <c r="N1283" s="16"/>
      <c r="O1283" s="16"/>
      <c r="P1283" s="16"/>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row>
    <row r="1284" spans="1:39" x14ac:dyDescent="0.3">
      <c r="A1284" s="16"/>
      <c r="B1284" s="16"/>
      <c r="C1284" s="16"/>
      <c r="D1284" s="16"/>
      <c r="E1284" s="16"/>
      <c r="F1284" s="16"/>
      <c r="G1284" s="16"/>
      <c r="H1284" s="16"/>
      <c r="I1284" s="16"/>
      <c r="J1284" s="16"/>
      <c r="K1284" s="16"/>
      <c r="L1284" s="16"/>
      <c r="M1284" s="16"/>
      <c r="N1284" s="16"/>
      <c r="O1284" s="16"/>
      <c r="P1284" s="16"/>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row>
    <row r="1285" spans="1:39" x14ac:dyDescent="0.3">
      <c r="A1285" s="16"/>
      <c r="B1285" s="16"/>
      <c r="C1285" s="16"/>
      <c r="D1285" s="16"/>
      <c r="E1285" s="16"/>
      <c r="F1285" s="16"/>
      <c r="G1285" s="16"/>
      <c r="H1285" s="16"/>
      <c r="I1285" s="16"/>
      <c r="J1285" s="16"/>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c r="AM1285" s="16"/>
    </row>
    <row r="1286" spans="1:39" x14ac:dyDescent="0.3">
      <c r="A1286" s="16"/>
      <c r="B1286" s="16"/>
      <c r="C1286" s="16"/>
      <c r="D1286" s="16"/>
      <c r="E1286" s="16"/>
      <c r="F1286" s="16"/>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row>
    <row r="1287" spans="1:39" x14ac:dyDescent="0.3">
      <c r="A1287" s="16"/>
      <c r="B1287" s="16"/>
      <c r="C1287" s="16"/>
      <c r="D1287" s="16"/>
      <c r="E1287" s="16"/>
      <c r="F1287" s="16"/>
      <c r="G1287" s="16"/>
      <c r="H1287" s="16"/>
      <c r="I1287" s="16"/>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row>
    <row r="1288" spans="1:39" x14ac:dyDescent="0.3">
      <c r="A1288" s="16"/>
      <c r="B1288" s="16"/>
      <c r="C1288" s="16"/>
      <c r="D1288" s="16"/>
      <c r="E1288" s="16"/>
      <c r="F1288" s="16"/>
      <c r="G1288" s="16"/>
      <c r="H1288" s="16"/>
      <c r="I1288" s="16"/>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row>
    <row r="1289" spans="1:39" x14ac:dyDescent="0.3">
      <c r="A1289" s="16"/>
      <c r="B1289" s="16"/>
      <c r="C1289" s="16"/>
      <c r="D1289" s="16"/>
      <c r="E1289" s="16"/>
      <c r="F1289" s="16"/>
      <c r="G1289" s="16"/>
      <c r="H1289" s="16"/>
      <c r="I1289" s="16"/>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row>
    <row r="1290" spans="1:39" x14ac:dyDescent="0.3">
      <c r="A1290" s="16"/>
      <c r="B1290" s="16"/>
      <c r="C1290" s="16"/>
      <c r="D1290" s="16"/>
      <c r="E1290" s="16"/>
      <c r="F1290" s="16"/>
      <c r="G1290" s="16"/>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row>
    <row r="1291" spans="1:39" x14ac:dyDescent="0.3">
      <c r="A1291" s="16"/>
      <c r="B1291" s="16"/>
      <c r="C1291" s="16"/>
      <c r="D1291" s="16"/>
      <c r="E1291" s="16"/>
      <c r="F1291" s="16"/>
      <c r="G1291" s="16"/>
      <c r="H1291" s="16"/>
      <c r="I1291" s="16"/>
      <c r="J1291" s="16"/>
      <c r="K1291" s="16"/>
      <c r="L1291" s="16"/>
      <c r="M1291" s="16"/>
      <c r="N1291" s="16"/>
      <c r="O1291" s="16"/>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c r="AM1291" s="16"/>
    </row>
    <row r="1292" spans="1:39" x14ac:dyDescent="0.3">
      <c r="A1292" s="16"/>
      <c r="B1292" s="16"/>
      <c r="C1292" s="16"/>
      <c r="D1292" s="16"/>
      <c r="E1292" s="16"/>
      <c r="F1292" s="16"/>
      <c r="G1292" s="16"/>
      <c r="H1292" s="16"/>
      <c r="I1292" s="16"/>
      <c r="J1292" s="16"/>
      <c r="K1292" s="16"/>
      <c r="L1292" s="16"/>
      <c r="M1292" s="16"/>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c r="AM1292" s="16"/>
    </row>
    <row r="1293" spans="1:39" x14ac:dyDescent="0.3">
      <c r="A1293" s="16"/>
      <c r="B1293" s="16"/>
      <c r="C1293" s="16"/>
      <c r="D1293" s="16"/>
      <c r="E1293" s="16"/>
      <c r="F1293" s="16"/>
      <c r="G1293" s="16"/>
      <c r="H1293" s="16"/>
      <c r="I1293" s="16"/>
      <c r="J1293" s="16"/>
      <c r="K1293" s="16"/>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c r="AM1293" s="16"/>
    </row>
    <row r="1294" spans="1:39" x14ac:dyDescent="0.3">
      <c r="A1294" s="16"/>
      <c r="B1294" s="16"/>
      <c r="C1294" s="16"/>
      <c r="D1294" s="16"/>
      <c r="E1294" s="16"/>
      <c r="F1294" s="16"/>
      <c r="G1294" s="16"/>
      <c r="H1294" s="16"/>
      <c r="I1294" s="16"/>
      <c r="J1294" s="16"/>
      <c r="K1294" s="16"/>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c r="AM1294" s="16"/>
    </row>
    <row r="1295" spans="1:39" x14ac:dyDescent="0.3">
      <c r="A1295" s="16"/>
      <c r="B1295" s="16"/>
      <c r="C1295" s="16"/>
      <c r="D1295" s="16"/>
      <c r="E1295" s="16"/>
      <c r="F1295" s="16"/>
      <c r="G1295" s="16"/>
      <c r="H1295" s="16"/>
      <c r="I1295" s="16"/>
      <c r="J1295" s="16"/>
      <c r="K1295" s="16"/>
      <c r="L1295" s="16"/>
      <c r="M1295" s="16"/>
      <c r="N1295" s="16"/>
      <c r="O1295" s="16"/>
      <c r="P1295" s="16"/>
      <c r="Q1295" s="16"/>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c r="AM1295" s="16"/>
    </row>
    <row r="1296" spans="1:39" x14ac:dyDescent="0.3">
      <c r="A1296" s="16"/>
      <c r="B1296" s="16"/>
      <c r="C1296" s="16"/>
      <c r="D1296" s="16"/>
      <c r="E1296" s="16"/>
      <c r="F1296" s="16"/>
      <c r="G1296" s="16"/>
      <c r="H1296" s="16"/>
      <c r="I1296" s="16"/>
      <c r="J1296" s="16"/>
      <c r="K1296" s="16"/>
      <c r="L1296" s="16"/>
      <c r="M1296" s="16"/>
      <c r="N1296" s="16"/>
      <c r="O1296" s="16"/>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c r="AM1296" s="16"/>
    </row>
    <row r="1297" spans="1:39" x14ac:dyDescent="0.3">
      <c r="A1297" s="16"/>
      <c r="B1297" s="16"/>
      <c r="C1297" s="16"/>
      <c r="D1297" s="16"/>
      <c r="E1297" s="16"/>
      <c r="F1297" s="16"/>
      <c r="G1297" s="16"/>
      <c r="H1297" s="16"/>
      <c r="I1297" s="16"/>
      <c r="J1297" s="16"/>
      <c r="K1297" s="16"/>
      <c r="L1297" s="16"/>
      <c r="M1297" s="16"/>
      <c r="N1297" s="16"/>
      <c r="O1297" s="16"/>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c r="AM1297" s="16"/>
    </row>
    <row r="1298" spans="1:39" x14ac:dyDescent="0.3">
      <c r="A1298" s="16"/>
      <c r="B1298" s="16"/>
      <c r="C1298" s="16"/>
      <c r="D1298" s="16"/>
      <c r="E1298" s="16"/>
      <c r="F1298" s="16"/>
      <c r="G1298" s="16"/>
      <c r="H1298" s="16"/>
      <c r="I1298" s="16"/>
      <c r="J1298" s="16"/>
      <c r="K1298" s="16"/>
      <c r="L1298" s="16"/>
      <c r="M1298" s="16"/>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c r="AM1298" s="16"/>
    </row>
    <row r="1299" spans="1:39" x14ac:dyDescent="0.3">
      <c r="A1299" s="16"/>
      <c r="B1299" s="16"/>
      <c r="C1299" s="16"/>
      <c r="D1299" s="16"/>
      <c r="E1299" s="16"/>
      <c r="F1299" s="16"/>
      <c r="G1299" s="16"/>
      <c r="H1299" s="16"/>
      <c r="I1299" s="16"/>
      <c r="J1299" s="16"/>
      <c r="K1299" s="16"/>
      <c r="L1299" s="16"/>
      <c r="M1299" s="16"/>
      <c r="N1299" s="16"/>
      <c r="O1299" s="16"/>
      <c r="P1299" s="16"/>
      <c r="Q1299" s="16"/>
      <c r="R1299" s="16"/>
      <c r="S1299" s="16"/>
      <c r="T1299" s="16"/>
      <c r="U1299" s="16"/>
      <c r="V1299" s="16"/>
      <c r="W1299" s="16"/>
      <c r="X1299" s="16"/>
      <c r="Y1299" s="16"/>
      <c r="Z1299" s="16"/>
      <c r="AA1299" s="16"/>
      <c r="AB1299" s="16"/>
      <c r="AC1299" s="16"/>
      <c r="AD1299" s="16"/>
      <c r="AE1299" s="16"/>
      <c r="AF1299" s="16"/>
      <c r="AG1299" s="16"/>
      <c r="AH1299" s="16"/>
      <c r="AI1299" s="16"/>
      <c r="AJ1299" s="16"/>
      <c r="AK1299" s="16"/>
      <c r="AL1299" s="16"/>
      <c r="AM1299" s="16"/>
    </row>
    <row r="1300" spans="1:39" x14ac:dyDescent="0.3">
      <c r="A1300" s="16"/>
      <c r="B1300" s="16"/>
      <c r="C1300" s="16"/>
      <c r="D1300" s="16"/>
      <c r="E1300" s="16"/>
      <c r="F1300" s="16"/>
      <c r="G1300" s="16"/>
      <c r="H1300" s="16"/>
      <c r="I1300" s="16"/>
      <c r="J1300" s="16"/>
      <c r="K1300" s="16"/>
      <c r="L1300" s="16"/>
      <c r="M1300" s="16"/>
      <c r="N1300" s="16"/>
      <c r="O1300" s="16"/>
      <c r="P1300" s="16"/>
      <c r="Q1300" s="16"/>
      <c r="R1300" s="16"/>
      <c r="S1300" s="16"/>
      <c r="T1300" s="16"/>
      <c r="U1300" s="16"/>
      <c r="V1300" s="16"/>
      <c r="W1300" s="16"/>
      <c r="X1300" s="16"/>
      <c r="Y1300" s="16"/>
      <c r="Z1300" s="16"/>
      <c r="AA1300" s="16"/>
      <c r="AB1300" s="16"/>
      <c r="AC1300" s="16"/>
      <c r="AD1300" s="16"/>
      <c r="AE1300" s="16"/>
      <c r="AF1300" s="16"/>
      <c r="AG1300" s="16"/>
      <c r="AH1300" s="16"/>
      <c r="AI1300" s="16"/>
      <c r="AJ1300" s="16"/>
      <c r="AK1300" s="16"/>
      <c r="AL1300" s="16"/>
      <c r="AM1300" s="16"/>
    </row>
    <row r="1301" spans="1:39" x14ac:dyDescent="0.3">
      <c r="A1301" s="16"/>
      <c r="B1301" s="16"/>
      <c r="C1301" s="16"/>
      <c r="D1301" s="16"/>
      <c r="E1301" s="16"/>
      <c r="F1301" s="16"/>
      <c r="G1301" s="16"/>
      <c r="H1301" s="16"/>
      <c r="I1301" s="16"/>
      <c r="J1301" s="16"/>
      <c r="K1301" s="16"/>
      <c r="L1301" s="16"/>
      <c r="M1301" s="16"/>
      <c r="N1301" s="16"/>
      <c r="O1301" s="16"/>
      <c r="P1301" s="16"/>
      <c r="Q1301" s="16"/>
      <c r="R1301" s="16"/>
      <c r="S1301" s="16"/>
      <c r="T1301" s="16"/>
      <c r="U1301" s="16"/>
      <c r="V1301" s="16"/>
      <c r="W1301" s="16"/>
      <c r="X1301" s="16"/>
      <c r="Y1301" s="16"/>
      <c r="Z1301" s="16"/>
      <c r="AA1301" s="16"/>
      <c r="AB1301" s="16"/>
      <c r="AC1301" s="16"/>
      <c r="AD1301" s="16"/>
      <c r="AE1301" s="16"/>
      <c r="AF1301" s="16"/>
      <c r="AG1301" s="16"/>
      <c r="AH1301" s="16"/>
      <c r="AI1301" s="16"/>
      <c r="AJ1301" s="16"/>
      <c r="AK1301" s="16"/>
      <c r="AL1301" s="16"/>
      <c r="AM1301" s="16"/>
    </row>
    <row r="1302" spans="1:39" x14ac:dyDescent="0.3">
      <c r="A1302" s="16"/>
      <c r="B1302" s="16"/>
      <c r="C1302" s="16"/>
      <c r="D1302" s="16"/>
      <c r="E1302" s="16"/>
      <c r="F1302" s="16"/>
      <c r="G1302" s="16"/>
      <c r="H1302" s="16"/>
      <c r="I1302" s="16"/>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row>
    <row r="1303" spans="1:39" x14ac:dyDescent="0.3">
      <c r="A1303" s="16"/>
      <c r="B1303" s="16"/>
      <c r="C1303" s="16"/>
      <c r="D1303" s="16"/>
      <c r="E1303" s="16"/>
      <c r="F1303" s="16"/>
      <c r="G1303" s="16"/>
      <c r="H1303" s="16"/>
      <c r="I1303" s="16"/>
      <c r="J1303" s="16"/>
      <c r="K1303" s="16"/>
      <c r="L1303" s="16"/>
      <c r="M1303" s="16"/>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c r="AM1303" s="16"/>
    </row>
    <row r="1304" spans="1:39" x14ac:dyDescent="0.3">
      <c r="A1304" s="16"/>
      <c r="B1304" s="16"/>
      <c r="C1304" s="16"/>
      <c r="D1304" s="16"/>
      <c r="E1304" s="16"/>
      <c r="F1304" s="16"/>
      <c r="G1304" s="16"/>
      <c r="H1304" s="16"/>
      <c r="I1304" s="16"/>
      <c r="J1304" s="16"/>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c r="AM1304" s="16"/>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IU317"/>
  <sheetViews>
    <sheetView showGridLines="0" zoomScale="90" zoomScaleNormal="90" workbookViewId="0">
      <selection activeCell="M11" sqref="M11"/>
    </sheetView>
  </sheetViews>
  <sheetFormatPr defaultColWidth="11.44140625" defaultRowHeight="13.8" x14ac:dyDescent="0.25"/>
  <cols>
    <col min="1" max="1" width="43.109375" style="62" customWidth="1"/>
    <col min="2" max="2" width="23.88671875" style="62" customWidth="1"/>
    <col min="3" max="3" width="13.6640625" style="62" bestFit="1" customWidth="1"/>
    <col min="4" max="4" width="10.88671875" style="62" bestFit="1" customWidth="1"/>
    <col min="5" max="5" width="11.109375" style="62" customWidth="1"/>
    <col min="6" max="6" width="10.88671875" style="62" customWidth="1"/>
    <col min="7" max="7" width="14.109375" style="62" bestFit="1" customWidth="1"/>
    <col min="8" max="8" width="12.6640625" style="62" customWidth="1"/>
    <col min="9" max="9" width="14.109375" style="62" bestFit="1" customWidth="1"/>
    <col min="10" max="10" width="13.88671875" style="62" bestFit="1" customWidth="1"/>
    <col min="11" max="11" width="14.109375" style="62" bestFit="1" customWidth="1"/>
    <col min="12" max="12" width="13.88671875" style="62" bestFit="1" customWidth="1"/>
    <col min="13" max="13" width="14.109375" style="62" bestFit="1" customWidth="1"/>
    <col min="14" max="14" width="13.88671875" style="62" bestFit="1" customWidth="1"/>
    <col min="15" max="15" width="13.6640625" style="62" bestFit="1" customWidth="1"/>
    <col min="16" max="22" width="14.109375" style="62" bestFit="1" customWidth="1"/>
    <col min="23" max="23" width="17" style="62" bestFit="1" customWidth="1"/>
    <col min="24" max="30" width="12" style="62" bestFit="1" customWidth="1"/>
    <col min="31" max="31" width="10.44140625" style="62" customWidth="1"/>
    <col min="32" max="32" width="12" style="62" bestFit="1" customWidth="1"/>
    <col min="33" max="33" width="15.33203125" style="62" customWidth="1"/>
    <col min="34" max="36" width="11.5546875" style="62" bestFit="1" customWidth="1"/>
    <col min="37" max="37" width="11.44140625" style="62"/>
    <col min="38" max="40" width="11.5546875" style="62" bestFit="1" customWidth="1"/>
    <col min="41" max="16384" width="11.44140625" style="62"/>
  </cols>
  <sheetData>
    <row r="1" spans="1:47" s="54" customFormat="1" ht="24.6" x14ac:dyDescent="0.4">
      <c r="A1" s="408" t="s">
        <v>162</v>
      </c>
      <c r="B1" s="408"/>
      <c r="C1" s="408"/>
      <c r="D1" s="408"/>
      <c r="E1" s="408"/>
      <c r="F1" s="408"/>
      <c r="G1" s="409"/>
      <c r="H1" s="408" t="str">
        <f>Intro!$B$2</f>
        <v>Version 1.2.: 12.12.2014</v>
      </c>
      <c r="I1" s="409"/>
      <c r="J1" s="409"/>
      <c r="K1" s="409"/>
      <c r="L1" s="409"/>
      <c r="M1" s="409"/>
      <c r="N1" s="409"/>
      <c r="O1" s="409"/>
      <c r="P1" s="408"/>
      <c r="Q1" s="408"/>
      <c r="R1" s="408"/>
      <c r="S1" s="408"/>
      <c r="T1" s="408"/>
      <c r="U1" s="408"/>
      <c r="V1" s="408"/>
      <c r="W1" s="409"/>
      <c r="X1" s="409"/>
      <c r="Y1" s="409"/>
      <c r="Z1" s="409"/>
      <c r="AA1" s="409"/>
      <c r="AB1" s="409"/>
      <c r="AC1" s="409"/>
      <c r="AD1" s="409"/>
      <c r="AE1" s="409"/>
      <c r="AF1" s="409"/>
      <c r="AG1" s="409"/>
      <c r="AH1" s="53"/>
      <c r="AI1" s="53"/>
      <c r="AJ1" s="53"/>
      <c r="AK1" s="53"/>
      <c r="AL1" s="53"/>
      <c r="AM1" s="53"/>
      <c r="AN1" s="53"/>
      <c r="AO1" s="53"/>
      <c r="AP1" s="53"/>
      <c r="AQ1" s="53"/>
      <c r="AR1" s="53"/>
      <c r="AS1" s="53"/>
      <c r="AT1" s="53"/>
      <c r="AU1" s="53"/>
    </row>
    <row r="2" spans="1:47" s="57" customFormat="1" x14ac:dyDescent="0.2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6"/>
      <c r="AI2" s="56"/>
      <c r="AJ2" s="56"/>
      <c r="AK2" s="56"/>
      <c r="AL2" s="56"/>
      <c r="AM2" s="56"/>
      <c r="AN2" s="56"/>
      <c r="AO2" s="56"/>
      <c r="AP2" s="56"/>
      <c r="AQ2" s="56"/>
      <c r="AR2" s="56"/>
      <c r="AS2" s="56"/>
      <c r="AT2" s="56"/>
      <c r="AU2" s="56"/>
    </row>
    <row r="3" spans="1:47" s="54" customFormat="1" ht="23.25" customHeight="1" thickBot="1" x14ac:dyDescent="0.3">
      <c r="A3" s="59"/>
      <c r="B3" s="59"/>
      <c r="C3" s="59"/>
      <c r="D3" s="58"/>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row>
    <row r="4" spans="1:47" s="54" customFormat="1" x14ac:dyDescent="0.25">
      <c r="A4" s="229" t="s">
        <v>98</v>
      </c>
      <c r="B4" s="232">
        <f>(1+B5)/(1+B6)-1</f>
        <v>5.7692307692307709E-2</v>
      </c>
      <c r="C4" s="59"/>
      <c r="D4" s="58"/>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row>
    <row r="5" spans="1:47" s="54" customFormat="1" x14ac:dyDescent="0.25">
      <c r="A5" s="230" t="s">
        <v>96</v>
      </c>
      <c r="B5" s="317">
        <v>0.1</v>
      </c>
      <c r="C5" s="59"/>
      <c r="D5" s="58"/>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row>
    <row r="6" spans="1:47" s="54" customFormat="1" ht="14.4" thickBot="1" x14ac:dyDescent="0.3">
      <c r="A6" s="231" t="s">
        <v>97</v>
      </c>
      <c r="B6" s="318">
        <v>0.04</v>
      </c>
      <c r="C6" s="59"/>
      <c r="D6" s="58"/>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row>
    <row r="7" spans="1:47" s="54" customFormat="1" x14ac:dyDescent="0.25">
      <c r="A7" s="59"/>
      <c r="B7" s="59"/>
      <c r="C7" s="59"/>
      <c r="D7" s="58"/>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row>
    <row r="8" spans="1:47" ht="19.5" customHeight="1" thickBot="1" x14ac:dyDescent="0.35">
      <c r="A8" s="130"/>
      <c r="B8" s="197"/>
      <c r="C8" s="198"/>
      <c r="D8" s="130"/>
      <c r="E8" s="199"/>
      <c r="F8" s="194"/>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row>
    <row r="9" spans="1:47" ht="51" customHeight="1" x14ac:dyDescent="0.3">
      <c r="A9" s="195" t="s">
        <v>85</v>
      </c>
      <c r="B9" s="200" t="s">
        <v>142</v>
      </c>
      <c r="C9" s="200" t="s">
        <v>115</v>
      </c>
      <c r="D9" s="200"/>
      <c r="E9" s="419" t="s">
        <v>172</v>
      </c>
      <c r="F9" s="420" t="s">
        <v>173</v>
      </c>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row>
    <row r="10" spans="1:47" ht="16.2" thickBot="1" x14ac:dyDescent="0.35">
      <c r="A10" s="196"/>
      <c r="B10" s="201" t="str">
        <f>'Key project Info'!$B$5</f>
        <v>US$</v>
      </c>
      <c r="C10" s="201" t="str">
        <f>'Key project Info'!$B$5</f>
        <v>US$</v>
      </c>
      <c r="D10" s="202" t="s">
        <v>4</v>
      </c>
      <c r="E10" s="201" t="str">
        <f>'Key project Info'!$B$5</f>
        <v>US$</v>
      </c>
      <c r="F10" s="203" t="str">
        <f>'Key project Info'!$B$5</f>
        <v>US$</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row>
    <row r="11" spans="1:47" ht="19.95" customHeight="1" x14ac:dyDescent="0.3">
      <c r="A11" s="204" t="s">
        <v>82</v>
      </c>
      <c r="B11" s="205">
        <f>$AG$20</f>
        <v>79000</v>
      </c>
      <c r="C11" s="205">
        <f>$AG$21</f>
        <v>45806.255243526917</v>
      </c>
      <c r="D11" s="333">
        <f>$B$11/$B$14</f>
        <v>1.5446914429959975E-2</v>
      </c>
      <c r="E11" s="205">
        <f>B11/'Key project Info'!$B$6</f>
        <v>3950</v>
      </c>
      <c r="F11" s="206">
        <f>C11/'Key project Info'!$B$6</f>
        <v>2290.312762176346</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row>
    <row r="12" spans="1:47" ht="19.95" customHeight="1" x14ac:dyDescent="0.3">
      <c r="A12" s="204" t="s">
        <v>83</v>
      </c>
      <c r="B12" s="205">
        <f>$AG$22</f>
        <v>290</v>
      </c>
      <c r="C12" s="205">
        <f>$AG$23</f>
        <v>274.18181818181819</v>
      </c>
      <c r="D12" s="333">
        <f>$B$12/$B$14</f>
        <v>5.6703863097321426E-5</v>
      </c>
      <c r="E12" s="205">
        <f>B12/'Key project Info'!$B$6</f>
        <v>14.5</v>
      </c>
      <c r="F12" s="206">
        <f>C12/'Key project Info'!$B$6</f>
        <v>13.709090909090909</v>
      </c>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row>
    <row r="13" spans="1:47" ht="19.95" customHeight="1" x14ac:dyDescent="0.3">
      <c r="A13" s="204" t="s">
        <v>84</v>
      </c>
      <c r="B13" s="205">
        <f>$AG$24</f>
        <v>5035000</v>
      </c>
      <c r="C13" s="205">
        <f>$AG$25</f>
        <v>2982820.370587708</v>
      </c>
      <c r="D13" s="333">
        <f>$B$13/$B$14</f>
        <v>0.98449638170694276</v>
      </c>
      <c r="E13" s="205">
        <f>B13/'Key project Info'!$B$6</f>
        <v>251750</v>
      </c>
      <c r="F13" s="206">
        <f>C13/'Key project Info'!$B$6</f>
        <v>149141.01852938539</v>
      </c>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row>
    <row r="14" spans="1:47" ht="19.95" customHeight="1" thickBot="1" x14ac:dyDescent="0.35">
      <c r="A14" s="207" t="s">
        <v>81</v>
      </c>
      <c r="B14" s="208">
        <f>$AG$26</f>
        <v>5114290</v>
      </c>
      <c r="C14" s="208">
        <f>$AG$27</f>
        <v>3028900.8076494164</v>
      </c>
      <c r="D14" s="334">
        <f>$B$14/$B$14</f>
        <v>1</v>
      </c>
      <c r="E14" s="208">
        <f>B14/'Key project Info'!$B$6</f>
        <v>255714.5</v>
      </c>
      <c r="F14" s="209">
        <f>C14/'Key project Info'!$B$6</f>
        <v>151445.04038247082</v>
      </c>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row>
    <row r="15" spans="1:47" ht="19.95" customHeight="1" x14ac:dyDescent="0.3">
      <c r="A15" s="170"/>
      <c r="B15" s="171"/>
      <c r="C15" s="172"/>
      <c r="D15" s="335"/>
      <c r="E15" s="61"/>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row>
    <row r="16" spans="1:47" ht="19.5" customHeight="1" x14ac:dyDescent="0.3">
      <c r="B16" s="171"/>
      <c r="C16" s="172"/>
      <c r="D16" s="171"/>
      <c r="E16" s="61"/>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row>
    <row r="17" spans="1:255" ht="19.5" customHeight="1" thickBot="1" x14ac:dyDescent="0.3">
      <c r="A17" s="60"/>
      <c r="B17" s="63"/>
      <c r="C17" s="53"/>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3"/>
      <c r="AH17" s="53"/>
      <c r="AI17" s="53"/>
      <c r="AJ17" s="53"/>
      <c r="AK17" s="53"/>
      <c r="AL17" s="53"/>
      <c r="AM17" s="53"/>
      <c r="AN17" s="53"/>
      <c r="AO17" s="53"/>
      <c r="AP17" s="53"/>
      <c r="AQ17" s="53"/>
      <c r="AR17" s="53"/>
      <c r="AS17" s="53"/>
      <c r="AT17" s="53"/>
      <c r="AU17" s="53"/>
    </row>
    <row r="18" spans="1:255" ht="19.95" customHeight="1" x14ac:dyDescent="0.25">
      <c r="A18" s="449" t="s">
        <v>3</v>
      </c>
      <c r="B18" s="450"/>
      <c r="C18" s="120">
        <v>1</v>
      </c>
      <c r="D18" s="119">
        <v>2</v>
      </c>
      <c r="E18" s="119">
        <v>3</v>
      </c>
      <c r="F18" s="119">
        <v>4</v>
      </c>
      <c r="G18" s="119">
        <v>5</v>
      </c>
      <c r="H18" s="119">
        <v>6</v>
      </c>
      <c r="I18" s="119">
        <v>7</v>
      </c>
      <c r="J18" s="119">
        <v>8</v>
      </c>
      <c r="K18" s="119">
        <v>9</v>
      </c>
      <c r="L18" s="119">
        <v>10</v>
      </c>
      <c r="M18" s="119">
        <v>11</v>
      </c>
      <c r="N18" s="119">
        <v>12</v>
      </c>
      <c r="O18" s="119">
        <v>13</v>
      </c>
      <c r="P18" s="119">
        <v>14</v>
      </c>
      <c r="Q18" s="119">
        <v>15</v>
      </c>
      <c r="R18" s="119">
        <v>16</v>
      </c>
      <c r="S18" s="119">
        <v>17</v>
      </c>
      <c r="T18" s="119">
        <v>18</v>
      </c>
      <c r="U18" s="119">
        <v>19</v>
      </c>
      <c r="V18" s="119">
        <v>20</v>
      </c>
      <c r="W18" s="119">
        <v>21</v>
      </c>
      <c r="X18" s="119">
        <v>22</v>
      </c>
      <c r="Y18" s="119">
        <v>23</v>
      </c>
      <c r="Z18" s="119">
        <v>24</v>
      </c>
      <c r="AA18" s="119">
        <v>25</v>
      </c>
      <c r="AB18" s="119">
        <v>26</v>
      </c>
      <c r="AC18" s="119">
        <v>27</v>
      </c>
      <c r="AD18" s="119">
        <v>28</v>
      </c>
      <c r="AE18" s="119">
        <v>29</v>
      </c>
      <c r="AF18" s="121">
        <v>30</v>
      </c>
      <c r="AG18" s="53"/>
      <c r="AH18" s="53"/>
      <c r="AI18" s="53"/>
      <c r="AJ18" s="53"/>
      <c r="AK18" s="53"/>
      <c r="AL18" s="53"/>
      <c r="AM18" s="53"/>
      <c r="AN18" s="53"/>
      <c r="AO18" s="53"/>
      <c r="AP18" s="53"/>
      <c r="AQ18" s="53"/>
      <c r="AR18" s="53"/>
      <c r="AS18" s="53"/>
      <c r="AT18" s="53"/>
      <c r="AU18" s="53"/>
    </row>
    <row r="19" spans="1:255" ht="24" customHeight="1" thickBot="1" x14ac:dyDescent="0.3">
      <c r="A19" s="453"/>
      <c r="B19" s="454"/>
      <c r="C19" s="329">
        <v>2012</v>
      </c>
      <c r="D19" s="330">
        <v>2013</v>
      </c>
      <c r="E19" s="330">
        <v>2014</v>
      </c>
      <c r="F19" s="330">
        <v>2015</v>
      </c>
      <c r="G19" s="330">
        <v>2016</v>
      </c>
      <c r="H19" s="330">
        <v>2017</v>
      </c>
      <c r="I19" s="330">
        <v>2018</v>
      </c>
      <c r="J19" s="330">
        <v>2019</v>
      </c>
      <c r="K19" s="330">
        <v>2020</v>
      </c>
      <c r="L19" s="330">
        <v>2021</v>
      </c>
      <c r="M19" s="330">
        <v>2022</v>
      </c>
      <c r="N19" s="330">
        <v>2023</v>
      </c>
      <c r="O19" s="330">
        <v>2024</v>
      </c>
      <c r="P19" s="330">
        <v>2025</v>
      </c>
      <c r="Q19" s="330">
        <v>2026</v>
      </c>
      <c r="R19" s="330">
        <v>2027</v>
      </c>
      <c r="S19" s="330">
        <v>2028</v>
      </c>
      <c r="T19" s="330">
        <v>2029</v>
      </c>
      <c r="U19" s="330">
        <v>2030</v>
      </c>
      <c r="V19" s="330">
        <v>2031</v>
      </c>
      <c r="W19" s="330">
        <v>2032</v>
      </c>
      <c r="X19" s="330">
        <v>2033</v>
      </c>
      <c r="Y19" s="330">
        <v>2034</v>
      </c>
      <c r="Z19" s="330">
        <v>2035</v>
      </c>
      <c r="AA19" s="330">
        <v>2036</v>
      </c>
      <c r="AB19" s="330">
        <v>2037</v>
      </c>
      <c r="AC19" s="330">
        <v>2038</v>
      </c>
      <c r="AD19" s="330">
        <v>2039</v>
      </c>
      <c r="AE19" s="330">
        <v>2040</v>
      </c>
      <c r="AF19" s="331">
        <v>2041</v>
      </c>
      <c r="AG19" s="74" t="s">
        <v>0</v>
      </c>
      <c r="AH19" s="53"/>
      <c r="AI19" s="53"/>
      <c r="AJ19" s="53"/>
      <c r="AK19" s="53"/>
      <c r="AL19" s="53"/>
      <c r="AM19" s="53"/>
      <c r="AN19" s="53"/>
      <c r="AO19" s="53"/>
      <c r="AP19" s="53"/>
      <c r="AQ19" s="53"/>
      <c r="AR19" s="53"/>
      <c r="AS19" s="53"/>
      <c r="AT19" s="53"/>
      <c r="AU19" s="53"/>
    </row>
    <row r="20" spans="1:255" x14ac:dyDescent="0.25">
      <c r="A20" s="178" t="s">
        <v>80</v>
      </c>
      <c r="B20" s="188"/>
      <c r="C20" s="179">
        <f t="shared" ref="C20:AF20" si="0">SUM(C54,C78,C102,C126,C150,C174,C198,C222,C246,C270)</f>
        <v>3000</v>
      </c>
      <c r="D20" s="179">
        <f t="shared" si="0"/>
        <v>4000</v>
      </c>
      <c r="E20" s="179">
        <f t="shared" si="0"/>
        <v>4000</v>
      </c>
      <c r="F20" s="179">
        <f t="shared" si="0"/>
        <v>4000</v>
      </c>
      <c r="G20" s="179">
        <f t="shared" si="0"/>
        <v>4000</v>
      </c>
      <c r="H20" s="179">
        <f t="shared" si="0"/>
        <v>4000</v>
      </c>
      <c r="I20" s="179">
        <f t="shared" si="0"/>
        <v>4000</v>
      </c>
      <c r="J20" s="179">
        <f t="shared" si="0"/>
        <v>4000</v>
      </c>
      <c r="K20" s="179">
        <f t="shared" si="0"/>
        <v>4000</v>
      </c>
      <c r="L20" s="179">
        <f t="shared" si="0"/>
        <v>4000</v>
      </c>
      <c r="M20" s="179">
        <f t="shared" si="0"/>
        <v>4000</v>
      </c>
      <c r="N20" s="179">
        <f t="shared" si="0"/>
        <v>4000</v>
      </c>
      <c r="O20" s="179">
        <f t="shared" si="0"/>
        <v>4000</v>
      </c>
      <c r="P20" s="179">
        <f t="shared" si="0"/>
        <v>4000</v>
      </c>
      <c r="Q20" s="179">
        <f t="shared" si="0"/>
        <v>4000</v>
      </c>
      <c r="R20" s="179">
        <f t="shared" si="0"/>
        <v>4000</v>
      </c>
      <c r="S20" s="179">
        <f t="shared" si="0"/>
        <v>4000</v>
      </c>
      <c r="T20" s="179">
        <f>SUM(T54,T78,T102,T126,T150,T174,T198,T222,T246,T270)</f>
        <v>4000</v>
      </c>
      <c r="U20" s="179">
        <f t="shared" si="0"/>
        <v>4000</v>
      </c>
      <c r="V20" s="179">
        <f t="shared" si="0"/>
        <v>4000</v>
      </c>
      <c r="W20" s="179">
        <f t="shared" si="0"/>
        <v>0</v>
      </c>
      <c r="X20" s="179">
        <f t="shared" si="0"/>
        <v>0</v>
      </c>
      <c r="Y20" s="179">
        <f t="shared" si="0"/>
        <v>0</v>
      </c>
      <c r="Z20" s="179">
        <f t="shared" si="0"/>
        <v>0</v>
      </c>
      <c r="AA20" s="179">
        <f t="shared" si="0"/>
        <v>0</v>
      </c>
      <c r="AB20" s="179">
        <f t="shared" si="0"/>
        <v>0</v>
      </c>
      <c r="AC20" s="179">
        <f t="shared" si="0"/>
        <v>0</v>
      </c>
      <c r="AD20" s="179">
        <f t="shared" si="0"/>
        <v>0</v>
      </c>
      <c r="AE20" s="179">
        <f t="shared" si="0"/>
        <v>0</v>
      </c>
      <c r="AF20" s="327">
        <f t="shared" si="0"/>
        <v>0</v>
      </c>
      <c r="AG20" s="83">
        <f>SUM(C20:AF20)</f>
        <v>79000</v>
      </c>
      <c r="AH20" s="53"/>
      <c r="AI20" s="53"/>
      <c r="AJ20" s="53"/>
      <c r="AK20" s="53"/>
      <c r="AL20" s="53"/>
      <c r="AM20" s="53"/>
      <c r="AN20" s="53"/>
      <c r="AO20" s="53"/>
      <c r="AP20" s="53"/>
      <c r="AQ20" s="53"/>
      <c r="AR20" s="53"/>
      <c r="AS20" s="53"/>
      <c r="AT20" s="53"/>
      <c r="AU20" s="53"/>
    </row>
    <row r="21" spans="1:255" ht="27.6" x14ac:dyDescent="0.25">
      <c r="A21" s="187" t="s">
        <v>108</v>
      </c>
      <c r="B21" s="189"/>
      <c r="C21" s="185">
        <f>C20/(1+$B$4)^C18</f>
        <v>2836.3636363636365</v>
      </c>
      <c r="D21" s="185">
        <f t="shared" ref="D21:AF21" si="1">D20/(1+$B$4)^D18</f>
        <v>3575.5371900826449</v>
      </c>
      <c r="E21" s="185">
        <f t="shared" si="1"/>
        <v>3380.5078888054095</v>
      </c>
      <c r="F21" s="185">
        <f t="shared" si="1"/>
        <v>3196.1165494160236</v>
      </c>
      <c r="G21" s="185">
        <f t="shared" si="1"/>
        <v>3021.7829194478772</v>
      </c>
      <c r="H21" s="185">
        <f t="shared" si="1"/>
        <v>2856.9583965689021</v>
      </c>
      <c r="I21" s="185">
        <f t="shared" si="1"/>
        <v>2701.1243022105982</v>
      </c>
      <c r="J21" s="185">
        <f t="shared" si="1"/>
        <v>2553.7902493627475</v>
      </c>
      <c r="K21" s="185">
        <f t="shared" si="1"/>
        <v>2414.4925993975066</v>
      </c>
      <c r="L21" s="185">
        <f t="shared" si="1"/>
        <v>2282.7930030667335</v>
      </c>
      <c r="M21" s="185">
        <f t="shared" si="1"/>
        <v>2158.2770210812755</v>
      </c>
      <c r="N21" s="185">
        <f t="shared" si="1"/>
        <v>2040.5528199313876</v>
      </c>
      <c r="O21" s="185">
        <f t="shared" si="1"/>
        <v>1929.2499388442213</v>
      </c>
      <c r="P21" s="185">
        <f t="shared" si="1"/>
        <v>1824.0181239981728</v>
      </c>
      <c r="Q21" s="185">
        <f t="shared" si="1"/>
        <v>1724.5262263255449</v>
      </c>
      <c r="R21" s="185">
        <f t="shared" si="1"/>
        <v>1630.4611594350611</v>
      </c>
      <c r="S21" s="185">
        <f t="shared" si="1"/>
        <v>1541.5269143749667</v>
      </c>
      <c r="T21" s="185">
        <f t="shared" si="1"/>
        <v>1457.4436281363323</v>
      </c>
      <c r="U21" s="185">
        <f t="shared" si="1"/>
        <v>1377.9467029652596</v>
      </c>
      <c r="V21" s="185">
        <f t="shared" si="1"/>
        <v>1302.7859737126091</v>
      </c>
      <c r="W21" s="185">
        <f t="shared" si="1"/>
        <v>0</v>
      </c>
      <c r="X21" s="185">
        <f t="shared" si="1"/>
        <v>0</v>
      </c>
      <c r="Y21" s="185">
        <f t="shared" si="1"/>
        <v>0</v>
      </c>
      <c r="Z21" s="185">
        <f t="shared" si="1"/>
        <v>0</v>
      </c>
      <c r="AA21" s="185">
        <f t="shared" si="1"/>
        <v>0</v>
      </c>
      <c r="AB21" s="185">
        <f t="shared" si="1"/>
        <v>0</v>
      </c>
      <c r="AC21" s="185">
        <f t="shared" si="1"/>
        <v>0</v>
      </c>
      <c r="AD21" s="185">
        <f t="shared" si="1"/>
        <v>0</v>
      </c>
      <c r="AE21" s="185">
        <f t="shared" si="1"/>
        <v>0</v>
      </c>
      <c r="AF21" s="326">
        <f t="shared" si="1"/>
        <v>0</v>
      </c>
      <c r="AG21" s="83">
        <f>SUM(C21:AF21)</f>
        <v>45806.255243526917</v>
      </c>
      <c r="AH21" s="53"/>
      <c r="AI21" s="53"/>
      <c r="AJ21" s="53"/>
      <c r="AK21" s="53"/>
      <c r="AL21" s="53"/>
      <c r="AM21" s="53"/>
      <c r="AN21" s="53"/>
      <c r="AO21" s="53"/>
      <c r="AP21" s="53"/>
      <c r="AQ21" s="53"/>
      <c r="AR21" s="53"/>
      <c r="AS21" s="53"/>
      <c r="AT21" s="53"/>
      <c r="AU21" s="53"/>
    </row>
    <row r="22" spans="1:255" x14ac:dyDescent="0.25">
      <c r="A22" s="180" t="s">
        <v>75</v>
      </c>
      <c r="B22" s="190"/>
      <c r="C22" s="179">
        <f t="shared" ref="C22:R22" si="2">SUM(C55,C79,C103,C127,C151,C175,C199,C223,C247,C271)</f>
        <v>290</v>
      </c>
      <c r="D22" s="179">
        <f t="shared" si="2"/>
        <v>0</v>
      </c>
      <c r="E22" s="179">
        <f t="shared" si="2"/>
        <v>0</v>
      </c>
      <c r="F22" s="179">
        <f t="shared" si="2"/>
        <v>0</v>
      </c>
      <c r="G22" s="179">
        <f t="shared" si="2"/>
        <v>0</v>
      </c>
      <c r="H22" s="179">
        <f t="shared" si="2"/>
        <v>0</v>
      </c>
      <c r="I22" s="179">
        <f t="shared" si="2"/>
        <v>0</v>
      </c>
      <c r="J22" s="179">
        <f t="shared" si="2"/>
        <v>0</v>
      </c>
      <c r="K22" s="179">
        <f t="shared" si="2"/>
        <v>0</v>
      </c>
      <c r="L22" s="179">
        <f t="shared" si="2"/>
        <v>0</v>
      </c>
      <c r="M22" s="179">
        <f t="shared" si="2"/>
        <v>0</v>
      </c>
      <c r="N22" s="179">
        <f t="shared" si="2"/>
        <v>0</v>
      </c>
      <c r="O22" s="179">
        <f t="shared" si="2"/>
        <v>0</v>
      </c>
      <c r="P22" s="179">
        <f t="shared" si="2"/>
        <v>0</v>
      </c>
      <c r="Q22" s="179">
        <f t="shared" si="2"/>
        <v>0</v>
      </c>
      <c r="R22" s="179">
        <f t="shared" si="2"/>
        <v>0</v>
      </c>
      <c r="S22" s="179">
        <f t="shared" ref="S22:AF22" si="3">SUM(S55,S79,S103,S127,S151,S175,S199,S223,S247,S271)</f>
        <v>0</v>
      </c>
      <c r="T22" s="179">
        <f t="shared" si="3"/>
        <v>0</v>
      </c>
      <c r="U22" s="179">
        <f t="shared" si="3"/>
        <v>0</v>
      </c>
      <c r="V22" s="179">
        <f t="shared" si="3"/>
        <v>0</v>
      </c>
      <c r="W22" s="179">
        <f t="shared" si="3"/>
        <v>0</v>
      </c>
      <c r="X22" s="179">
        <f t="shared" si="3"/>
        <v>0</v>
      </c>
      <c r="Y22" s="179">
        <f t="shared" si="3"/>
        <v>0</v>
      </c>
      <c r="Z22" s="179">
        <f t="shared" si="3"/>
        <v>0</v>
      </c>
      <c r="AA22" s="179">
        <f t="shared" si="3"/>
        <v>0</v>
      </c>
      <c r="AB22" s="179">
        <f t="shared" si="3"/>
        <v>0</v>
      </c>
      <c r="AC22" s="179">
        <f t="shared" si="3"/>
        <v>0</v>
      </c>
      <c r="AD22" s="179">
        <f t="shared" si="3"/>
        <v>0</v>
      </c>
      <c r="AE22" s="179">
        <f t="shared" si="3"/>
        <v>0</v>
      </c>
      <c r="AF22" s="327">
        <f t="shared" si="3"/>
        <v>0</v>
      </c>
      <c r="AG22" s="83">
        <f t="shared" ref="AG22:AG27" si="4">SUM(C22:AF22)</f>
        <v>290</v>
      </c>
      <c r="AH22" s="53"/>
      <c r="AI22" s="53"/>
      <c r="AJ22" s="53"/>
      <c r="AK22" s="53"/>
      <c r="AL22" s="53"/>
      <c r="AM22" s="53"/>
      <c r="AN22" s="53"/>
      <c r="AO22" s="53"/>
      <c r="AP22" s="53"/>
      <c r="AQ22" s="53"/>
      <c r="AR22" s="53"/>
      <c r="AS22" s="53"/>
      <c r="AT22" s="53"/>
      <c r="AU22" s="53"/>
    </row>
    <row r="23" spans="1:255" x14ac:dyDescent="0.25">
      <c r="A23" s="180" t="s">
        <v>109</v>
      </c>
      <c r="B23" s="190"/>
      <c r="C23" s="179">
        <f>C22/(1+$B$4)^C18</f>
        <v>274.18181818181819</v>
      </c>
      <c r="D23" s="179">
        <f t="shared" ref="D23:AF23" si="5">D22/(1+$B$4)^D18</f>
        <v>0</v>
      </c>
      <c r="E23" s="179">
        <f t="shared" si="5"/>
        <v>0</v>
      </c>
      <c r="F23" s="179">
        <f t="shared" si="5"/>
        <v>0</v>
      </c>
      <c r="G23" s="179">
        <f t="shared" si="5"/>
        <v>0</v>
      </c>
      <c r="H23" s="179">
        <f t="shared" si="5"/>
        <v>0</v>
      </c>
      <c r="I23" s="179">
        <f t="shared" si="5"/>
        <v>0</v>
      </c>
      <c r="J23" s="179">
        <f t="shared" si="5"/>
        <v>0</v>
      </c>
      <c r="K23" s="179">
        <f t="shared" si="5"/>
        <v>0</v>
      </c>
      <c r="L23" s="179">
        <f t="shared" si="5"/>
        <v>0</v>
      </c>
      <c r="M23" s="179">
        <f t="shared" si="5"/>
        <v>0</v>
      </c>
      <c r="N23" s="179">
        <f t="shared" si="5"/>
        <v>0</v>
      </c>
      <c r="O23" s="179">
        <f t="shared" si="5"/>
        <v>0</v>
      </c>
      <c r="P23" s="179">
        <f t="shared" si="5"/>
        <v>0</v>
      </c>
      <c r="Q23" s="179">
        <f t="shared" si="5"/>
        <v>0</v>
      </c>
      <c r="R23" s="179">
        <f t="shared" si="5"/>
        <v>0</v>
      </c>
      <c r="S23" s="179">
        <f t="shared" si="5"/>
        <v>0</v>
      </c>
      <c r="T23" s="179">
        <f t="shared" si="5"/>
        <v>0</v>
      </c>
      <c r="U23" s="179">
        <f t="shared" si="5"/>
        <v>0</v>
      </c>
      <c r="V23" s="179">
        <f t="shared" si="5"/>
        <v>0</v>
      </c>
      <c r="W23" s="179">
        <f t="shared" si="5"/>
        <v>0</v>
      </c>
      <c r="X23" s="179">
        <f t="shared" si="5"/>
        <v>0</v>
      </c>
      <c r="Y23" s="179">
        <f t="shared" si="5"/>
        <v>0</v>
      </c>
      <c r="Z23" s="179">
        <f t="shared" si="5"/>
        <v>0</v>
      </c>
      <c r="AA23" s="179">
        <f t="shared" si="5"/>
        <v>0</v>
      </c>
      <c r="AB23" s="179">
        <f t="shared" si="5"/>
        <v>0</v>
      </c>
      <c r="AC23" s="179">
        <f t="shared" si="5"/>
        <v>0</v>
      </c>
      <c r="AD23" s="179">
        <f t="shared" si="5"/>
        <v>0</v>
      </c>
      <c r="AE23" s="179">
        <f t="shared" si="5"/>
        <v>0</v>
      </c>
      <c r="AF23" s="327">
        <f t="shared" si="5"/>
        <v>0</v>
      </c>
      <c r="AG23" s="83">
        <f t="shared" si="4"/>
        <v>274.18181818181819</v>
      </c>
      <c r="AH23" s="53"/>
      <c r="AI23" s="53"/>
      <c r="AJ23" s="53"/>
      <c r="AK23" s="53"/>
      <c r="AL23" s="53"/>
      <c r="AM23" s="53"/>
      <c r="AN23" s="53"/>
      <c r="AO23" s="53"/>
      <c r="AP23" s="53"/>
      <c r="AQ23" s="53"/>
      <c r="AR23" s="53"/>
      <c r="AS23" s="53"/>
      <c r="AT23" s="53"/>
      <c r="AU23" s="53"/>
    </row>
    <row r="24" spans="1:255" x14ac:dyDescent="0.25">
      <c r="A24" s="186" t="s">
        <v>79</v>
      </c>
      <c r="B24" s="191"/>
      <c r="C24" s="184">
        <f>SUM(C56,C80,C104,C128,C152,C176,C200,C224,C248,C272)</f>
        <v>328000</v>
      </c>
      <c r="D24" s="184">
        <f t="shared" ref="D24:AF24" si="6">SUM(D56,D80,D104,D128,D152,D176,D200,D224,D248,D272)</f>
        <v>149000</v>
      </c>
      <c r="E24" s="184">
        <f t="shared" si="6"/>
        <v>401000</v>
      </c>
      <c r="F24" s="184">
        <f t="shared" si="6"/>
        <v>221000</v>
      </c>
      <c r="G24" s="184">
        <f t="shared" si="6"/>
        <v>271000</v>
      </c>
      <c r="H24" s="184">
        <f t="shared" si="6"/>
        <v>221000</v>
      </c>
      <c r="I24" s="184">
        <f t="shared" si="6"/>
        <v>271000</v>
      </c>
      <c r="J24" s="184">
        <f t="shared" si="6"/>
        <v>221000</v>
      </c>
      <c r="K24" s="184">
        <f t="shared" si="6"/>
        <v>271000</v>
      </c>
      <c r="L24" s="184">
        <f t="shared" si="6"/>
        <v>221000</v>
      </c>
      <c r="M24" s="184">
        <f t="shared" si="6"/>
        <v>271000</v>
      </c>
      <c r="N24" s="184">
        <f t="shared" si="6"/>
        <v>221000</v>
      </c>
      <c r="O24" s="184">
        <f t="shared" si="6"/>
        <v>271000</v>
      </c>
      <c r="P24" s="184">
        <f t="shared" si="6"/>
        <v>221000</v>
      </c>
      <c r="Q24" s="184">
        <f t="shared" si="6"/>
        <v>271000</v>
      </c>
      <c r="R24" s="184">
        <f t="shared" si="6"/>
        <v>221000</v>
      </c>
      <c r="S24" s="184">
        <f t="shared" si="6"/>
        <v>271000</v>
      </c>
      <c r="T24" s="184">
        <f t="shared" si="6"/>
        <v>221000</v>
      </c>
      <c r="U24" s="184">
        <f t="shared" si="6"/>
        <v>271000</v>
      </c>
      <c r="V24" s="184">
        <f t="shared" si="6"/>
        <v>221000</v>
      </c>
      <c r="W24" s="184">
        <f t="shared" si="6"/>
        <v>0</v>
      </c>
      <c r="X24" s="184">
        <f t="shared" si="6"/>
        <v>0</v>
      </c>
      <c r="Y24" s="184">
        <f t="shared" si="6"/>
        <v>0</v>
      </c>
      <c r="Z24" s="184">
        <f t="shared" si="6"/>
        <v>0</v>
      </c>
      <c r="AA24" s="184">
        <f t="shared" si="6"/>
        <v>0</v>
      </c>
      <c r="AB24" s="184">
        <f t="shared" si="6"/>
        <v>0</v>
      </c>
      <c r="AC24" s="184">
        <f t="shared" si="6"/>
        <v>0</v>
      </c>
      <c r="AD24" s="184">
        <f t="shared" si="6"/>
        <v>0</v>
      </c>
      <c r="AE24" s="184">
        <f t="shared" si="6"/>
        <v>0</v>
      </c>
      <c r="AF24" s="325">
        <f t="shared" si="6"/>
        <v>0</v>
      </c>
      <c r="AG24" s="83">
        <f t="shared" si="4"/>
        <v>5035000</v>
      </c>
      <c r="AH24" s="53"/>
      <c r="AI24" s="53"/>
      <c r="AJ24" s="53"/>
      <c r="AK24" s="53"/>
      <c r="AL24" s="53"/>
      <c r="AM24" s="53"/>
      <c r="AN24" s="53"/>
      <c r="AO24" s="53"/>
      <c r="AP24" s="53"/>
      <c r="AQ24" s="53"/>
      <c r="AR24" s="53"/>
      <c r="AS24" s="53"/>
      <c r="AT24" s="53"/>
      <c r="AU24" s="53"/>
    </row>
    <row r="25" spans="1:255" x14ac:dyDescent="0.25">
      <c r="A25" s="187" t="s">
        <v>141</v>
      </c>
      <c r="B25" s="189"/>
      <c r="C25" s="185">
        <f>C24/(1+$B$4)^C18</f>
        <v>310109.09090909088</v>
      </c>
      <c r="D25" s="185">
        <f t="shared" ref="D25:AF25" si="7">D24/(1+$B$4)^D18</f>
        <v>133188.76033057852</v>
      </c>
      <c r="E25" s="185">
        <f t="shared" si="7"/>
        <v>338895.91585274227</v>
      </c>
      <c r="F25" s="185">
        <f t="shared" si="7"/>
        <v>176585.43935523531</v>
      </c>
      <c r="G25" s="185">
        <f t="shared" si="7"/>
        <v>204725.79279259368</v>
      </c>
      <c r="H25" s="185">
        <f t="shared" si="7"/>
        <v>157846.95141043185</v>
      </c>
      <c r="I25" s="185">
        <f t="shared" si="7"/>
        <v>183001.17147476802</v>
      </c>
      <c r="J25" s="185">
        <f t="shared" si="7"/>
        <v>141096.9112772918</v>
      </c>
      <c r="K25" s="185">
        <f t="shared" si="7"/>
        <v>163581.87360918109</v>
      </c>
      <c r="L25" s="185">
        <f t="shared" si="7"/>
        <v>126124.31341943702</v>
      </c>
      <c r="M25" s="185">
        <f t="shared" si="7"/>
        <v>146223.2681782564</v>
      </c>
      <c r="N25" s="185">
        <f t="shared" si="7"/>
        <v>112740.54330120917</v>
      </c>
      <c r="O25" s="185">
        <f t="shared" si="7"/>
        <v>130706.68335669598</v>
      </c>
      <c r="P25" s="185">
        <f t="shared" si="7"/>
        <v>100777.00135089905</v>
      </c>
      <c r="Q25" s="185">
        <f t="shared" si="7"/>
        <v>116836.65183355568</v>
      </c>
      <c r="R25" s="185">
        <f t="shared" si="7"/>
        <v>90082.979058787125</v>
      </c>
      <c r="S25" s="185">
        <f t="shared" si="7"/>
        <v>104438.44844890399</v>
      </c>
      <c r="T25" s="185">
        <f t="shared" si="7"/>
        <v>80523.760454532356</v>
      </c>
      <c r="U25" s="185">
        <f t="shared" si="7"/>
        <v>93355.889125896341</v>
      </c>
      <c r="V25" s="185">
        <f t="shared" si="7"/>
        <v>71978.925047621655</v>
      </c>
      <c r="W25" s="185">
        <f t="shared" si="7"/>
        <v>0</v>
      </c>
      <c r="X25" s="185">
        <f t="shared" si="7"/>
        <v>0</v>
      </c>
      <c r="Y25" s="185">
        <f t="shared" si="7"/>
        <v>0</v>
      </c>
      <c r="Z25" s="185">
        <f t="shared" si="7"/>
        <v>0</v>
      </c>
      <c r="AA25" s="185">
        <f t="shared" si="7"/>
        <v>0</v>
      </c>
      <c r="AB25" s="185">
        <f t="shared" si="7"/>
        <v>0</v>
      </c>
      <c r="AC25" s="185">
        <f t="shared" si="7"/>
        <v>0</v>
      </c>
      <c r="AD25" s="185">
        <f t="shared" si="7"/>
        <v>0</v>
      </c>
      <c r="AE25" s="185">
        <f t="shared" si="7"/>
        <v>0</v>
      </c>
      <c r="AF25" s="326">
        <f t="shared" si="7"/>
        <v>0</v>
      </c>
      <c r="AG25" s="83">
        <f>SUM(C25:AF25)</f>
        <v>2982820.370587708</v>
      </c>
      <c r="AH25" s="53"/>
      <c r="AI25" s="53"/>
      <c r="AJ25" s="53"/>
      <c r="AK25" s="53"/>
      <c r="AL25" s="53"/>
      <c r="AM25" s="53"/>
      <c r="AN25" s="53"/>
      <c r="AO25" s="53"/>
      <c r="AP25" s="53"/>
      <c r="AQ25" s="53"/>
      <c r="AR25" s="53"/>
      <c r="AS25" s="53"/>
      <c r="AT25" s="53"/>
      <c r="AU25" s="53"/>
    </row>
    <row r="26" spans="1:255" s="54" customFormat="1" x14ac:dyDescent="0.25">
      <c r="A26" s="180" t="s">
        <v>81</v>
      </c>
      <c r="B26" s="192"/>
      <c r="C26" s="179">
        <f>SUM(C20,C22,C24)</f>
        <v>331290</v>
      </c>
      <c r="D26" s="179">
        <f t="shared" ref="D26:AF26" si="8">SUM(D20,D22,D24)</f>
        <v>153000</v>
      </c>
      <c r="E26" s="179">
        <f t="shared" si="8"/>
        <v>405000</v>
      </c>
      <c r="F26" s="179">
        <f t="shared" si="8"/>
        <v>225000</v>
      </c>
      <c r="G26" s="179">
        <f t="shared" si="8"/>
        <v>275000</v>
      </c>
      <c r="H26" s="179">
        <f t="shared" si="8"/>
        <v>225000</v>
      </c>
      <c r="I26" s="179">
        <f t="shared" si="8"/>
        <v>275000</v>
      </c>
      <c r="J26" s="179">
        <f t="shared" si="8"/>
        <v>225000</v>
      </c>
      <c r="K26" s="179">
        <f t="shared" si="8"/>
        <v>275000</v>
      </c>
      <c r="L26" s="179">
        <f t="shared" si="8"/>
        <v>225000</v>
      </c>
      <c r="M26" s="179">
        <f t="shared" si="8"/>
        <v>275000</v>
      </c>
      <c r="N26" s="179">
        <f t="shared" si="8"/>
        <v>225000</v>
      </c>
      <c r="O26" s="179">
        <f t="shared" si="8"/>
        <v>275000</v>
      </c>
      <c r="P26" s="179">
        <f t="shared" si="8"/>
        <v>225000</v>
      </c>
      <c r="Q26" s="179">
        <f t="shared" si="8"/>
        <v>275000</v>
      </c>
      <c r="R26" s="179">
        <f t="shared" si="8"/>
        <v>225000</v>
      </c>
      <c r="S26" s="179">
        <f t="shared" si="8"/>
        <v>275000</v>
      </c>
      <c r="T26" s="179">
        <f t="shared" si="8"/>
        <v>225000</v>
      </c>
      <c r="U26" s="179">
        <f t="shared" si="8"/>
        <v>275000</v>
      </c>
      <c r="V26" s="179">
        <f t="shared" si="8"/>
        <v>225000</v>
      </c>
      <c r="W26" s="179">
        <f t="shared" si="8"/>
        <v>0</v>
      </c>
      <c r="X26" s="179">
        <f t="shared" si="8"/>
        <v>0</v>
      </c>
      <c r="Y26" s="179">
        <f t="shared" si="8"/>
        <v>0</v>
      </c>
      <c r="Z26" s="179">
        <f t="shared" si="8"/>
        <v>0</v>
      </c>
      <c r="AA26" s="179">
        <f t="shared" si="8"/>
        <v>0</v>
      </c>
      <c r="AB26" s="179">
        <f t="shared" si="8"/>
        <v>0</v>
      </c>
      <c r="AC26" s="179">
        <f t="shared" si="8"/>
        <v>0</v>
      </c>
      <c r="AD26" s="179">
        <f t="shared" si="8"/>
        <v>0</v>
      </c>
      <c r="AE26" s="179">
        <f t="shared" si="8"/>
        <v>0</v>
      </c>
      <c r="AF26" s="327">
        <f t="shared" si="8"/>
        <v>0</v>
      </c>
      <c r="AG26" s="83">
        <f t="shared" si="4"/>
        <v>5114290</v>
      </c>
      <c r="AH26" s="53"/>
      <c r="AI26" s="53"/>
      <c r="AJ26" s="53"/>
      <c r="AK26" s="53"/>
      <c r="AL26" s="53"/>
      <c r="AM26" s="53"/>
      <c r="AN26" s="53"/>
      <c r="AO26" s="56"/>
      <c r="AP26" s="56"/>
      <c r="AQ26" s="56"/>
      <c r="AR26" s="56"/>
      <c r="AS26" s="56"/>
      <c r="AT26" s="56"/>
      <c r="AU26" s="56"/>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row>
    <row r="27" spans="1:255" s="54" customFormat="1" ht="14.4" thickBot="1" x14ac:dyDescent="0.3">
      <c r="A27" s="183" t="s">
        <v>110</v>
      </c>
      <c r="B27" s="193"/>
      <c r="C27" s="181">
        <f>C26/(1+$B$4)^C18</f>
        <v>313219.63636363635</v>
      </c>
      <c r="D27" s="181">
        <f t="shared" ref="D27:AF27" si="9">D26/(1+$B$4)^D18</f>
        <v>136764.29752066117</v>
      </c>
      <c r="E27" s="181">
        <f t="shared" si="9"/>
        <v>342276.42374154768</v>
      </c>
      <c r="F27" s="181">
        <f t="shared" si="9"/>
        <v>179781.55590465132</v>
      </c>
      <c r="G27" s="181">
        <f t="shared" si="9"/>
        <v>207747.57571204155</v>
      </c>
      <c r="H27" s="181">
        <f t="shared" si="9"/>
        <v>160703.90980700075</v>
      </c>
      <c r="I27" s="181">
        <f t="shared" si="9"/>
        <v>185702.29577697863</v>
      </c>
      <c r="J27" s="181">
        <f t="shared" si="9"/>
        <v>143650.70152665453</v>
      </c>
      <c r="K27" s="181">
        <f t="shared" si="9"/>
        <v>165996.36620857858</v>
      </c>
      <c r="L27" s="181">
        <f t="shared" si="9"/>
        <v>128407.10642250376</v>
      </c>
      <c r="M27" s="181">
        <f t="shared" si="9"/>
        <v>148381.54519933768</v>
      </c>
      <c r="N27" s="181">
        <f t="shared" si="9"/>
        <v>114781.09612114055</v>
      </c>
      <c r="O27" s="181">
        <f t="shared" si="9"/>
        <v>132635.93329554022</v>
      </c>
      <c r="P27" s="181">
        <f t="shared" si="9"/>
        <v>102601.01947489721</v>
      </c>
      <c r="Q27" s="181">
        <f t="shared" si="9"/>
        <v>118561.17805988122</v>
      </c>
      <c r="R27" s="181">
        <f t="shared" si="9"/>
        <v>91713.440218222182</v>
      </c>
      <c r="S27" s="181">
        <f t="shared" si="9"/>
        <v>105979.97536327897</v>
      </c>
      <c r="T27" s="181">
        <f t="shared" si="9"/>
        <v>81981.204082668686</v>
      </c>
      <c r="U27" s="181">
        <f t="shared" si="9"/>
        <v>94733.8358288616</v>
      </c>
      <c r="V27" s="181">
        <f t="shared" si="9"/>
        <v>73281.711021334268</v>
      </c>
      <c r="W27" s="181">
        <f t="shared" si="9"/>
        <v>0</v>
      </c>
      <c r="X27" s="181">
        <f t="shared" si="9"/>
        <v>0</v>
      </c>
      <c r="Y27" s="181">
        <f t="shared" si="9"/>
        <v>0</v>
      </c>
      <c r="Z27" s="181">
        <f t="shared" si="9"/>
        <v>0</v>
      </c>
      <c r="AA27" s="181">
        <f t="shared" si="9"/>
        <v>0</v>
      </c>
      <c r="AB27" s="181">
        <f t="shared" si="9"/>
        <v>0</v>
      </c>
      <c r="AC27" s="181">
        <f t="shared" si="9"/>
        <v>0</v>
      </c>
      <c r="AD27" s="181">
        <f t="shared" si="9"/>
        <v>0</v>
      </c>
      <c r="AE27" s="181">
        <f t="shared" si="9"/>
        <v>0</v>
      </c>
      <c r="AF27" s="328">
        <f t="shared" si="9"/>
        <v>0</v>
      </c>
      <c r="AG27" s="83">
        <f t="shared" si="4"/>
        <v>3028900.8076494164</v>
      </c>
      <c r="AH27" s="53"/>
      <c r="AI27" s="53"/>
      <c r="AJ27" s="53"/>
      <c r="AK27" s="53"/>
      <c r="AL27" s="53"/>
      <c r="AM27" s="53"/>
      <c r="AN27" s="53"/>
      <c r="AO27" s="56"/>
      <c r="AP27" s="56"/>
      <c r="AQ27" s="56"/>
      <c r="AR27" s="56"/>
      <c r="AS27" s="56"/>
      <c r="AT27" s="56"/>
      <c r="AU27" s="56"/>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c r="IP27" s="57"/>
      <c r="IQ27" s="57"/>
      <c r="IR27" s="57"/>
      <c r="IS27" s="57"/>
      <c r="IT27" s="57"/>
      <c r="IU27" s="57"/>
    </row>
    <row r="28" spans="1:255" ht="14.4" thickBot="1" x14ac:dyDescent="0.3">
      <c r="A28" s="64"/>
      <c r="B28" s="182"/>
      <c r="C28" s="6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60"/>
      <c r="AH28" s="53"/>
      <c r="AI28" s="53"/>
      <c r="AJ28" s="53"/>
      <c r="AK28" s="53"/>
      <c r="AL28" s="53"/>
      <c r="AM28" s="53"/>
      <c r="AN28" s="53"/>
      <c r="AO28" s="53"/>
      <c r="AP28" s="53"/>
      <c r="AQ28" s="53"/>
      <c r="AR28" s="53"/>
      <c r="AS28" s="53"/>
      <c r="AT28" s="53"/>
      <c r="AU28" s="53"/>
    </row>
    <row r="29" spans="1:255" s="54" customFormat="1" ht="41.4" x14ac:dyDescent="0.25">
      <c r="A29" s="347" t="s">
        <v>143</v>
      </c>
      <c r="B29" s="348"/>
      <c r="C29" s="349">
        <f>'Economics REDD+ scenario'!B562</f>
        <v>5130000</v>
      </c>
      <c r="D29" s="350">
        <f>'Economics REDD+ scenario'!C562</f>
        <v>-2560000</v>
      </c>
      <c r="E29" s="350">
        <f>'Economics REDD+ scenario'!D562</f>
        <v>-2040000</v>
      </c>
      <c r="F29" s="350">
        <f>'Economics REDD+ scenario'!E562</f>
        <v>-1520000</v>
      </c>
      <c r="G29" s="350">
        <f>'Economics REDD+ scenario'!F562</f>
        <v>-725000</v>
      </c>
      <c r="H29" s="350">
        <f>'Economics REDD+ scenario'!G562</f>
        <v>-230000</v>
      </c>
      <c r="I29" s="350">
        <f>'Economics REDD+ scenario'!H562</f>
        <v>265000</v>
      </c>
      <c r="J29" s="350">
        <f>'Economics REDD+ scenario'!I562</f>
        <v>760000</v>
      </c>
      <c r="K29" s="350">
        <f>'Economics REDD+ scenario'!J562</f>
        <v>1255000</v>
      </c>
      <c r="L29" s="350">
        <f>'Economics REDD+ scenario'!K562</f>
        <v>1750000</v>
      </c>
      <c r="M29" s="350">
        <f>'Economics REDD+ scenario'!L562</f>
        <v>2245000</v>
      </c>
      <c r="N29" s="350">
        <f>'Economics REDD+ scenario'!M562</f>
        <v>2740000</v>
      </c>
      <c r="O29" s="350">
        <f>'Economics REDD+ scenario'!N562</f>
        <v>3235000</v>
      </c>
      <c r="P29" s="350">
        <f>'Economics REDD+ scenario'!O562</f>
        <v>3730000</v>
      </c>
      <c r="Q29" s="350">
        <f>'Economics REDD+ scenario'!P562</f>
        <v>4225000</v>
      </c>
      <c r="R29" s="350">
        <f>'Economics REDD+ scenario'!Q562</f>
        <v>4720000</v>
      </c>
      <c r="S29" s="350">
        <f>'Economics REDD+ scenario'!R562</f>
        <v>5215000</v>
      </c>
      <c r="T29" s="350">
        <f>'Economics REDD+ scenario'!S562</f>
        <v>5710000</v>
      </c>
      <c r="U29" s="350">
        <f>'Economics REDD+ scenario'!T562</f>
        <v>6205000</v>
      </c>
      <c r="V29" s="350">
        <f>'Economics REDD+ scenario'!U562</f>
        <v>6700000</v>
      </c>
      <c r="W29" s="350">
        <f>'Economics REDD+ scenario'!V562</f>
        <v>0</v>
      </c>
      <c r="X29" s="350">
        <f>'Economics REDD+ scenario'!W562</f>
        <v>0</v>
      </c>
      <c r="Y29" s="350">
        <f>'Economics REDD+ scenario'!X562</f>
        <v>0</v>
      </c>
      <c r="Z29" s="350">
        <f>'Economics REDD+ scenario'!Y562</f>
        <v>0</v>
      </c>
      <c r="AA29" s="350">
        <f>'Economics REDD+ scenario'!Z562</f>
        <v>0</v>
      </c>
      <c r="AB29" s="350">
        <f>'Economics REDD+ scenario'!AA562</f>
        <v>0</v>
      </c>
      <c r="AC29" s="350">
        <f>'Economics REDD+ scenario'!AB562</f>
        <v>0</v>
      </c>
      <c r="AD29" s="350">
        <f>'Economics REDD+ scenario'!AC562</f>
        <v>0</v>
      </c>
      <c r="AE29" s="350">
        <f>'Economics REDD+ scenario'!AD562</f>
        <v>0</v>
      </c>
      <c r="AF29" s="351">
        <f>'Economics REDD+ scenario'!AE562</f>
        <v>0</v>
      </c>
      <c r="AG29" s="332">
        <f>SUM(C29:AF29)</f>
        <v>46810000</v>
      </c>
    </row>
    <row r="30" spans="1:255" s="54" customFormat="1" ht="30" customHeight="1" thickBot="1" x14ac:dyDescent="0.3">
      <c r="A30" s="183" t="s">
        <v>144</v>
      </c>
      <c r="B30" s="352"/>
      <c r="C30" s="353">
        <f>'Economics REDD+ scenario'!B591</f>
        <v>4850181.8181818174</v>
      </c>
      <c r="D30" s="354">
        <f>'Economics REDD+ scenario'!C591</f>
        <v>-2288343.8016528925</v>
      </c>
      <c r="E30" s="354">
        <f>'Economics REDD+ scenario'!D591</f>
        <v>-1724059.0232907587</v>
      </c>
      <c r="F30" s="354">
        <f>'Economics REDD+ scenario'!E591</f>
        <v>-1214524.2887780888</v>
      </c>
      <c r="G30" s="354">
        <f>'Economics REDD+ scenario'!F591</f>
        <v>-547698.15414992766</v>
      </c>
      <c r="H30" s="354">
        <f>'Economics REDD+ scenario'!G591</f>
        <v>-164275.10780271183</v>
      </c>
      <c r="I30" s="354">
        <f>'Economics REDD+ scenario'!H591</f>
        <v>178949.48502145213</v>
      </c>
      <c r="J30" s="354">
        <f>'Economics REDD+ scenario'!I591</f>
        <v>485220.14737892197</v>
      </c>
      <c r="K30" s="354">
        <f>'Economics REDD+ scenario'!J591</f>
        <v>757547.05306096771</v>
      </c>
      <c r="L30" s="354">
        <f>'Economics REDD+ scenario'!K591</f>
        <v>998721.93884169601</v>
      </c>
      <c r="M30" s="354">
        <f>'Economics REDD+ scenario'!L591</f>
        <v>1211332.9780818659</v>
      </c>
      <c r="N30" s="354">
        <f>'Economics REDD+ scenario'!M591</f>
        <v>1397778.6816530009</v>
      </c>
      <c r="O30" s="354">
        <f>'Economics REDD+ scenario'!N591</f>
        <v>1560280.8880402637</v>
      </c>
      <c r="P30" s="354">
        <f>'Economics REDD+ scenario'!O591</f>
        <v>1700896.9006282962</v>
      </c>
      <c r="Q30" s="354">
        <f>'Economics REDD+ scenario'!P591</f>
        <v>1821530.8265563571</v>
      </c>
      <c r="R30" s="354">
        <f>'Economics REDD+ scenario'!Q591</f>
        <v>1923944.168133372</v>
      </c>
      <c r="S30" s="354">
        <f>'Economics REDD+ scenario'!R591</f>
        <v>2009765.7146163629</v>
      </c>
      <c r="T30" s="354">
        <f>'Economics REDD+ scenario'!S591</f>
        <v>2080500.7791646142</v>
      </c>
      <c r="U30" s="354">
        <f>'Economics REDD+ scenario'!T591</f>
        <v>2137539.8229748588</v>
      </c>
      <c r="V30" s="354">
        <f>'Economics REDD+ scenario'!U591</f>
        <v>2182166.5059686205</v>
      </c>
      <c r="W30" s="354">
        <f>'Economics REDD+ scenario'!V591</f>
        <v>0</v>
      </c>
      <c r="X30" s="354">
        <f>'Economics REDD+ scenario'!W591</f>
        <v>0</v>
      </c>
      <c r="Y30" s="354">
        <f>'Economics REDD+ scenario'!X591</f>
        <v>0</v>
      </c>
      <c r="Z30" s="354">
        <f>'Economics REDD+ scenario'!Y591</f>
        <v>0</v>
      </c>
      <c r="AA30" s="354">
        <f>'Economics REDD+ scenario'!Z591</f>
        <v>0</v>
      </c>
      <c r="AB30" s="354">
        <f>'Economics REDD+ scenario'!AA591</f>
        <v>0</v>
      </c>
      <c r="AC30" s="354">
        <f>'Economics REDD+ scenario'!AB591</f>
        <v>0</v>
      </c>
      <c r="AD30" s="354">
        <f>'Economics REDD+ scenario'!AC591</f>
        <v>0</v>
      </c>
      <c r="AE30" s="354">
        <f>'Economics REDD+ scenario'!AD591</f>
        <v>0</v>
      </c>
      <c r="AF30" s="355">
        <f>'Economics REDD+ scenario'!AE591</f>
        <v>0</v>
      </c>
      <c r="AG30" s="332">
        <f>SUM(C30:AF30)</f>
        <v>19357457.332628086</v>
      </c>
    </row>
    <row r="31" spans="1:255" x14ac:dyDescent="0.25">
      <c r="A31" s="67"/>
      <c r="B31" s="69"/>
      <c r="C31" s="68"/>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row>
    <row r="32" spans="1:255" x14ac:dyDescent="0.25">
      <c r="A32" s="67"/>
      <c r="B32" s="69"/>
      <c r="C32" s="68"/>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row>
    <row r="33" spans="1:47" x14ac:dyDescent="0.25">
      <c r="A33" s="67"/>
      <c r="B33" s="69"/>
      <c r="C33" s="68"/>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9"/>
      <c r="AH33" s="53"/>
      <c r="AI33" s="53"/>
      <c r="AJ33" s="53"/>
      <c r="AK33" s="53"/>
      <c r="AL33" s="53"/>
      <c r="AM33" s="53"/>
      <c r="AN33" s="53"/>
      <c r="AO33" s="53"/>
      <c r="AP33" s="53"/>
      <c r="AQ33" s="53"/>
      <c r="AR33" s="53"/>
      <c r="AS33" s="53"/>
      <c r="AT33" s="53"/>
      <c r="AU33" s="53"/>
    </row>
    <row r="34" spans="1:47" ht="21.6" thickBot="1" x14ac:dyDescent="0.45">
      <c r="A34" s="177" t="s">
        <v>42</v>
      </c>
      <c r="B34" s="71"/>
      <c r="C34" s="71"/>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60"/>
      <c r="AH34" s="56"/>
      <c r="AI34" s="56"/>
      <c r="AJ34" s="56"/>
      <c r="AK34" s="56"/>
      <c r="AL34" s="56"/>
      <c r="AM34" s="56"/>
      <c r="AN34" s="56"/>
      <c r="AO34" s="53"/>
      <c r="AP34" s="53"/>
      <c r="AQ34" s="53"/>
      <c r="AR34" s="53"/>
      <c r="AS34" s="53"/>
      <c r="AT34" s="53"/>
      <c r="AU34" s="53"/>
    </row>
    <row r="35" spans="1:47" x14ac:dyDescent="0.25">
      <c r="A35" s="449" t="s">
        <v>3</v>
      </c>
      <c r="B35" s="450"/>
      <c r="C35" s="120">
        <v>1</v>
      </c>
      <c r="D35" s="119">
        <v>2</v>
      </c>
      <c r="E35" s="119">
        <v>3</v>
      </c>
      <c r="F35" s="119">
        <v>4</v>
      </c>
      <c r="G35" s="119">
        <v>5</v>
      </c>
      <c r="H35" s="119">
        <v>6</v>
      </c>
      <c r="I35" s="119">
        <v>7</v>
      </c>
      <c r="J35" s="119">
        <v>8</v>
      </c>
      <c r="K35" s="119">
        <v>9</v>
      </c>
      <c r="L35" s="119">
        <v>10</v>
      </c>
      <c r="M35" s="119">
        <v>11</v>
      </c>
      <c r="N35" s="119">
        <v>12</v>
      </c>
      <c r="O35" s="119">
        <v>13</v>
      </c>
      <c r="P35" s="119">
        <v>14</v>
      </c>
      <c r="Q35" s="119">
        <v>15</v>
      </c>
      <c r="R35" s="119">
        <v>16</v>
      </c>
      <c r="S35" s="119">
        <v>17</v>
      </c>
      <c r="T35" s="119">
        <v>18</v>
      </c>
      <c r="U35" s="119">
        <v>19</v>
      </c>
      <c r="V35" s="119">
        <v>20</v>
      </c>
      <c r="W35" s="119">
        <v>21</v>
      </c>
      <c r="X35" s="119">
        <v>22</v>
      </c>
      <c r="Y35" s="119">
        <v>23</v>
      </c>
      <c r="Z35" s="119">
        <v>24</v>
      </c>
      <c r="AA35" s="119">
        <v>25</v>
      </c>
      <c r="AB35" s="119">
        <v>26</v>
      </c>
      <c r="AC35" s="119">
        <v>27</v>
      </c>
      <c r="AD35" s="119">
        <v>28</v>
      </c>
      <c r="AE35" s="119">
        <v>29</v>
      </c>
      <c r="AF35" s="121">
        <v>30</v>
      </c>
      <c r="AG35" s="59"/>
      <c r="AH35" s="56"/>
      <c r="AI35" s="56"/>
      <c r="AJ35" s="56"/>
      <c r="AK35" s="56"/>
      <c r="AL35" s="56"/>
      <c r="AM35" s="56"/>
      <c r="AN35" s="56"/>
      <c r="AO35" s="53"/>
      <c r="AP35" s="53"/>
      <c r="AQ35" s="53"/>
      <c r="AR35" s="53"/>
      <c r="AS35" s="53"/>
      <c r="AT35" s="53"/>
      <c r="AU35" s="53"/>
    </row>
    <row r="36" spans="1:47" ht="14.4" thickBot="1" x14ac:dyDescent="0.3">
      <c r="A36" s="451"/>
      <c r="B36" s="452"/>
      <c r="C36" s="125">
        <f>C$19</f>
        <v>2012</v>
      </c>
      <c r="D36" s="126">
        <f t="shared" ref="D36:AF36" si="10">D$19</f>
        <v>2013</v>
      </c>
      <c r="E36" s="126">
        <f t="shared" si="10"/>
        <v>2014</v>
      </c>
      <c r="F36" s="126">
        <f t="shared" si="10"/>
        <v>2015</v>
      </c>
      <c r="G36" s="126">
        <f t="shared" si="10"/>
        <v>2016</v>
      </c>
      <c r="H36" s="126">
        <f t="shared" si="10"/>
        <v>2017</v>
      </c>
      <c r="I36" s="126">
        <f t="shared" si="10"/>
        <v>2018</v>
      </c>
      <c r="J36" s="126">
        <f t="shared" si="10"/>
        <v>2019</v>
      </c>
      <c r="K36" s="126">
        <f t="shared" si="10"/>
        <v>2020</v>
      </c>
      <c r="L36" s="126">
        <f t="shared" si="10"/>
        <v>2021</v>
      </c>
      <c r="M36" s="126">
        <f t="shared" si="10"/>
        <v>2022</v>
      </c>
      <c r="N36" s="126">
        <f t="shared" si="10"/>
        <v>2023</v>
      </c>
      <c r="O36" s="126">
        <f t="shared" si="10"/>
        <v>2024</v>
      </c>
      <c r="P36" s="126">
        <f t="shared" si="10"/>
        <v>2025</v>
      </c>
      <c r="Q36" s="126">
        <f t="shared" si="10"/>
        <v>2026</v>
      </c>
      <c r="R36" s="126">
        <f t="shared" si="10"/>
        <v>2027</v>
      </c>
      <c r="S36" s="126">
        <f t="shared" si="10"/>
        <v>2028</v>
      </c>
      <c r="T36" s="126">
        <f t="shared" si="10"/>
        <v>2029</v>
      </c>
      <c r="U36" s="126">
        <f t="shared" si="10"/>
        <v>2030</v>
      </c>
      <c r="V36" s="126">
        <f t="shared" si="10"/>
        <v>2031</v>
      </c>
      <c r="W36" s="126">
        <f t="shared" si="10"/>
        <v>2032</v>
      </c>
      <c r="X36" s="126">
        <f t="shared" si="10"/>
        <v>2033</v>
      </c>
      <c r="Y36" s="126">
        <f t="shared" si="10"/>
        <v>2034</v>
      </c>
      <c r="Z36" s="126">
        <f t="shared" si="10"/>
        <v>2035</v>
      </c>
      <c r="AA36" s="126">
        <f t="shared" si="10"/>
        <v>2036</v>
      </c>
      <c r="AB36" s="126">
        <f t="shared" si="10"/>
        <v>2037</v>
      </c>
      <c r="AC36" s="126">
        <f t="shared" si="10"/>
        <v>2038</v>
      </c>
      <c r="AD36" s="126">
        <f t="shared" si="10"/>
        <v>2039</v>
      </c>
      <c r="AE36" s="126">
        <f t="shared" si="10"/>
        <v>2040</v>
      </c>
      <c r="AF36" s="127">
        <f t="shared" si="10"/>
        <v>2041</v>
      </c>
      <c r="AG36" s="59"/>
      <c r="AH36" s="56"/>
      <c r="AI36" s="56"/>
      <c r="AJ36" s="56"/>
      <c r="AK36" s="56"/>
      <c r="AL36" s="56"/>
      <c r="AM36" s="56"/>
      <c r="AN36" s="56"/>
      <c r="AO36" s="53"/>
      <c r="AP36" s="53"/>
      <c r="AQ36" s="53"/>
      <c r="AR36" s="53"/>
      <c r="AS36" s="53"/>
      <c r="AT36" s="53"/>
      <c r="AU36" s="53"/>
    </row>
    <row r="37" spans="1:47" ht="29.25" customHeight="1" x14ac:dyDescent="0.25">
      <c r="A37" s="72"/>
      <c r="B37" s="73" t="s">
        <v>7</v>
      </c>
      <c r="C37" s="111"/>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110"/>
      <c r="AD37" s="110"/>
      <c r="AE37" s="110"/>
      <c r="AF37" s="107"/>
      <c r="AG37" s="74" t="s">
        <v>32</v>
      </c>
      <c r="AH37" s="53"/>
      <c r="AI37" s="53"/>
      <c r="AJ37" s="53"/>
      <c r="AK37" s="53"/>
      <c r="AL37" s="53"/>
      <c r="AM37" s="53"/>
      <c r="AN37" s="53"/>
      <c r="AO37" s="53"/>
      <c r="AP37" s="53"/>
      <c r="AQ37" s="53"/>
      <c r="AR37" s="53"/>
      <c r="AS37" s="53"/>
      <c r="AT37" s="53"/>
      <c r="AU37" s="53"/>
    </row>
    <row r="38" spans="1:47" ht="17.399999999999999" x14ac:dyDescent="0.3">
      <c r="A38" s="75" t="s">
        <v>45</v>
      </c>
      <c r="B38" s="76" t="s">
        <v>11</v>
      </c>
      <c r="C38" s="112"/>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113"/>
      <c r="AG38" s="79"/>
      <c r="AH38" s="53"/>
      <c r="AI38" s="53"/>
      <c r="AJ38" s="53"/>
      <c r="AK38" s="53"/>
      <c r="AL38" s="53"/>
      <c r="AM38" s="53"/>
      <c r="AN38" s="53"/>
      <c r="AO38" s="53"/>
      <c r="AP38" s="53"/>
      <c r="AQ38" s="53"/>
      <c r="AR38" s="53"/>
      <c r="AS38" s="53"/>
      <c r="AT38" s="53"/>
      <c r="AU38" s="53"/>
    </row>
    <row r="39" spans="1:47" ht="15.6" x14ac:dyDescent="0.3">
      <c r="A39" s="80" t="s">
        <v>44</v>
      </c>
      <c r="C39" s="112"/>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113"/>
      <c r="AG39" s="79"/>
      <c r="AH39" s="53"/>
      <c r="AI39" s="53"/>
      <c r="AJ39" s="53"/>
      <c r="AK39" s="53"/>
      <c r="AL39" s="53"/>
      <c r="AM39" s="53"/>
      <c r="AN39" s="53"/>
      <c r="AO39" s="53"/>
      <c r="AP39" s="53"/>
      <c r="AQ39" s="53"/>
      <c r="AR39" s="53"/>
      <c r="AS39" s="53"/>
      <c r="AT39" s="53"/>
      <c r="AU39" s="53"/>
    </row>
    <row r="40" spans="1:47" x14ac:dyDescent="0.25">
      <c r="A40" s="81" t="s">
        <v>46</v>
      </c>
      <c r="B40" s="82" t="s">
        <v>41</v>
      </c>
      <c r="C40" s="336">
        <v>3000</v>
      </c>
      <c r="D40" s="337">
        <v>4000</v>
      </c>
      <c r="E40" s="337">
        <v>4000</v>
      </c>
      <c r="F40" s="337">
        <v>4000</v>
      </c>
      <c r="G40" s="337">
        <v>4000</v>
      </c>
      <c r="H40" s="337">
        <v>4000</v>
      </c>
      <c r="I40" s="337">
        <v>4000</v>
      </c>
      <c r="J40" s="337">
        <v>4000</v>
      </c>
      <c r="K40" s="337">
        <v>4000</v>
      </c>
      <c r="L40" s="337">
        <v>4000</v>
      </c>
      <c r="M40" s="337">
        <v>4000</v>
      </c>
      <c r="N40" s="337">
        <v>4000</v>
      </c>
      <c r="O40" s="337">
        <v>4000</v>
      </c>
      <c r="P40" s="337">
        <v>4000</v>
      </c>
      <c r="Q40" s="337">
        <v>4000</v>
      </c>
      <c r="R40" s="337">
        <v>4000</v>
      </c>
      <c r="S40" s="337">
        <v>4000</v>
      </c>
      <c r="T40" s="337">
        <v>4000</v>
      </c>
      <c r="U40" s="337">
        <v>4000</v>
      </c>
      <c r="V40" s="337">
        <v>4000</v>
      </c>
      <c r="W40" s="337"/>
      <c r="X40" s="337"/>
      <c r="Y40" s="337"/>
      <c r="Z40" s="337"/>
      <c r="AA40" s="337"/>
      <c r="AB40" s="337"/>
      <c r="AC40" s="337"/>
      <c r="AD40" s="337"/>
      <c r="AE40" s="337"/>
      <c r="AF40" s="338"/>
      <c r="AG40" s="117">
        <f ca="1">SUM(C40:OFFSET(C40,0,'Key project Info'!$B$6-1))</f>
        <v>79000</v>
      </c>
      <c r="AH40" s="53"/>
      <c r="AI40" s="53"/>
      <c r="AJ40" s="53"/>
      <c r="AK40" s="53"/>
      <c r="AL40" s="53"/>
      <c r="AM40" s="53"/>
      <c r="AN40" s="53"/>
      <c r="AO40" s="53"/>
      <c r="AP40" s="53"/>
      <c r="AQ40" s="53"/>
      <c r="AR40" s="53"/>
      <c r="AS40" s="53"/>
      <c r="AT40" s="53"/>
      <c r="AU40" s="53"/>
    </row>
    <row r="41" spans="1:47" x14ac:dyDescent="0.25">
      <c r="A41" s="81" t="s">
        <v>47</v>
      </c>
      <c r="B41" s="82" t="s">
        <v>41</v>
      </c>
      <c r="C41" s="336"/>
      <c r="D41" s="337"/>
      <c r="E41" s="337"/>
      <c r="F41" s="337"/>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c r="AD41" s="337"/>
      <c r="AE41" s="337"/>
      <c r="AF41" s="338"/>
      <c r="AG41" s="117">
        <f ca="1">SUM(C41:OFFSET(C41,0,'Key project Info'!$B$6-1))</f>
        <v>0</v>
      </c>
      <c r="AH41" s="53"/>
      <c r="AI41" s="53"/>
      <c r="AJ41" s="53"/>
      <c r="AK41" s="53"/>
      <c r="AL41" s="53"/>
      <c r="AM41" s="53"/>
      <c r="AN41" s="53"/>
      <c r="AO41" s="53"/>
      <c r="AP41" s="53"/>
      <c r="AQ41" s="53"/>
      <c r="AR41" s="53"/>
      <c r="AS41" s="53"/>
      <c r="AT41" s="53"/>
      <c r="AU41" s="53"/>
    </row>
    <row r="42" spans="1:47" x14ac:dyDescent="0.25">
      <c r="A42" s="81" t="s">
        <v>48</v>
      </c>
      <c r="B42" s="82" t="s">
        <v>39</v>
      </c>
      <c r="C42" s="336">
        <v>100000</v>
      </c>
      <c r="D42" s="337">
        <v>60000</v>
      </c>
      <c r="E42" s="337">
        <v>60000</v>
      </c>
      <c r="F42" s="337">
        <v>60000</v>
      </c>
      <c r="G42" s="337">
        <v>60000</v>
      </c>
      <c r="H42" s="337">
        <v>60000</v>
      </c>
      <c r="I42" s="337">
        <v>60000</v>
      </c>
      <c r="J42" s="337">
        <v>60000</v>
      </c>
      <c r="K42" s="337">
        <v>60000</v>
      </c>
      <c r="L42" s="337">
        <v>60000</v>
      </c>
      <c r="M42" s="337">
        <v>60000</v>
      </c>
      <c r="N42" s="337">
        <v>60000</v>
      </c>
      <c r="O42" s="337">
        <v>60000</v>
      </c>
      <c r="P42" s="337">
        <v>60000</v>
      </c>
      <c r="Q42" s="337">
        <v>60000</v>
      </c>
      <c r="R42" s="337">
        <v>60000</v>
      </c>
      <c r="S42" s="337">
        <v>60000</v>
      </c>
      <c r="T42" s="337">
        <v>60000</v>
      </c>
      <c r="U42" s="337">
        <v>60000</v>
      </c>
      <c r="V42" s="337">
        <v>60000</v>
      </c>
      <c r="W42" s="337"/>
      <c r="X42" s="337"/>
      <c r="Y42" s="337"/>
      <c r="Z42" s="337"/>
      <c r="AA42" s="337"/>
      <c r="AB42" s="337"/>
      <c r="AC42" s="337"/>
      <c r="AD42" s="337"/>
      <c r="AE42" s="337"/>
      <c r="AF42" s="338"/>
      <c r="AG42" s="117">
        <f ca="1">SUM(C42:OFFSET(C42,0,'Key project Info'!$B$6-1))</f>
        <v>1240000</v>
      </c>
      <c r="AH42" s="53"/>
      <c r="AI42" s="53"/>
      <c r="AJ42" s="53"/>
      <c r="AK42" s="53"/>
      <c r="AL42" s="53"/>
      <c r="AM42" s="53"/>
      <c r="AN42" s="53"/>
      <c r="AO42" s="53"/>
      <c r="AP42" s="53"/>
      <c r="AQ42" s="53"/>
      <c r="AR42" s="53"/>
      <c r="AS42" s="53"/>
      <c r="AT42" s="53"/>
      <c r="AU42" s="53"/>
    </row>
    <row r="43" spans="1:47" x14ac:dyDescent="0.25">
      <c r="A43" s="81" t="s">
        <v>47</v>
      </c>
      <c r="B43" s="82" t="s">
        <v>39</v>
      </c>
      <c r="C43" s="336"/>
      <c r="D43" s="337"/>
      <c r="E43" s="337"/>
      <c r="F43" s="337"/>
      <c r="G43" s="337"/>
      <c r="H43" s="337"/>
      <c r="I43" s="337"/>
      <c r="J43" s="337"/>
      <c r="K43" s="337"/>
      <c r="L43" s="337"/>
      <c r="M43" s="337"/>
      <c r="N43" s="337"/>
      <c r="O43" s="337"/>
      <c r="P43" s="337"/>
      <c r="Q43" s="337"/>
      <c r="R43" s="337"/>
      <c r="S43" s="337"/>
      <c r="T43" s="337"/>
      <c r="U43" s="337"/>
      <c r="V43" s="337"/>
      <c r="W43" s="337"/>
      <c r="X43" s="337"/>
      <c r="Y43" s="337"/>
      <c r="Z43" s="337"/>
      <c r="AA43" s="337"/>
      <c r="AB43" s="337"/>
      <c r="AC43" s="337"/>
      <c r="AD43" s="337"/>
      <c r="AE43" s="337"/>
      <c r="AF43" s="338"/>
      <c r="AG43" s="117">
        <f ca="1">SUM(C43:OFFSET(C43,0,'Key project Info'!$B$6-1))</f>
        <v>0</v>
      </c>
      <c r="AH43" s="53"/>
      <c r="AI43" s="53"/>
      <c r="AJ43" s="53"/>
      <c r="AK43" s="53"/>
      <c r="AL43" s="53"/>
      <c r="AM43" s="53"/>
      <c r="AN43" s="53"/>
      <c r="AO43" s="53"/>
      <c r="AP43" s="53"/>
      <c r="AQ43" s="53"/>
      <c r="AR43" s="53"/>
      <c r="AS43" s="53"/>
      <c r="AT43" s="53"/>
      <c r="AU43" s="53"/>
    </row>
    <row r="44" spans="1:47" x14ac:dyDescent="0.25">
      <c r="A44" s="81" t="s">
        <v>48</v>
      </c>
      <c r="B44" s="82" t="s">
        <v>39</v>
      </c>
      <c r="C44" s="336"/>
      <c r="D44" s="337"/>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7"/>
      <c r="AC44" s="337"/>
      <c r="AD44" s="337"/>
      <c r="AE44" s="337"/>
      <c r="AF44" s="338"/>
      <c r="AG44" s="117">
        <f ca="1">SUM(C44:OFFSET(C44,0,'Key project Info'!$B$6-1))</f>
        <v>0</v>
      </c>
      <c r="AH44" s="53"/>
      <c r="AI44" s="53"/>
      <c r="AJ44" s="53"/>
      <c r="AK44" s="53"/>
      <c r="AL44" s="53"/>
      <c r="AM44" s="53"/>
      <c r="AN44" s="53"/>
      <c r="AO44" s="53"/>
      <c r="AP44" s="53"/>
      <c r="AQ44" s="53"/>
      <c r="AR44" s="53"/>
      <c r="AS44" s="53"/>
      <c r="AT44" s="53"/>
      <c r="AU44" s="53"/>
    </row>
    <row r="45" spans="1:47" x14ac:dyDescent="0.25">
      <c r="A45" s="81" t="s">
        <v>47</v>
      </c>
      <c r="B45" s="82" t="s">
        <v>39</v>
      </c>
      <c r="C45" s="336">
        <v>27000</v>
      </c>
      <c r="D45" s="337">
        <v>46000</v>
      </c>
      <c r="E45" s="337">
        <v>83000</v>
      </c>
      <c r="F45" s="337">
        <v>83000</v>
      </c>
      <c r="G45" s="337">
        <v>83000</v>
      </c>
      <c r="H45" s="337">
        <v>83000</v>
      </c>
      <c r="I45" s="337">
        <v>83000</v>
      </c>
      <c r="J45" s="337">
        <v>83000</v>
      </c>
      <c r="K45" s="337">
        <v>83000</v>
      </c>
      <c r="L45" s="337">
        <v>83000</v>
      </c>
      <c r="M45" s="337">
        <v>83000</v>
      </c>
      <c r="N45" s="337">
        <v>83000</v>
      </c>
      <c r="O45" s="337">
        <v>83000</v>
      </c>
      <c r="P45" s="337">
        <v>83000</v>
      </c>
      <c r="Q45" s="337">
        <v>83000</v>
      </c>
      <c r="R45" s="337">
        <v>83000</v>
      </c>
      <c r="S45" s="337">
        <v>83000</v>
      </c>
      <c r="T45" s="337">
        <v>83000</v>
      </c>
      <c r="U45" s="337">
        <v>83000</v>
      </c>
      <c r="V45" s="337">
        <v>83000</v>
      </c>
      <c r="W45" s="337"/>
      <c r="X45" s="337"/>
      <c r="Y45" s="337"/>
      <c r="Z45" s="337"/>
      <c r="AA45" s="337"/>
      <c r="AB45" s="337"/>
      <c r="AC45" s="337"/>
      <c r="AD45" s="337"/>
      <c r="AE45" s="337"/>
      <c r="AF45" s="338"/>
      <c r="AG45" s="117">
        <f ca="1">SUM(C45:OFFSET(C45,0,'Key project Info'!$B$6-1))</f>
        <v>1567000</v>
      </c>
      <c r="AH45" s="53"/>
      <c r="AI45" s="53"/>
      <c r="AJ45" s="53"/>
      <c r="AK45" s="53"/>
      <c r="AL45" s="53"/>
      <c r="AM45" s="53"/>
      <c r="AN45" s="53"/>
      <c r="AO45" s="53"/>
      <c r="AP45" s="53"/>
      <c r="AQ45" s="53"/>
      <c r="AR45" s="53"/>
      <c r="AS45" s="53"/>
      <c r="AT45" s="53"/>
      <c r="AU45" s="53"/>
    </row>
    <row r="46" spans="1:47" x14ac:dyDescent="0.25">
      <c r="A46" s="81" t="s">
        <v>48</v>
      </c>
      <c r="B46" s="82" t="s">
        <v>39</v>
      </c>
      <c r="C46" s="336">
        <v>21000</v>
      </c>
      <c r="D46" s="337">
        <v>43000</v>
      </c>
      <c r="E46" s="337">
        <v>78000</v>
      </c>
      <c r="F46" s="337">
        <v>78000</v>
      </c>
      <c r="G46" s="337">
        <v>78000</v>
      </c>
      <c r="H46" s="337">
        <v>78000</v>
      </c>
      <c r="I46" s="337">
        <v>78000</v>
      </c>
      <c r="J46" s="337">
        <v>78000</v>
      </c>
      <c r="K46" s="337">
        <v>78000</v>
      </c>
      <c r="L46" s="337">
        <v>78000</v>
      </c>
      <c r="M46" s="337">
        <v>78000</v>
      </c>
      <c r="N46" s="337">
        <v>78000</v>
      </c>
      <c r="O46" s="337">
        <v>78000</v>
      </c>
      <c r="P46" s="337">
        <v>78000</v>
      </c>
      <c r="Q46" s="337">
        <v>78000</v>
      </c>
      <c r="R46" s="337">
        <v>78000</v>
      </c>
      <c r="S46" s="337">
        <v>78000</v>
      </c>
      <c r="T46" s="337">
        <v>78000</v>
      </c>
      <c r="U46" s="337">
        <v>78000</v>
      </c>
      <c r="V46" s="337">
        <v>78000</v>
      </c>
      <c r="W46" s="337"/>
      <c r="X46" s="337"/>
      <c r="Y46" s="337"/>
      <c r="Z46" s="337"/>
      <c r="AA46" s="337"/>
      <c r="AB46" s="337"/>
      <c r="AC46" s="337"/>
      <c r="AD46" s="337"/>
      <c r="AE46" s="337"/>
      <c r="AF46" s="338"/>
      <c r="AG46" s="117">
        <f ca="1">SUM(C46:OFFSET(C46,0,'Key project Info'!$B$6-1))</f>
        <v>1468000</v>
      </c>
      <c r="AH46" s="53"/>
      <c r="AI46" s="53"/>
      <c r="AJ46" s="53"/>
      <c r="AK46" s="53"/>
      <c r="AL46" s="53"/>
      <c r="AM46" s="53"/>
      <c r="AN46" s="53"/>
      <c r="AO46" s="53"/>
      <c r="AP46" s="53"/>
      <c r="AQ46" s="53"/>
      <c r="AR46" s="53"/>
      <c r="AS46" s="53"/>
      <c r="AT46" s="53"/>
      <c r="AU46" s="53"/>
    </row>
    <row r="47" spans="1:47" ht="15" customHeight="1" x14ac:dyDescent="0.25">
      <c r="A47" s="81" t="s">
        <v>47</v>
      </c>
      <c r="B47" s="82" t="s">
        <v>39</v>
      </c>
      <c r="C47" s="336">
        <v>180000</v>
      </c>
      <c r="D47" s="337">
        <v>0</v>
      </c>
      <c r="E47" s="337">
        <v>180000</v>
      </c>
      <c r="F47" s="337">
        <v>0</v>
      </c>
      <c r="G47" s="337">
        <v>50000</v>
      </c>
      <c r="H47" s="337">
        <v>0</v>
      </c>
      <c r="I47" s="337">
        <v>50000</v>
      </c>
      <c r="J47" s="337">
        <v>0</v>
      </c>
      <c r="K47" s="337">
        <v>50000</v>
      </c>
      <c r="L47" s="337">
        <v>0</v>
      </c>
      <c r="M47" s="337">
        <v>50000</v>
      </c>
      <c r="N47" s="337">
        <v>0</v>
      </c>
      <c r="O47" s="337">
        <v>50000</v>
      </c>
      <c r="P47" s="337">
        <v>0</v>
      </c>
      <c r="Q47" s="337">
        <v>50000</v>
      </c>
      <c r="R47" s="337">
        <v>0</v>
      </c>
      <c r="S47" s="337">
        <v>50000</v>
      </c>
      <c r="T47" s="337">
        <v>0</v>
      </c>
      <c r="U47" s="337">
        <v>50000</v>
      </c>
      <c r="V47" s="337">
        <v>0</v>
      </c>
      <c r="W47" s="337"/>
      <c r="X47" s="337"/>
      <c r="Y47" s="337"/>
      <c r="Z47" s="337"/>
      <c r="AA47" s="337"/>
      <c r="AB47" s="337"/>
      <c r="AC47" s="337"/>
      <c r="AD47" s="337"/>
      <c r="AE47" s="337"/>
      <c r="AF47" s="338"/>
      <c r="AG47" s="117">
        <f ca="1">SUM(C47:OFFSET(C47,0,'Key project Info'!$B$6-1))</f>
        <v>760000</v>
      </c>
      <c r="AH47" s="53"/>
      <c r="AI47" s="53"/>
      <c r="AJ47" s="53"/>
      <c r="AK47" s="53"/>
      <c r="AL47" s="53"/>
      <c r="AM47" s="53"/>
      <c r="AN47" s="53"/>
      <c r="AO47" s="53"/>
      <c r="AP47" s="53"/>
      <c r="AQ47" s="53"/>
      <c r="AR47" s="53"/>
      <c r="AS47" s="53"/>
      <c r="AT47" s="53"/>
      <c r="AU47" s="53"/>
    </row>
    <row r="48" spans="1:47" x14ac:dyDescent="0.25">
      <c r="A48" s="81" t="s">
        <v>48</v>
      </c>
      <c r="B48" s="82" t="s">
        <v>40</v>
      </c>
      <c r="C48" s="336"/>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c r="AF48" s="338"/>
      <c r="AG48" s="117">
        <f ca="1">SUM(C48:OFFSET(C48,0,'Key project Info'!$B$6-1))</f>
        <v>0</v>
      </c>
      <c r="AH48" s="53"/>
      <c r="AI48" s="53"/>
      <c r="AJ48" s="53"/>
      <c r="AK48" s="53"/>
      <c r="AL48" s="53"/>
      <c r="AM48" s="53"/>
      <c r="AN48" s="53"/>
      <c r="AO48" s="53"/>
      <c r="AP48" s="53"/>
      <c r="AQ48" s="53"/>
      <c r="AR48" s="53"/>
      <c r="AS48" s="53"/>
      <c r="AT48" s="53"/>
      <c r="AU48" s="53"/>
    </row>
    <row r="49" spans="1:47" x14ac:dyDescent="0.25">
      <c r="A49" s="81" t="s">
        <v>47</v>
      </c>
      <c r="B49" s="82" t="s">
        <v>39</v>
      </c>
      <c r="C49" s="336"/>
      <c r="D49" s="337"/>
      <c r="E49" s="337"/>
      <c r="F49" s="337"/>
      <c r="G49" s="337"/>
      <c r="H49" s="337"/>
      <c r="I49" s="337"/>
      <c r="J49" s="337"/>
      <c r="K49" s="337"/>
      <c r="L49" s="337"/>
      <c r="M49" s="337"/>
      <c r="N49" s="337"/>
      <c r="O49" s="337"/>
      <c r="P49" s="337"/>
      <c r="Q49" s="337"/>
      <c r="R49" s="337"/>
      <c r="S49" s="337"/>
      <c r="T49" s="337"/>
      <c r="U49" s="337"/>
      <c r="V49" s="337"/>
      <c r="W49" s="337"/>
      <c r="X49" s="337"/>
      <c r="Y49" s="337"/>
      <c r="Z49" s="337"/>
      <c r="AA49" s="337"/>
      <c r="AB49" s="337"/>
      <c r="AC49" s="337"/>
      <c r="AD49" s="337"/>
      <c r="AE49" s="337"/>
      <c r="AF49" s="338"/>
      <c r="AG49" s="117">
        <f ca="1">SUM(C49:OFFSET(C49,0,'Key project Info'!$B$6-1))</f>
        <v>0</v>
      </c>
      <c r="AH49" s="53"/>
      <c r="AI49" s="53"/>
      <c r="AJ49" s="53"/>
      <c r="AK49" s="53"/>
      <c r="AL49" s="53"/>
      <c r="AM49" s="53"/>
      <c r="AN49" s="53"/>
      <c r="AO49" s="53"/>
      <c r="AP49" s="53"/>
      <c r="AQ49" s="53"/>
      <c r="AR49" s="53"/>
      <c r="AS49" s="53"/>
      <c r="AT49" s="53"/>
      <c r="AU49" s="53"/>
    </row>
    <row r="50" spans="1:47" x14ac:dyDescent="0.25">
      <c r="A50" s="81" t="s">
        <v>48</v>
      </c>
      <c r="B50" s="82" t="s">
        <v>39</v>
      </c>
      <c r="C50" s="336"/>
      <c r="D50" s="337"/>
      <c r="E50" s="337"/>
      <c r="F50" s="337"/>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c r="AD50" s="337"/>
      <c r="AE50" s="337"/>
      <c r="AF50" s="338"/>
      <c r="AG50" s="117">
        <f ca="1">SUM(C50:OFFSET(C50,0,'Key project Info'!$B$6-1))</f>
        <v>0</v>
      </c>
      <c r="AH50" s="53"/>
      <c r="AI50" s="53"/>
      <c r="AJ50" s="53"/>
      <c r="AK50" s="53"/>
      <c r="AL50" s="53"/>
      <c r="AM50" s="53"/>
      <c r="AN50" s="53"/>
      <c r="AO50" s="53"/>
      <c r="AP50" s="53"/>
      <c r="AQ50" s="53"/>
      <c r="AR50" s="53"/>
      <c r="AS50" s="53"/>
      <c r="AT50" s="53"/>
      <c r="AU50" s="53"/>
    </row>
    <row r="51" spans="1:47" x14ac:dyDescent="0.25">
      <c r="A51" s="81" t="s">
        <v>47</v>
      </c>
      <c r="B51" s="82" t="s">
        <v>40</v>
      </c>
      <c r="C51" s="336">
        <v>29</v>
      </c>
      <c r="D51" s="337"/>
      <c r="E51" s="337"/>
      <c r="F51" s="337"/>
      <c r="G51" s="337"/>
      <c r="H51" s="337"/>
      <c r="I51" s="337"/>
      <c r="J51" s="337"/>
      <c r="K51" s="337"/>
      <c r="L51" s="337"/>
      <c r="M51" s="337"/>
      <c r="N51" s="337"/>
      <c r="O51" s="337"/>
      <c r="P51" s="337"/>
      <c r="Q51" s="337"/>
      <c r="R51" s="337"/>
      <c r="S51" s="337"/>
      <c r="T51" s="337"/>
      <c r="U51" s="337"/>
      <c r="V51" s="337"/>
      <c r="W51" s="337"/>
      <c r="X51" s="337"/>
      <c r="Y51" s="337"/>
      <c r="Z51" s="337"/>
      <c r="AA51" s="337"/>
      <c r="AB51" s="337"/>
      <c r="AC51" s="337"/>
      <c r="AD51" s="337"/>
      <c r="AE51" s="337"/>
      <c r="AF51" s="338"/>
      <c r="AG51" s="117">
        <f ca="1">SUM(C51:OFFSET(C51,0,'Key project Info'!$B$6-1))</f>
        <v>29</v>
      </c>
      <c r="AH51" s="53"/>
      <c r="AI51" s="53"/>
      <c r="AJ51" s="53"/>
      <c r="AK51" s="53"/>
      <c r="AL51" s="53"/>
      <c r="AM51" s="53"/>
      <c r="AN51" s="53"/>
      <c r="AO51" s="53"/>
      <c r="AP51" s="53"/>
      <c r="AQ51" s="53"/>
      <c r="AR51" s="53"/>
      <c r="AS51" s="53"/>
      <c r="AT51" s="53"/>
      <c r="AU51" s="53"/>
    </row>
    <row r="52" spans="1:47" ht="14.4" thickBot="1" x14ac:dyDescent="0.3">
      <c r="A52" s="116" t="s">
        <v>146</v>
      </c>
      <c r="B52" s="84"/>
      <c r="C52" s="114">
        <f>IF(C35&gt;'Key project Info'!$B$6,"",SUM(C40:C51))</f>
        <v>331029</v>
      </c>
      <c r="D52" s="339">
        <f>IF(D35&gt;'Key project Info'!$B$6,"",SUM(D40:D51))</f>
        <v>153000</v>
      </c>
      <c r="E52" s="85">
        <f>IF(E35&gt;'Key project Info'!$B$6,"",SUM(E40:E51))</f>
        <v>405000</v>
      </c>
      <c r="F52" s="85">
        <f>IF(F35&gt;'Key project Info'!$B$6,"",SUM(F40:F51))</f>
        <v>225000</v>
      </c>
      <c r="G52" s="85">
        <f>IF(G35&gt;'Key project Info'!$B$6,"",SUM(G40:G51))</f>
        <v>275000</v>
      </c>
      <c r="H52" s="85">
        <f>IF(H35&gt;'Key project Info'!$B$6,"",SUM(H40:H51))</f>
        <v>225000</v>
      </c>
      <c r="I52" s="85">
        <f>IF(I35&gt;'Key project Info'!$B$6,"",SUM(I40:I51))</f>
        <v>275000</v>
      </c>
      <c r="J52" s="85">
        <f>IF(J35&gt;'Key project Info'!$B$6,"",SUM(J40:J51))</f>
        <v>225000</v>
      </c>
      <c r="K52" s="85">
        <f>IF(K35&gt;'Key project Info'!$B$6,"",SUM(K40:K51))</f>
        <v>275000</v>
      </c>
      <c r="L52" s="85">
        <f>IF(L35&gt;'Key project Info'!$B$6,"",SUM(L40:L51))</f>
        <v>225000</v>
      </c>
      <c r="M52" s="85">
        <f>IF(M35&gt;'Key project Info'!$B$6,"",SUM(M40:M51))</f>
        <v>275000</v>
      </c>
      <c r="N52" s="85">
        <f>IF(N35&gt;'Key project Info'!$B$6,"",SUM(N40:N51))</f>
        <v>225000</v>
      </c>
      <c r="O52" s="85">
        <f>IF(O35&gt;'Key project Info'!$B$6,"",SUM(O40:O51))</f>
        <v>275000</v>
      </c>
      <c r="P52" s="85">
        <f>IF(P35&gt;'Key project Info'!$B$6,"",SUM(P40:P51))</f>
        <v>225000</v>
      </c>
      <c r="Q52" s="85">
        <f>IF(Q35&gt;'Key project Info'!$B$6,"",SUM(Q40:Q51))</f>
        <v>275000</v>
      </c>
      <c r="R52" s="85">
        <f>IF(R35&gt;'Key project Info'!$B$6,"",SUM(R40:R51))</f>
        <v>225000</v>
      </c>
      <c r="S52" s="85">
        <f>IF(S35&gt;'Key project Info'!$B$6,"",SUM(S40:S51))</f>
        <v>275000</v>
      </c>
      <c r="T52" s="85">
        <f>IF(T35&gt;'Key project Info'!$B$6,"",SUM(T40:T51))</f>
        <v>225000</v>
      </c>
      <c r="U52" s="85">
        <f>IF(U35&gt;'Key project Info'!$B$6,"",SUM(U40:U51))</f>
        <v>275000</v>
      </c>
      <c r="V52" s="85">
        <f>IF(V35&gt;'Key project Info'!$B$6,"",SUM(V40:V51))</f>
        <v>225000</v>
      </c>
      <c r="W52" s="85" t="str">
        <f>IF(W35&gt;'Key project Info'!$B$6,"",SUM(W40:W51))</f>
        <v/>
      </c>
      <c r="X52" s="85" t="str">
        <f>IF(X35&gt;'Key project Info'!$B$6,"",SUM(X40:X51))</f>
        <v/>
      </c>
      <c r="Y52" s="85" t="str">
        <f>IF(Y35&gt;'Key project Info'!$B$6,"",SUM(Y40:Y51))</f>
        <v/>
      </c>
      <c r="Z52" s="85" t="str">
        <f>IF(Z35&gt;'Key project Info'!$B$6,"",SUM(Z40:Z51))</f>
        <v/>
      </c>
      <c r="AA52" s="85" t="str">
        <f>IF(AA35&gt;'Key project Info'!$B$6,"",SUM(AA40:AA51))</f>
        <v/>
      </c>
      <c r="AB52" s="85" t="str">
        <f>IF(AB35&gt;'Key project Info'!$B$6,"",SUM(AB40:AB51))</f>
        <v/>
      </c>
      <c r="AC52" s="85" t="str">
        <f>IF(AC35&gt;'Key project Info'!$B$6,"",SUM(AC40:AC51))</f>
        <v/>
      </c>
      <c r="AD52" s="85" t="str">
        <f>IF(AD35&gt;'Key project Info'!$B$6,"",SUM(AD40:AD51))</f>
        <v/>
      </c>
      <c r="AE52" s="85" t="str">
        <f>IF(AE35&gt;'Key project Info'!$B$6,"",SUM(AE40:AE51))</f>
        <v/>
      </c>
      <c r="AF52" s="115" t="str">
        <f>IF(AF35&gt;'Key project Info'!$B$6,"",SUM(AF40:AF51))</f>
        <v/>
      </c>
      <c r="AG52" s="83">
        <f t="shared" ref="AG52" si="11">SUM(C52:AF52)</f>
        <v>5114029</v>
      </c>
      <c r="AH52" s="53"/>
      <c r="AI52" s="53"/>
      <c r="AJ52" s="53"/>
      <c r="AK52" s="53"/>
      <c r="AL52" s="53"/>
      <c r="AM52" s="53"/>
      <c r="AN52" s="53"/>
      <c r="AO52" s="53"/>
      <c r="AP52" s="53"/>
      <c r="AQ52" s="53"/>
      <c r="AR52" s="53"/>
      <c r="AS52" s="53"/>
      <c r="AT52" s="53"/>
      <c r="AU52" s="53"/>
    </row>
    <row r="53" spans="1:47" ht="14.4" thickBot="1" x14ac:dyDescent="0.3">
      <c r="A53" s="58"/>
      <c r="B53" s="77"/>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118"/>
      <c r="AG53" s="83"/>
      <c r="AH53" s="53"/>
      <c r="AI53" s="53"/>
      <c r="AJ53" s="53"/>
      <c r="AK53" s="53"/>
      <c r="AL53" s="53"/>
      <c r="AM53" s="53"/>
      <c r="AN53" s="53"/>
      <c r="AO53" s="53"/>
      <c r="AP53" s="53"/>
      <c r="AQ53" s="53"/>
      <c r="AR53" s="53"/>
      <c r="AS53" s="53"/>
      <c r="AT53" s="53"/>
      <c r="AU53" s="53"/>
    </row>
    <row r="54" spans="1:47" s="324" customFormat="1" x14ac:dyDescent="0.25">
      <c r="A54" s="178" t="s">
        <v>76</v>
      </c>
      <c r="B54" s="340"/>
      <c r="C54" s="341">
        <f>IF(C35&gt;'Key project Info'!$B$6,"",SUMIF($B40:$B51,"Implementation",C40:C51))</f>
        <v>3000</v>
      </c>
      <c r="D54" s="341">
        <f>IF(D35&gt;'Key project Info'!$B$6,"",SUMIF($B40:$B51,"Implementation",D40:D51))</f>
        <v>4000</v>
      </c>
      <c r="E54" s="341">
        <f>IF(E35&gt;'Key project Info'!$B$6,"",SUMIF($B40:$B51,"Implementation",E40:E51))</f>
        <v>4000</v>
      </c>
      <c r="F54" s="341">
        <f>IF(F35&gt;'Key project Info'!$B$6,"",SUMIF($B40:$B51,"Implementation",F40:F51))</f>
        <v>4000</v>
      </c>
      <c r="G54" s="341">
        <f>IF(G35&gt;'Key project Info'!$B$6,"",SUMIF($B40:$B51,"Implementation",G40:G51))</f>
        <v>4000</v>
      </c>
      <c r="H54" s="341">
        <f>IF(H35&gt;'Key project Info'!$B$6,"",SUMIF($B40:$B51,"Implementation",H40:H51))</f>
        <v>4000</v>
      </c>
      <c r="I54" s="341">
        <f>IF(I35&gt;'Key project Info'!$B$6,"",SUMIF($B40:$B51,"Implementation",I40:I51))</f>
        <v>4000</v>
      </c>
      <c r="J54" s="341">
        <f>IF(J35&gt;'Key project Info'!$B$6,"",SUMIF($B40:$B51,"Implementation",J40:J51))</f>
        <v>4000</v>
      </c>
      <c r="K54" s="341">
        <f>IF(K35&gt;'Key project Info'!$B$6,"",SUMIF($B40:$B51,"Implementation",K40:K51))</f>
        <v>4000</v>
      </c>
      <c r="L54" s="341">
        <f>IF(L35&gt;'Key project Info'!$B$6,"",SUMIF($B40:$B51,"Implementation",L40:L51))</f>
        <v>4000</v>
      </c>
      <c r="M54" s="341">
        <f>IF(M35&gt;'Key project Info'!$B$6,"",SUMIF($B40:$B51,"Implementation",M40:M51))</f>
        <v>4000</v>
      </c>
      <c r="N54" s="341">
        <f>IF(N35&gt;'Key project Info'!$B$6,"",SUMIF($B40:$B51,"Implementation",N40:N51))</f>
        <v>4000</v>
      </c>
      <c r="O54" s="341">
        <f>IF(O35&gt;'Key project Info'!$B$6,"",SUMIF($B40:$B51,"Implementation",O40:O51))</f>
        <v>4000</v>
      </c>
      <c r="P54" s="341">
        <f>IF(P35&gt;'Key project Info'!$B$6,"",SUMIF($B40:$B51,"Implementation",P40:P51))</f>
        <v>4000</v>
      </c>
      <c r="Q54" s="341">
        <f>IF(Q35&gt;'Key project Info'!$B$6,"",SUMIF($B40:$B51,"Implementation",Q40:Q51))</f>
        <v>4000</v>
      </c>
      <c r="R54" s="341">
        <f>IF(R35&gt;'Key project Info'!$B$6,"",SUMIF($B40:$B51,"Implementation",R40:R51))</f>
        <v>4000</v>
      </c>
      <c r="S54" s="341">
        <f>IF(S35&gt;'Key project Info'!$B$6,"",SUMIF($B40:$B51,"Implementation",S40:S51))</f>
        <v>4000</v>
      </c>
      <c r="T54" s="341">
        <f>IF(T35&gt;'Key project Info'!$B$6,"",SUMIF($B40:$B51,"Implementation",T40:T51))</f>
        <v>4000</v>
      </c>
      <c r="U54" s="341">
        <f>IF(U35&gt;'Key project Info'!$B$6,"",SUMIF($B40:$B51,"Implementation",U40:U51))</f>
        <v>4000</v>
      </c>
      <c r="V54" s="341">
        <f>IF(V35&gt;'Key project Info'!$B$6,"",SUMIF($B40:$B51,"Implementation",V40:V51))</f>
        <v>4000</v>
      </c>
      <c r="W54" s="341" t="str">
        <f>IF(W35&gt;'Key project Info'!$B$6,"",SUMIF($B40:$B51,"Implementation",W40:W51))</f>
        <v/>
      </c>
      <c r="X54" s="341" t="str">
        <f>IF(X35&gt;'Key project Info'!$B$6,"",SUMIF($B40:$B51,"Implementation",X40:X51))</f>
        <v/>
      </c>
      <c r="Y54" s="341" t="str">
        <f>IF(Y35&gt;'Key project Info'!$B$6,"",SUMIF($B40:$B51,"Implementation",Y40:Y51))</f>
        <v/>
      </c>
      <c r="Z54" s="341" t="str">
        <f>IF(Z35&gt;'Key project Info'!$B$6,"",SUMIF($B40:$B51,"Implementation",Z40:Z51))</f>
        <v/>
      </c>
      <c r="AA54" s="341" t="str">
        <f>IF(AA35&gt;'Key project Info'!$B$6,"",SUMIF($B40:$B51,"Implementation",AA40:AA51))</f>
        <v/>
      </c>
      <c r="AB54" s="341" t="str">
        <f>IF(AB35&gt;'Key project Info'!$B$6,"",SUMIF($B40:$B51,"Implementation",AB40:AB51))</f>
        <v/>
      </c>
      <c r="AC54" s="341" t="str">
        <f>IF(AC35&gt;'Key project Info'!$B$6,"",SUMIF($B40:$B51,"Implementation",AC40:AC51))</f>
        <v/>
      </c>
      <c r="AD54" s="341" t="str">
        <f>IF(AD35&gt;'Key project Info'!$B$6,"",SUMIF($B40:$B51,"Implementation",AD40:AD51))</f>
        <v/>
      </c>
      <c r="AE54" s="341" t="str">
        <f>IF(AE35&gt;'Key project Info'!$B$6,"",SUMIF($B40:$B51,"Implementation",AE40:AE51))</f>
        <v/>
      </c>
      <c r="AF54" s="342" t="str">
        <f>IF(AF35&gt;'Key project Info'!$B$6,"",SUMIF($B40:$B51,"Implementation",AF40:AF51))</f>
        <v/>
      </c>
      <c r="AG54" s="83">
        <f>SUM(C54:AF54)</f>
        <v>79000</v>
      </c>
      <c r="AH54" s="56"/>
      <c r="AI54" s="56"/>
      <c r="AJ54" s="56"/>
      <c r="AK54" s="56"/>
      <c r="AL54" s="56"/>
      <c r="AM54" s="56"/>
      <c r="AN54" s="56"/>
      <c r="AO54" s="56"/>
      <c r="AP54" s="56"/>
      <c r="AQ54" s="56"/>
      <c r="AR54" s="56"/>
      <c r="AS54" s="56"/>
      <c r="AT54" s="56"/>
      <c r="AU54" s="56"/>
    </row>
    <row r="55" spans="1:47" s="324" customFormat="1" x14ac:dyDescent="0.25">
      <c r="A55" s="180" t="s">
        <v>77</v>
      </c>
      <c r="B55" s="343"/>
      <c r="C55" s="344">
        <f>IF(C35&gt;'Key project Info'!$B$6,"",SUMIF($B40:$B51,"Transaction",C40:C51))</f>
        <v>29</v>
      </c>
      <c r="D55" s="344">
        <f>IF(D35&gt;'Key project Info'!$B$6,"",SUMIF($B40:$B51,"Transaction",D40:D51))</f>
        <v>0</v>
      </c>
      <c r="E55" s="344">
        <f>IF(E35&gt;'Key project Info'!$B$6,"",SUMIF($B40:$B51,"Transaction",E40:E51))</f>
        <v>0</v>
      </c>
      <c r="F55" s="344">
        <f>IF(F35&gt;'Key project Info'!$B$6,"",SUMIF($B40:$B51,"Transaction",F40:F51))</f>
        <v>0</v>
      </c>
      <c r="G55" s="344">
        <f>IF(G35&gt;'Key project Info'!$B$6,"",SUMIF($B40:$B51,"Transaction",G40:G51))</f>
        <v>0</v>
      </c>
      <c r="H55" s="344">
        <f>IF(H35&gt;'Key project Info'!$B$6,"",SUMIF($B40:$B51,"Transaction",H40:H51))</f>
        <v>0</v>
      </c>
      <c r="I55" s="344">
        <f>IF(I35&gt;'Key project Info'!$B$6,"",SUMIF($B40:$B51,"Transaction",I40:I51))</f>
        <v>0</v>
      </c>
      <c r="J55" s="344">
        <f>IF(J35&gt;'Key project Info'!$B$6,"",SUMIF($B40:$B51,"Transaction",J40:J51))</f>
        <v>0</v>
      </c>
      <c r="K55" s="344">
        <f>IF(K35&gt;'Key project Info'!$B$6,"",SUMIF($B40:$B51,"Transaction",K40:K51))</f>
        <v>0</v>
      </c>
      <c r="L55" s="344">
        <f>IF(L35&gt;'Key project Info'!$B$6,"",SUMIF($B40:$B51,"Transaction",L40:L51))</f>
        <v>0</v>
      </c>
      <c r="M55" s="344">
        <f>IF(M35&gt;'Key project Info'!$B$6,"",SUMIF($B40:$B51,"Transaction",M40:M51))</f>
        <v>0</v>
      </c>
      <c r="N55" s="344">
        <f>IF(N35&gt;'Key project Info'!$B$6,"",SUMIF($B40:$B51,"Transaction",N40:N51))</f>
        <v>0</v>
      </c>
      <c r="O55" s="344">
        <f>IF(O35&gt;'Key project Info'!$B$6,"",SUMIF($B40:$B51,"Transaction",O40:O51))</f>
        <v>0</v>
      </c>
      <c r="P55" s="344">
        <f>IF(P35&gt;'Key project Info'!$B$6,"",SUMIF($B40:$B51,"Transaction",P40:P51))</f>
        <v>0</v>
      </c>
      <c r="Q55" s="344">
        <f>IF(Q35&gt;'Key project Info'!$B$6,"",SUMIF($B40:$B51,"Transaction",Q40:Q51))</f>
        <v>0</v>
      </c>
      <c r="R55" s="344">
        <f>IF(R35&gt;'Key project Info'!$B$6,"",SUMIF($B40:$B51,"Transaction",R40:R51))</f>
        <v>0</v>
      </c>
      <c r="S55" s="344">
        <f>IF(S35&gt;'Key project Info'!$B$6,"",SUMIF($B40:$B51,"Transaction",S40:S51))</f>
        <v>0</v>
      </c>
      <c r="T55" s="344">
        <f>IF(T35&gt;'Key project Info'!$B$6,"",SUMIF($B40:$B51,"Transaction",T40:T51))</f>
        <v>0</v>
      </c>
      <c r="U55" s="344">
        <f>IF(U35&gt;'Key project Info'!$B$6,"",SUMIF($B40:$B51,"Transaction",U40:U51))</f>
        <v>0</v>
      </c>
      <c r="V55" s="344">
        <f>IF(V35&gt;'Key project Info'!$B$6,"",SUMIF($B40:$B51,"Transaction",V40:V51))</f>
        <v>0</v>
      </c>
      <c r="W55" s="344" t="str">
        <f>IF(W35&gt;'Key project Info'!$B$6,"",SUMIF($B40:$B51,"Transaction",W40:W51))</f>
        <v/>
      </c>
      <c r="X55" s="344" t="str">
        <f>IF(X35&gt;'Key project Info'!$B$6,"",SUMIF($B40:$B51,"Transaction",X40:X51))</f>
        <v/>
      </c>
      <c r="Y55" s="344" t="str">
        <f>IF(Y35&gt;'Key project Info'!$B$6,"",SUMIF($B40:$B51,"Transaction",Y40:Y51))</f>
        <v/>
      </c>
      <c r="Z55" s="344" t="str">
        <f>IF(Z35&gt;'Key project Info'!$B$6,"",SUMIF($B40:$B51,"Transaction",Z40:Z51))</f>
        <v/>
      </c>
      <c r="AA55" s="344" t="str">
        <f>IF(AA35&gt;'Key project Info'!$B$6,"",SUMIF($B40:$B51,"Transaction",AA40:AA51))</f>
        <v/>
      </c>
      <c r="AB55" s="344" t="str">
        <f>IF(AB35&gt;'Key project Info'!$B$6,"",SUMIF($B40:$B51,"Transaction",AB40:AB51))</f>
        <v/>
      </c>
      <c r="AC55" s="344" t="str">
        <f>IF(AC35&gt;'Key project Info'!$B$6,"",SUMIF($B40:$B51,"Transaction",AC40:AC51))</f>
        <v/>
      </c>
      <c r="AD55" s="344" t="str">
        <f>IF(AD35&gt;'Key project Info'!$B$6,"",SUMIF($B40:$B51,"Transaction",AD40:AD51))</f>
        <v/>
      </c>
      <c r="AE55" s="344" t="str">
        <f>IF(AE35&gt;'Key project Info'!$B$6,"",SUMIF($B40:$B51,"Transaction",AE40:AE51))</f>
        <v/>
      </c>
      <c r="AF55" s="345" t="str">
        <f>IF(AF35&gt;'Key project Info'!$B$6,"",SUMIF($B40:$B51,"Transaction",AF40:AF51))</f>
        <v/>
      </c>
      <c r="AG55" s="83">
        <f>SUM(C55:AF55)</f>
        <v>29</v>
      </c>
      <c r="AH55" s="56"/>
      <c r="AI55" s="56"/>
      <c r="AJ55" s="56"/>
      <c r="AK55" s="56"/>
      <c r="AL55" s="56"/>
      <c r="AM55" s="56"/>
      <c r="AN55" s="56"/>
      <c r="AO55" s="56"/>
      <c r="AP55" s="56"/>
      <c r="AQ55" s="56"/>
      <c r="AR55" s="56"/>
      <c r="AS55" s="56"/>
      <c r="AT55" s="56"/>
      <c r="AU55" s="56"/>
    </row>
    <row r="56" spans="1:47" s="324" customFormat="1" ht="14.4" thickBot="1" x14ac:dyDescent="0.3">
      <c r="A56" s="183" t="s">
        <v>78</v>
      </c>
      <c r="B56" s="346"/>
      <c r="C56" s="85">
        <f>IF(C35&gt;'Key project Info'!$B$6,"",SUMIF($B40:$B51,"Institutional",C40:C51))</f>
        <v>328000</v>
      </c>
      <c r="D56" s="85">
        <f>IF(D35&gt;'Key project Info'!$B$6,"",SUMIF($B40:$B51,"Institutional",D40:D51))</f>
        <v>149000</v>
      </c>
      <c r="E56" s="85">
        <f>IF(E35&gt;'Key project Info'!$B$6,"",SUMIF($B40:$B51,"Institutional",E40:E51))</f>
        <v>401000</v>
      </c>
      <c r="F56" s="85">
        <f>IF(F35&gt;'Key project Info'!$B$6,"",SUMIF($B40:$B51,"Institutional",F40:F51))</f>
        <v>221000</v>
      </c>
      <c r="G56" s="85">
        <f>IF(G35&gt;'Key project Info'!$B$6,"",SUMIF($B40:$B51,"Institutional",G40:G51))</f>
        <v>271000</v>
      </c>
      <c r="H56" s="85">
        <f>IF(H35&gt;'Key project Info'!$B$6,"",SUMIF($B40:$B51,"Institutional",H40:H51))</f>
        <v>221000</v>
      </c>
      <c r="I56" s="85">
        <f>IF(I35&gt;'Key project Info'!$B$6,"",SUMIF($B40:$B51,"Institutional",I40:I51))</f>
        <v>271000</v>
      </c>
      <c r="J56" s="85">
        <f>IF(J35&gt;'Key project Info'!$B$6,"",SUMIF($B40:$B51,"Institutional",J40:J51))</f>
        <v>221000</v>
      </c>
      <c r="K56" s="85">
        <f>IF(K35&gt;'Key project Info'!$B$6,"",SUMIF($B40:$B51,"Institutional",K40:K51))</f>
        <v>271000</v>
      </c>
      <c r="L56" s="85">
        <f>IF(L35&gt;'Key project Info'!$B$6,"",SUMIF($B40:$B51,"Institutional",L40:L51))</f>
        <v>221000</v>
      </c>
      <c r="M56" s="85">
        <f>IF(M35&gt;'Key project Info'!$B$6,"",SUMIF($B40:$B51,"Institutional",M40:M51))</f>
        <v>271000</v>
      </c>
      <c r="N56" s="85">
        <f>IF(N35&gt;'Key project Info'!$B$6,"",SUMIF($B40:$B51,"Institutional",N40:N51))</f>
        <v>221000</v>
      </c>
      <c r="O56" s="85">
        <f>IF(O35&gt;'Key project Info'!$B$6,"",SUMIF($B40:$B51,"Institutional",O40:O51))</f>
        <v>271000</v>
      </c>
      <c r="P56" s="85">
        <f>IF(P35&gt;'Key project Info'!$B$6,"",SUMIF($B40:$B51,"Institutional",P40:P51))</f>
        <v>221000</v>
      </c>
      <c r="Q56" s="85">
        <f>IF(Q35&gt;'Key project Info'!$B$6,"",SUMIF($B40:$B51,"Institutional",Q40:Q51))</f>
        <v>271000</v>
      </c>
      <c r="R56" s="85">
        <f>IF(R35&gt;'Key project Info'!$B$6,"",SUMIF($B40:$B51,"Institutional",R40:R51))</f>
        <v>221000</v>
      </c>
      <c r="S56" s="85">
        <f>IF(S35&gt;'Key project Info'!$B$6,"",SUMIF($B40:$B51,"Institutional",S40:S51))</f>
        <v>271000</v>
      </c>
      <c r="T56" s="85">
        <f>IF(T35&gt;'Key project Info'!$B$6,"",SUMIF($B40:$B51,"Institutional",T40:T51))</f>
        <v>221000</v>
      </c>
      <c r="U56" s="85">
        <f>IF(U35&gt;'Key project Info'!$B$6,"",SUMIF($B40:$B51,"Institutional",U40:U51))</f>
        <v>271000</v>
      </c>
      <c r="V56" s="85">
        <f>IF(V35&gt;'Key project Info'!$B$6,"",SUMIF($B40:$B51,"Institutional",V40:V51))</f>
        <v>221000</v>
      </c>
      <c r="W56" s="85" t="str">
        <f>IF(W35&gt;'Key project Info'!$B$6,"",SUMIF($B40:$B51,"Institutional",W40:W51))</f>
        <v/>
      </c>
      <c r="X56" s="85" t="str">
        <f>IF(X35&gt;'Key project Info'!$B$6,"",SUMIF($B40:$B51,"Institutional",X40:X51))</f>
        <v/>
      </c>
      <c r="Y56" s="85" t="str">
        <f>IF(Y35&gt;'Key project Info'!$B$6,"",SUMIF($B40:$B51,"Institutional",Y40:Y51))</f>
        <v/>
      </c>
      <c r="Z56" s="85" t="str">
        <f>IF(Z35&gt;'Key project Info'!$B$6,"",SUMIF($B40:$B51,"Institutional",Z40:Z51))</f>
        <v/>
      </c>
      <c r="AA56" s="85" t="str">
        <f>IF(AA35&gt;'Key project Info'!$B$6,"",SUMIF($B40:$B51,"Institutional",AA40:AA51))</f>
        <v/>
      </c>
      <c r="AB56" s="85" t="str">
        <f>IF(AB35&gt;'Key project Info'!$B$6,"",SUMIF($B40:$B51,"Institutional",AB40:AB51))</f>
        <v/>
      </c>
      <c r="AC56" s="85" t="str">
        <f>IF(AC35&gt;'Key project Info'!$B$6,"",SUMIF($B40:$B51,"Institutional",AC40:AC51))</f>
        <v/>
      </c>
      <c r="AD56" s="85" t="str">
        <f>IF(AD35&gt;'Key project Info'!$B$6,"",SUMIF($B40:$B51,"Institutional",AD40:AD51))</f>
        <v/>
      </c>
      <c r="AE56" s="85" t="str">
        <f>IF(AE35&gt;'Key project Info'!$B$6,"",SUMIF($B40:$B51,"Institutional",AE40:AE51))</f>
        <v/>
      </c>
      <c r="AF56" s="115" t="str">
        <f>IF(AF35&gt;'Key project Info'!$B$6,"",SUMIF($B40:$B51,"Institutional",AF40:AF51))</f>
        <v/>
      </c>
      <c r="AG56" s="83">
        <f>SUM(C56:AF56)</f>
        <v>5035000</v>
      </c>
      <c r="AH56" s="56"/>
      <c r="AI56" s="56"/>
      <c r="AJ56" s="56"/>
      <c r="AK56" s="56"/>
      <c r="AL56" s="56"/>
      <c r="AM56" s="56"/>
      <c r="AN56" s="56"/>
      <c r="AO56" s="56"/>
      <c r="AP56" s="56"/>
      <c r="AQ56" s="56"/>
      <c r="AR56" s="56"/>
      <c r="AS56" s="56"/>
      <c r="AT56" s="56"/>
      <c r="AU56" s="56"/>
    </row>
    <row r="57" spans="1:47" x14ac:dyDescent="0.25">
      <c r="A57" s="86"/>
      <c r="B57" s="87"/>
      <c r="C57" s="77"/>
      <c r="D57" s="88"/>
      <c r="E57" s="88"/>
      <c r="F57" s="8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53"/>
      <c r="AI57" s="53"/>
      <c r="AJ57" s="53"/>
      <c r="AK57" s="53"/>
      <c r="AL57" s="53"/>
      <c r="AM57" s="53"/>
      <c r="AN57" s="53"/>
      <c r="AO57" s="53"/>
      <c r="AP57" s="53"/>
      <c r="AQ57" s="53"/>
      <c r="AR57" s="53"/>
      <c r="AS57" s="53"/>
      <c r="AT57" s="53"/>
      <c r="AU57" s="53"/>
    </row>
    <row r="58" spans="1:47" ht="14.4" thickBot="1" x14ac:dyDescent="0.3">
      <c r="A58" s="86"/>
      <c r="B58" s="87"/>
      <c r="C58" s="77"/>
      <c r="D58" s="88"/>
      <c r="E58" s="88"/>
      <c r="F58" s="8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53"/>
      <c r="AI58" s="53"/>
      <c r="AJ58" s="53"/>
      <c r="AK58" s="53"/>
      <c r="AL58" s="53"/>
      <c r="AM58" s="53"/>
      <c r="AN58" s="53"/>
      <c r="AO58" s="53"/>
      <c r="AP58" s="53"/>
      <c r="AQ58" s="53"/>
      <c r="AR58" s="53"/>
      <c r="AS58" s="53"/>
      <c r="AT58" s="53"/>
      <c r="AU58" s="53"/>
    </row>
    <row r="59" spans="1:47" x14ac:dyDescent="0.25">
      <c r="A59" s="449" t="s">
        <v>3</v>
      </c>
      <c r="B59" s="450"/>
      <c r="C59" s="120">
        <v>1</v>
      </c>
      <c r="D59" s="119">
        <v>2</v>
      </c>
      <c r="E59" s="119">
        <v>3</v>
      </c>
      <c r="F59" s="119">
        <v>4</v>
      </c>
      <c r="G59" s="119">
        <v>5</v>
      </c>
      <c r="H59" s="119">
        <v>6</v>
      </c>
      <c r="I59" s="119">
        <v>7</v>
      </c>
      <c r="J59" s="119">
        <v>8</v>
      </c>
      <c r="K59" s="119">
        <v>9</v>
      </c>
      <c r="L59" s="119">
        <v>10</v>
      </c>
      <c r="M59" s="119">
        <v>11</v>
      </c>
      <c r="N59" s="119">
        <v>12</v>
      </c>
      <c r="O59" s="119">
        <v>13</v>
      </c>
      <c r="P59" s="119">
        <v>14</v>
      </c>
      <c r="Q59" s="119">
        <v>15</v>
      </c>
      <c r="R59" s="119">
        <v>16</v>
      </c>
      <c r="S59" s="119">
        <v>17</v>
      </c>
      <c r="T59" s="119">
        <v>18</v>
      </c>
      <c r="U59" s="119">
        <v>19</v>
      </c>
      <c r="V59" s="119">
        <v>20</v>
      </c>
      <c r="W59" s="119">
        <v>21</v>
      </c>
      <c r="X59" s="119">
        <v>22</v>
      </c>
      <c r="Y59" s="119">
        <v>23</v>
      </c>
      <c r="Z59" s="119">
        <v>24</v>
      </c>
      <c r="AA59" s="119">
        <v>25</v>
      </c>
      <c r="AB59" s="119">
        <v>26</v>
      </c>
      <c r="AC59" s="119">
        <v>27</v>
      </c>
      <c r="AD59" s="119">
        <v>28</v>
      </c>
      <c r="AE59" s="119">
        <v>29</v>
      </c>
      <c r="AF59" s="121">
        <v>30</v>
      </c>
      <c r="AG59" s="59"/>
      <c r="AH59" s="53"/>
      <c r="AI59" s="53"/>
      <c r="AJ59" s="53"/>
      <c r="AK59" s="53"/>
      <c r="AL59" s="53"/>
      <c r="AM59" s="53"/>
      <c r="AN59" s="53"/>
      <c r="AO59" s="53"/>
      <c r="AP59" s="53"/>
      <c r="AQ59" s="53"/>
      <c r="AR59" s="53"/>
      <c r="AS59" s="53"/>
      <c r="AT59" s="53"/>
      <c r="AU59" s="53"/>
    </row>
    <row r="60" spans="1:47" ht="14.4" thickBot="1" x14ac:dyDescent="0.3">
      <c r="A60" s="451"/>
      <c r="B60" s="452"/>
      <c r="C60" s="125">
        <f>C$19</f>
        <v>2012</v>
      </c>
      <c r="D60" s="126">
        <f>D$19</f>
        <v>2013</v>
      </c>
      <c r="E60" s="126">
        <f t="shared" ref="E60:AF60" si="12">E$19</f>
        <v>2014</v>
      </c>
      <c r="F60" s="126">
        <f t="shared" si="12"/>
        <v>2015</v>
      </c>
      <c r="G60" s="126">
        <f t="shared" si="12"/>
        <v>2016</v>
      </c>
      <c r="H60" s="126">
        <f t="shared" si="12"/>
        <v>2017</v>
      </c>
      <c r="I60" s="126">
        <f t="shared" si="12"/>
        <v>2018</v>
      </c>
      <c r="J60" s="126">
        <f t="shared" si="12"/>
        <v>2019</v>
      </c>
      <c r="K60" s="126">
        <f t="shared" si="12"/>
        <v>2020</v>
      </c>
      <c r="L60" s="126">
        <f t="shared" si="12"/>
        <v>2021</v>
      </c>
      <c r="M60" s="126">
        <f t="shared" si="12"/>
        <v>2022</v>
      </c>
      <c r="N60" s="126">
        <f t="shared" si="12"/>
        <v>2023</v>
      </c>
      <c r="O60" s="126">
        <f t="shared" si="12"/>
        <v>2024</v>
      </c>
      <c r="P60" s="126">
        <f t="shared" si="12"/>
        <v>2025</v>
      </c>
      <c r="Q60" s="126">
        <f t="shared" si="12"/>
        <v>2026</v>
      </c>
      <c r="R60" s="126">
        <f t="shared" si="12"/>
        <v>2027</v>
      </c>
      <c r="S60" s="126">
        <f t="shared" si="12"/>
        <v>2028</v>
      </c>
      <c r="T60" s="126">
        <f t="shared" si="12"/>
        <v>2029</v>
      </c>
      <c r="U60" s="126">
        <f t="shared" si="12"/>
        <v>2030</v>
      </c>
      <c r="V60" s="126">
        <f t="shared" si="12"/>
        <v>2031</v>
      </c>
      <c r="W60" s="126">
        <f t="shared" si="12"/>
        <v>2032</v>
      </c>
      <c r="X60" s="126">
        <f t="shared" si="12"/>
        <v>2033</v>
      </c>
      <c r="Y60" s="126">
        <f t="shared" si="12"/>
        <v>2034</v>
      </c>
      <c r="Z60" s="126">
        <f t="shared" si="12"/>
        <v>2035</v>
      </c>
      <c r="AA60" s="126">
        <f t="shared" si="12"/>
        <v>2036</v>
      </c>
      <c r="AB60" s="126">
        <f t="shared" si="12"/>
        <v>2037</v>
      </c>
      <c r="AC60" s="126">
        <f t="shared" si="12"/>
        <v>2038</v>
      </c>
      <c r="AD60" s="126">
        <f t="shared" si="12"/>
        <v>2039</v>
      </c>
      <c r="AE60" s="126">
        <f t="shared" si="12"/>
        <v>2040</v>
      </c>
      <c r="AF60" s="127">
        <f t="shared" si="12"/>
        <v>2041</v>
      </c>
      <c r="AG60" s="59"/>
      <c r="AH60" s="53"/>
      <c r="AI60" s="53"/>
      <c r="AJ60" s="53"/>
      <c r="AK60" s="53"/>
      <c r="AL60" s="53"/>
      <c r="AM60" s="53"/>
      <c r="AN60" s="53"/>
      <c r="AO60" s="53"/>
      <c r="AP60" s="53"/>
      <c r="AQ60" s="53"/>
      <c r="AR60" s="53"/>
      <c r="AS60" s="53"/>
      <c r="AT60" s="53"/>
      <c r="AU60" s="53"/>
    </row>
    <row r="61" spans="1:47" ht="17.399999999999999" x14ac:dyDescent="0.25">
      <c r="A61" s="72"/>
      <c r="B61" s="73" t="s">
        <v>7</v>
      </c>
      <c r="C61" s="111"/>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110"/>
      <c r="AD61" s="110"/>
      <c r="AE61" s="110"/>
      <c r="AF61" s="107"/>
      <c r="AG61" s="74" t="s">
        <v>32</v>
      </c>
      <c r="AH61" s="53"/>
      <c r="AI61" s="53"/>
      <c r="AJ61" s="53"/>
      <c r="AK61" s="53"/>
      <c r="AL61" s="53"/>
      <c r="AM61" s="53"/>
      <c r="AN61" s="53"/>
      <c r="AO61" s="53"/>
      <c r="AP61" s="53"/>
      <c r="AQ61" s="53"/>
      <c r="AR61" s="53"/>
      <c r="AS61" s="53"/>
      <c r="AT61" s="53"/>
      <c r="AU61" s="53"/>
    </row>
    <row r="62" spans="1:47" ht="17.399999999999999" x14ac:dyDescent="0.3">
      <c r="A62" s="75" t="s">
        <v>49</v>
      </c>
      <c r="B62" s="76" t="s">
        <v>11</v>
      </c>
      <c r="C62" s="112"/>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113"/>
      <c r="AG62" s="79"/>
      <c r="AH62" s="53"/>
      <c r="AI62" s="53"/>
      <c r="AJ62" s="53"/>
      <c r="AK62" s="53"/>
      <c r="AL62" s="53"/>
      <c r="AM62" s="53"/>
      <c r="AN62" s="53"/>
      <c r="AO62" s="53"/>
      <c r="AP62" s="53"/>
      <c r="AQ62" s="53"/>
      <c r="AR62" s="53"/>
      <c r="AS62" s="53"/>
      <c r="AT62" s="53"/>
      <c r="AU62" s="53"/>
    </row>
    <row r="63" spans="1:47" ht="15.6" x14ac:dyDescent="0.3">
      <c r="A63" s="80" t="s">
        <v>44</v>
      </c>
      <c r="C63" s="112"/>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113"/>
      <c r="AG63" s="79"/>
      <c r="AH63" s="53"/>
      <c r="AI63" s="53"/>
      <c r="AJ63" s="53"/>
      <c r="AK63" s="53"/>
      <c r="AL63" s="53"/>
      <c r="AM63" s="53"/>
      <c r="AN63" s="53"/>
      <c r="AO63" s="53"/>
      <c r="AP63" s="53"/>
      <c r="AQ63" s="53"/>
      <c r="AR63" s="53"/>
      <c r="AS63" s="53"/>
      <c r="AT63" s="53"/>
      <c r="AU63" s="53"/>
    </row>
    <row r="64" spans="1:47" x14ac:dyDescent="0.25">
      <c r="A64" s="81" t="s">
        <v>46</v>
      </c>
      <c r="B64" s="82" t="s">
        <v>41</v>
      </c>
      <c r="C64" s="336"/>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7"/>
      <c r="AD64" s="337"/>
      <c r="AE64" s="337"/>
      <c r="AF64" s="338"/>
      <c r="AG64" s="117">
        <f ca="1">SUM(C64:OFFSET(C64,0,'Key project Info'!$B$6-1))</f>
        <v>0</v>
      </c>
      <c r="AH64" s="53"/>
      <c r="AI64" s="53"/>
      <c r="AJ64" s="53"/>
      <c r="AK64" s="53"/>
      <c r="AL64" s="53"/>
      <c r="AM64" s="53"/>
      <c r="AN64" s="53"/>
      <c r="AO64" s="53"/>
      <c r="AP64" s="53"/>
      <c r="AQ64" s="53"/>
      <c r="AR64" s="53"/>
      <c r="AS64" s="53"/>
      <c r="AT64" s="53"/>
      <c r="AU64" s="53"/>
    </row>
    <row r="65" spans="1:47" x14ac:dyDescent="0.25">
      <c r="A65" s="81" t="s">
        <v>47</v>
      </c>
      <c r="B65" s="82" t="s">
        <v>41</v>
      </c>
      <c r="C65" s="336"/>
      <c r="D65" s="337"/>
      <c r="E65" s="337"/>
      <c r="F65" s="337"/>
      <c r="G65" s="337"/>
      <c r="H65" s="337"/>
      <c r="I65" s="337"/>
      <c r="J65" s="337"/>
      <c r="K65" s="337"/>
      <c r="L65" s="337"/>
      <c r="M65" s="337"/>
      <c r="N65" s="337"/>
      <c r="O65" s="337"/>
      <c r="P65" s="337"/>
      <c r="Q65" s="337"/>
      <c r="R65" s="337"/>
      <c r="S65" s="337"/>
      <c r="T65" s="337"/>
      <c r="U65" s="337"/>
      <c r="V65" s="337"/>
      <c r="W65" s="337"/>
      <c r="X65" s="337"/>
      <c r="Y65" s="337"/>
      <c r="Z65" s="337"/>
      <c r="AA65" s="337"/>
      <c r="AB65" s="337"/>
      <c r="AC65" s="337"/>
      <c r="AD65" s="337"/>
      <c r="AE65" s="337"/>
      <c r="AF65" s="338"/>
      <c r="AG65" s="117">
        <f ca="1">SUM(C65:OFFSET(C65,0,'Key project Info'!$B$6-1))</f>
        <v>0</v>
      </c>
      <c r="AH65" s="53"/>
      <c r="AI65" s="53"/>
      <c r="AJ65" s="53"/>
      <c r="AK65" s="53"/>
      <c r="AL65" s="53"/>
      <c r="AM65" s="53"/>
      <c r="AN65" s="53"/>
      <c r="AO65" s="53"/>
      <c r="AP65" s="53"/>
      <c r="AQ65" s="53"/>
      <c r="AR65" s="53"/>
      <c r="AS65" s="53"/>
      <c r="AT65" s="53"/>
      <c r="AU65" s="53"/>
    </row>
    <row r="66" spans="1:47" x14ac:dyDescent="0.25">
      <c r="A66" s="81" t="s">
        <v>48</v>
      </c>
      <c r="B66" s="82" t="s">
        <v>39</v>
      </c>
      <c r="C66" s="336"/>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8"/>
      <c r="AG66" s="117">
        <f ca="1">SUM(C66:OFFSET(C66,0,'Key project Info'!$B$6-1))</f>
        <v>0</v>
      </c>
      <c r="AH66" s="53"/>
      <c r="AI66" s="53"/>
      <c r="AJ66" s="53"/>
      <c r="AK66" s="53"/>
      <c r="AL66" s="53"/>
      <c r="AM66" s="53"/>
      <c r="AN66" s="53"/>
      <c r="AO66" s="53"/>
      <c r="AP66" s="53"/>
      <c r="AQ66" s="53"/>
      <c r="AR66" s="53"/>
      <c r="AS66" s="53"/>
      <c r="AT66" s="53"/>
      <c r="AU66" s="53"/>
    </row>
    <row r="67" spans="1:47" x14ac:dyDescent="0.25">
      <c r="A67" s="81"/>
      <c r="B67" s="82" t="s">
        <v>39</v>
      </c>
      <c r="C67" s="336"/>
      <c r="D67" s="337"/>
      <c r="E67" s="337"/>
      <c r="F67" s="337"/>
      <c r="G67" s="337"/>
      <c r="H67" s="337"/>
      <c r="I67" s="337"/>
      <c r="J67" s="337"/>
      <c r="K67" s="337"/>
      <c r="L67" s="337"/>
      <c r="M67" s="337"/>
      <c r="N67" s="337"/>
      <c r="O67" s="337"/>
      <c r="P67" s="337"/>
      <c r="Q67" s="337"/>
      <c r="R67" s="337"/>
      <c r="S67" s="337"/>
      <c r="T67" s="337"/>
      <c r="U67" s="337"/>
      <c r="V67" s="337"/>
      <c r="W67" s="337"/>
      <c r="X67" s="337"/>
      <c r="Y67" s="337"/>
      <c r="Z67" s="337"/>
      <c r="AA67" s="337"/>
      <c r="AB67" s="337"/>
      <c r="AC67" s="337"/>
      <c r="AD67" s="337"/>
      <c r="AE67" s="337"/>
      <c r="AF67" s="338"/>
      <c r="AG67" s="117">
        <f ca="1">SUM(C67:OFFSET(C67,0,'Key project Info'!$B$6-1))</f>
        <v>0</v>
      </c>
      <c r="AH67" s="53"/>
      <c r="AI67" s="53"/>
      <c r="AJ67" s="53"/>
      <c r="AK67" s="53"/>
      <c r="AL67" s="53"/>
      <c r="AM67" s="53"/>
      <c r="AN67" s="53"/>
      <c r="AO67" s="53"/>
      <c r="AP67" s="53"/>
      <c r="AQ67" s="53"/>
      <c r="AR67" s="53"/>
      <c r="AS67" s="53"/>
      <c r="AT67" s="53"/>
      <c r="AU67" s="53"/>
    </row>
    <row r="68" spans="1:47" x14ac:dyDescent="0.25">
      <c r="A68" s="81"/>
      <c r="B68" s="82" t="s">
        <v>39</v>
      </c>
      <c r="C68" s="336"/>
      <c r="D68" s="337"/>
      <c r="E68" s="337"/>
      <c r="F68" s="337"/>
      <c r="G68" s="337"/>
      <c r="H68" s="337"/>
      <c r="I68" s="337"/>
      <c r="J68" s="337"/>
      <c r="K68" s="337"/>
      <c r="L68" s="337"/>
      <c r="M68" s="337"/>
      <c r="N68" s="337"/>
      <c r="O68" s="337"/>
      <c r="P68" s="337"/>
      <c r="Q68" s="337"/>
      <c r="R68" s="337"/>
      <c r="S68" s="337"/>
      <c r="T68" s="337"/>
      <c r="U68" s="337"/>
      <c r="V68" s="337"/>
      <c r="W68" s="337"/>
      <c r="X68" s="337"/>
      <c r="Y68" s="337"/>
      <c r="Z68" s="337"/>
      <c r="AA68" s="337"/>
      <c r="AB68" s="337"/>
      <c r="AC68" s="337"/>
      <c r="AD68" s="337"/>
      <c r="AE68" s="337"/>
      <c r="AF68" s="338"/>
      <c r="AG68" s="117">
        <f ca="1">SUM(C68:OFFSET(C68,0,'Key project Info'!$B$6-1))</f>
        <v>0</v>
      </c>
      <c r="AH68" s="53"/>
      <c r="AI68" s="53"/>
      <c r="AJ68" s="53"/>
      <c r="AK68" s="53"/>
      <c r="AL68" s="53"/>
      <c r="AM68" s="53"/>
      <c r="AN68" s="53"/>
      <c r="AO68" s="53"/>
      <c r="AP68" s="53"/>
      <c r="AQ68" s="53"/>
      <c r="AR68" s="53"/>
      <c r="AS68" s="53"/>
      <c r="AT68" s="53"/>
      <c r="AU68" s="53"/>
    </row>
    <row r="69" spans="1:47" x14ac:dyDescent="0.25">
      <c r="A69" s="81"/>
      <c r="B69" s="82" t="s">
        <v>39</v>
      </c>
      <c r="C69" s="336"/>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c r="AB69" s="337"/>
      <c r="AC69" s="337"/>
      <c r="AD69" s="337"/>
      <c r="AE69" s="337"/>
      <c r="AF69" s="338"/>
      <c r="AG69" s="117">
        <f ca="1">SUM(C69:OFFSET(C69,0,'Key project Info'!$B$6-1))</f>
        <v>0</v>
      </c>
      <c r="AH69" s="53"/>
      <c r="AI69" s="53"/>
      <c r="AJ69" s="53"/>
      <c r="AK69" s="53"/>
      <c r="AL69" s="53"/>
      <c r="AM69" s="53"/>
      <c r="AN69" s="53"/>
      <c r="AO69" s="53"/>
      <c r="AP69" s="53"/>
      <c r="AQ69" s="53"/>
      <c r="AR69" s="53"/>
      <c r="AS69" s="53"/>
      <c r="AT69" s="53"/>
      <c r="AU69" s="53"/>
    </row>
    <row r="70" spans="1:47" x14ac:dyDescent="0.25">
      <c r="A70" s="81"/>
      <c r="B70" s="82" t="s">
        <v>39</v>
      </c>
      <c r="C70" s="336"/>
      <c r="D70" s="337"/>
      <c r="E70" s="337"/>
      <c r="F70" s="337"/>
      <c r="G70" s="337"/>
      <c r="H70" s="337"/>
      <c r="I70" s="337"/>
      <c r="J70" s="337"/>
      <c r="K70" s="337"/>
      <c r="L70" s="337"/>
      <c r="M70" s="337"/>
      <c r="N70" s="337"/>
      <c r="O70" s="337"/>
      <c r="P70" s="337"/>
      <c r="Q70" s="337"/>
      <c r="R70" s="337"/>
      <c r="S70" s="337"/>
      <c r="T70" s="337"/>
      <c r="U70" s="337"/>
      <c r="V70" s="337"/>
      <c r="W70" s="337"/>
      <c r="X70" s="337"/>
      <c r="Y70" s="337"/>
      <c r="Z70" s="337"/>
      <c r="AA70" s="337"/>
      <c r="AB70" s="337"/>
      <c r="AC70" s="337"/>
      <c r="AD70" s="337"/>
      <c r="AE70" s="337"/>
      <c r="AF70" s="338"/>
      <c r="AG70" s="117">
        <f ca="1">SUM(C70:OFFSET(C70,0,'Key project Info'!$B$6-1))</f>
        <v>0</v>
      </c>
      <c r="AH70" s="53"/>
      <c r="AI70" s="53"/>
      <c r="AJ70" s="53"/>
      <c r="AK70" s="53"/>
      <c r="AL70" s="53"/>
      <c r="AM70" s="53"/>
      <c r="AN70" s="53"/>
      <c r="AO70" s="53"/>
      <c r="AP70" s="53"/>
      <c r="AQ70" s="53"/>
      <c r="AR70" s="53"/>
      <c r="AS70" s="53"/>
      <c r="AT70" s="53"/>
      <c r="AU70" s="53"/>
    </row>
    <row r="71" spans="1:47" x14ac:dyDescent="0.25">
      <c r="A71" s="81"/>
      <c r="B71" s="82" t="s">
        <v>40</v>
      </c>
      <c r="C71" s="336"/>
      <c r="D71" s="337"/>
      <c r="E71" s="337"/>
      <c r="F71" s="337"/>
      <c r="G71" s="337"/>
      <c r="H71" s="337"/>
      <c r="I71" s="337"/>
      <c r="J71" s="337"/>
      <c r="K71" s="337"/>
      <c r="L71" s="337"/>
      <c r="M71" s="337"/>
      <c r="N71" s="337"/>
      <c r="O71" s="337"/>
      <c r="P71" s="337"/>
      <c r="Q71" s="337"/>
      <c r="R71" s="337"/>
      <c r="S71" s="337"/>
      <c r="T71" s="337"/>
      <c r="U71" s="337"/>
      <c r="V71" s="337"/>
      <c r="W71" s="337"/>
      <c r="X71" s="337"/>
      <c r="Y71" s="337"/>
      <c r="Z71" s="337"/>
      <c r="AA71" s="337"/>
      <c r="AB71" s="337"/>
      <c r="AC71" s="337"/>
      <c r="AD71" s="337"/>
      <c r="AE71" s="337"/>
      <c r="AF71" s="338"/>
      <c r="AG71" s="117">
        <f ca="1">SUM(C71:OFFSET(C71,0,'Key project Info'!$B$6-1))</f>
        <v>0</v>
      </c>
      <c r="AH71" s="53"/>
      <c r="AI71" s="53"/>
      <c r="AJ71" s="53"/>
      <c r="AK71" s="53"/>
      <c r="AL71" s="53"/>
      <c r="AM71" s="53"/>
      <c r="AN71" s="53"/>
      <c r="AO71" s="53"/>
      <c r="AP71" s="53"/>
      <c r="AQ71" s="53"/>
      <c r="AR71" s="53"/>
      <c r="AS71" s="53"/>
      <c r="AT71" s="53"/>
      <c r="AU71" s="53"/>
    </row>
    <row r="72" spans="1:47" x14ac:dyDescent="0.25">
      <c r="A72" s="81"/>
      <c r="B72" s="82" t="s">
        <v>40</v>
      </c>
      <c r="C72" s="336"/>
      <c r="D72" s="337"/>
      <c r="E72" s="337"/>
      <c r="F72" s="337"/>
      <c r="G72" s="337"/>
      <c r="H72" s="337"/>
      <c r="I72" s="337"/>
      <c r="J72" s="337"/>
      <c r="K72" s="337"/>
      <c r="L72" s="337"/>
      <c r="M72" s="337"/>
      <c r="N72" s="337"/>
      <c r="O72" s="337"/>
      <c r="P72" s="337"/>
      <c r="Q72" s="337"/>
      <c r="R72" s="337"/>
      <c r="S72" s="337"/>
      <c r="T72" s="337"/>
      <c r="U72" s="337"/>
      <c r="V72" s="337"/>
      <c r="W72" s="337"/>
      <c r="X72" s="337"/>
      <c r="Y72" s="337"/>
      <c r="Z72" s="337"/>
      <c r="AA72" s="337"/>
      <c r="AB72" s="337"/>
      <c r="AC72" s="337"/>
      <c r="AD72" s="337"/>
      <c r="AE72" s="337"/>
      <c r="AF72" s="338"/>
      <c r="AG72" s="117">
        <f ca="1">SUM(C72:OFFSET(C72,0,'Key project Info'!$B$6-1))</f>
        <v>0</v>
      </c>
      <c r="AH72" s="53"/>
      <c r="AI72" s="53"/>
      <c r="AJ72" s="53"/>
      <c r="AK72" s="53"/>
      <c r="AL72" s="53"/>
      <c r="AM72" s="53"/>
      <c r="AN72" s="53"/>
      <c r="AO72" s="53"/>
      <c r="AP72" s="53"/>
      <c r="AQ72" s="53"/>
      <c r="AR72" s="53"/>
      <c r="AS72" s="53"/>
      <c r="AT72" s="53"/>
      <c r="AU72" s="53"/>
    </row>
    <row r="73" spans="1:47" x14ac:dyDescent="0.25">
      <c r="A73" s="81"/>
      <c r="B73" s="82" t="s">
        <v>39</v>
      </c>
      <c r="C73" s="336"/>
      <c r="D73" s="337"/>
      <c r="E73" s="337"/>
      <c r="F73" s="337"/>
      <c r="G73" s="337"/>
      <c r="H73" s="337"/>
      <c r="I73" s="337"/>
      <c r="J73" s="337"/>
      <c r="K73" s="337"/>
      <c r="L73" s="337"/>
      <c r="M73" s="337"/>
      <c r="N73" s="337"/>
      <c r="O73" s="337"/>
      <c r="P73" s="337"/>
      <c r="Q73" s="337"/>
      <c r="R73" s="337"/>
      <c r="S73" s="337"/>
      <c r="T73" s="337"/>
      <c r="U73" s="337"/>
      <c r="V73" s="337"/>
      <c r="W73" s="337"/>
      <c r="X73" s="337"/>
      <c r="Y73" s="337"/>
      <c r="Z73" s="337"/>
      <c r="AA73" s="337"/>
      <c r="AB73" s="337"/>
      <c r="AC73" s="337"/>
      <c r="AD73" s="337"/>
      <c r="AE73" s="337"/>
      <c r="AF73" s="338"/>
      <c r="AG73" s="117">
        <f ca="1">SUM(C73:OFFSET(C73,0,'Key project Info'!$B$6-1))</f>
        <v>0</v>
      </c>
      <c r="AH73" s="53"/>
      <c r="AI73" s="53"/>
      <c r="AJ73" s="53"/>
      <c r="AK73" s="53"/>
      <c r="AL73" s="53"/>
      <c r="AM73" s="53"/>
      <c r="AN73" s="53"/>
      <c r="AO73" s="53"/>
      <c r="AP73" s="53"/>
      <c r="AQ73" s="53"/>
      <c r="AR73" s="53"/>
      <c r="AS73" s="53"/>
      <c r="AT73" s="53"/>
      <c r="AU73" s="53"/>
    </row>
    <row r="74" spans="1:47" x14ac:dyDescent="0.25">
      <c r="A74" s="81"/>
      <c r="B74" s="82" t="s">
        <v>39</v>
      </c>
      <c r="C74" s="336"/>
      <c r="D74" s="337"/>
      <c r="E74" s="337"/>
      <c r="F74" s="337"/>
      <c r="G74" s="337"/>
      <c r="H74" s="337"/>
      <c r="I74" s="337"/>
      <c r="J74" s="337"/>
      <c r="K74" s="337"/>
      <c r="L74" s="337"/>
      <c r="M74" s="337"/>
      <c r="N74" s="337"/>
      <c r="O74" s="337"/>
      <c r="P74" s="337"/>
      <c r="Q74" s="337"/>
      <c r="R74" s="337"/>
      <c r="S74" s="337"/>
      <c r="T74" s="337"/>
      <c r="U74" s="337"/>
      <c r="V74" s="337"/>
      <c r="W74" s="337"/>
      <c r="X74" s="337"/>
      <c r="Y74" s="337"/>
      <c r="Z74" s="337"/>
      <c r="AA74" s="337"/>
      <c r="AB74" s="337"/>
      <c r="AC74" s="337"/>
      <c r="AD74" s="337"/>
      <c r="AE74" s="337"/>
      <c r="AF74" s="338"/>
      <c r="AG74" s="117">
        <f ca="1">SUM(C74:OFFSET(C74,0,'Key project Info'!$B$6-1))</f>
        <v>0</v>
      </c>
      <c r="AH74" s="53"/>
      <c r="AI74" s="53"/>
      <c r="AJ74" s="53"/>
      <c r="AK74" s="53"/>
      <c r="AL74" s="53"/>
      <c r="AM74" s="53"/>
      <c r="AN74" s="53"/>
      <c r="AO74" s="53"/>
      <c r="AP74" s="53"/>
      <c r="AQ74" s="53"/>
      <c r="AR74" s="53"/>
      <c r="AS74" s="53"/>
      <c r="AT74" s="53"/>
      <c r="AU74" s="53"/>
    </row>
    <row r="75" spans="1:47" x14ac:dyDescent="0.25">
      <c r="A75" s="81"/>
      <c r="B75" s="82" t="s">
        <v>40</v>
      </c>
      <c r="C75" s="336">
        <v>29</v>
      </c>
      <c r="D75" s="337"/>
      <c r="E75" s="337"/>
      <c r="F75" s="337"/>
      <c r="G75" s="337"/>
      <c r="H75" s="337"/>
      <c r="I75" s="337"/>
      <c r="J75" s="337"/>
      <c r="K75" s="337"/>
      <c r="L75" s="337"/>
      <c r="M75" s="337"/>
      <c r="N75" s="337"/>
      <c r="O75" s="337"/>
      <c r="P75" s="337"/>
      <c r="Q75" s="337"/>
      <c r="R75" s="337"/>
      <c r="S75" s="337"/>
      <c r="T75" s="337"/>
      <c r="U75" s="337"/>
      <c r="V75" s="337"/>
      <c r="W75" s="337"/>
      <c r="X75" s="337"/>
      <c r="Y75" s="337"/>
      <c r="Z75" s="337"/>
      <c r="AA75" s="337"/>
      <c r="AB75" s="337"/>
      <c r="AC75" s="337"/>
      <c r="AD75" s="337"/>
      <c r="AE75" s="337"/>
      <c r="AF75" s="338"/>
      <c r="AG75" s="117">
        <f ca="1">SUM(C75:OFFSET(C75,0,'Key project Info'!$B$6-1))</f>
        <v>29</v>
      </c>
      <c r="AH75" s="53"/>
      <c r="AI75" s="53"/>
      <c r="AJ75" s="53"/>
      <c r="AK75" s="53"/>
      <c r="AL75" s="53"/>
      <c r="AM75" s="53"/>
      <c r="AN75" s="53"/>
      <c r="AO75" s="53"/>
      <c r="AP75" s="53"/>
      <c r="AQ75" s="53"/>
      <c r="AR75" s="53"/>
      <c r="AS75" s="53"/>
      <c r="AT75" s="53"/>
      <c r="AU75" s="53"/>
    </row>
    <row r="76" spans="1:47" ht="14.4" thickBot="1" x14ac:dyDescent="0.3">
      <c r="A76" s="116" t="s">
        <v>146</v>
      </c>
      <c r="B76" s="84"/>
      <c r="C76" s="114">
        <f>IF(C59&gt;'Key project Info'!$B$6,"",SUM(C64:C75))</f>
        <v>29</v>
      </c>
      <c r="D76" s="339">
        <f>IF(D59&gt;'Key project Info'!$B$6,"",SUM(D64:D75))</f>
        <v>0</v>
      </c>
      <c r="E76" s="85">
        <f>IF(E59&gt;'Key project Info'!$B$6,"",SUM(E64:E75))</f>
        <v>0</v>
      </c>
      <c r="F76" s="85">
        <f>IF(F59&gt;'Key project Info'!$B$6,"",SUM(F64:F75))</f>
        <v>0</v>
      </c>
      <c r="G76" s="85">
        <f>IF(G59&gt;'Key project Info'!$B$6,"",SUM(G64:G75))</f>
        <v>0</v>
      </c>
      <c r="H76" s="85">
        <f>IF(H59&gt;'Key project Info'!$B$6,"",SUM(H64:H75))</f>
        <v>0</v>
      </c>
      <c r="I76" s="85">
        <f>IF(I59&gt;'Key project Info'!$B$6,"",SUM(I64:I75))</f>
        <v>0</v>
      </c>
      <c r="J76" s="85">
        <f>IF(J59&gt;'Key project Info'!$B$6,"",SUM(J64:J75))</f>
        <v>0</v>
      </c>
      <c r="K76" s="85">
        <f>IF(K59&gt;'Key project Info'!$B$6,"",SUM(K64:K75))</f>
        <v>0</v>
      </c>
      <c r="L76" s="85">
        <f>IF(L59&gt;'Key project Info'!$B$6,"",SUM(L64:L75))</f>
        <v>0</v>
      </c>
      <c r="M76" s="85">
        <f>IF(M59&gt;'Key project Info'!$B$6,"",SUM(M64:M75))</f>
        <v>0</v>
      </c>
      <c r="N76" s="85">
        <f>IF(N59&gt;'Key project Info'!$B$6,"",SUM(N64:N75))</f>
        <v>0</v>
      </c>
      <c r="O76" s="85">
        <f>IF(O59&gt;'Key project Info'!$B$6,"",SUM(O64:O75))</f>
        <v>0</v>
      </c>
      <c r="P76" s="85">
        <f>IF(P59&gt;'Key project Info'!$B$6,"",SUM(P64:P75))</f>
        <v>0</v>
      </c>
      <c r="Q76" s="85">
        <f>IF(Q59&gt;'Key project Info'!$B$6,"",SUM(Q64:Q75))</f>
        <v>0</v>
      </c>
      <c r="R76" s="85">
        <f>IF(R59&gt;'Key project Info'!$B$6,"",SUM(R64:R75))</f>
        <v>0</v>
      </c>
      <c r="S76" s="85">
        <f>IF(S59&gt;'Key project Info'!$B$6,"",SUM(S64:S75))</f>
        <v>0</v>
      </c>
      <c r="T76" s="85">
        <f>IF(T59&gt;'Key project Info'!$B$6,"",SUM(T64:T75))</f>
        <v>0</v>
      </c>
      <c r="U76" s="85">
        <f>IF(U59&gt;'Key project Info'!$B$6,"",SUM(U64:U75))</f>
        <v>0</v>
      </c>
      <c r="V76" s="85">
        <f>IF(V59&gt;'Key project Info'!$B$6,"",SUM(V64:V75))</f>
        <v>0</v>
      </c>
      <c r="W76" s="85" t="str">
        <f>IF(W59&gt;'Key project Info'!$B$6,"",SUM(W64:W75))</f>
        <v/>
      </c>
      <c r="X76" s="85" t="str">
        <f>IF(X59&gt;'Key project Info'!$B$6,"",SUM(X64:X75))</f>
        <v/>
      </c>
      <c r="Y76" s="85" t="str">
        <f>IF(Y59&gt;'Key project Info'!$B$6,"",SUM(Y64:Y75))</f>
        <v/>
      </c>
      <c r="Z76" s="85" t="str">
        <f>IF(Z59&gt;'Key project Info'!$B$6,"",SUM(Z64:Z75))</f>
        <v/>
      </c>
      <c r="AA76" s="85" t="str">
        <f>IF(AA59&gt;'Key project Info'!$B$6,"",SUM(AA64:AA75))</f>
        <v/>
      </c>
      <c r="AB76" s="85" t="str">
        <f>IF(AB59&gt;'Key project Info'!$B$6,"",SUM(AB64:AB75))</f>
        <v/>
      </c>
      <c r="AC76" s="85" t="str">
        <f>IF(AC59&gt;'Key project Info'!$B$6,"",SUM(AC64:AC75))</f>
        <v/>
      </c>
      <c r="AD76" s="85" t="str">
        <f>IF(AD59&gt;'Key project Info'!$B$6,"",SUM(AD64:AD75))</f>
        <v/>
      </c>
      <c r="AE76" s="85" t="str">
        <f>IF(AE59&gt;'Key project Info'!$B$6,"",SUM(AE64:AE75))</f>
        <v/>
      </c>
      <c r="AF76" s="115" t="str">
        <f>IF(AF59&gt;'Key project Info'!$B$6,"",SUM(AF64:AF75))</f>
        <v/>
      </c>
      <c r="AG76" s="83">
        <f t="shared" ref="AG76" si="13">SUM(C76:AF76)</f>
        <v>29</v>
      </c>
      <c r="AH76" s="53"/>
      <c r="AI76" s="53"/>
      <c r="AJ76" s="53"/>
      <c r="AK76" s="53"/>
      <c r="AL76" s="53"/>
      <c r="AM76" s="53"/>
      <c r="AN76" s="53"/>
      <c r="AO76" s="53"/>
      <c r="AP76" s="53"/>
      <c r="AQ76" s="53"/>
      <c r="AR76" s="53"/>
      <c r="AS76" s="53"/>
      <c r="AT76" s="53"/>
      <c r="AU76" s="53"/>
    </row>
    <row r="77" spans="1:47" ht="14.4" thickBot="1" x14ac:dyDescent="0.3">
      <c r="A77" s="58"/>
      <c r="B77" s="77"/>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118"/>
      <c r="AG77" s="83"/>
      <c r="AH77" s="53"/>
      <c r="AI77" s="53"/>
      <c r="AJ77" s="53"/>
      <c r="AK77" s="53"/>
      <c r="AL77" s="53"/>
      <c r="AM77" s="53"/>
      <c r="AN77" s="53"/>
      <c r="AO77" s="53"/>
      <c r="AP77" s="53"/>
      <c r="AQ77" s="53"/>
      <c r="AR77" s="53"/>
      <c r="AS77" s="53"/>
      <c r="AT77" s="53"/>
      <c r="AU77" s="53"/>
    </row>
    <row r="78" spans="1:47" s="324" customFormat="1" x14ac:dyDescent="0.25">
      <c r="A78" s="178" t="s">
        <v>76</v>
      </c>
      <c r="B78" s="340"/>
      <c r="C78" s="341">
        <f>IF(C59&gt;'Key project Info'!$B$6,"",SUMIF($B64:$B75,"Implementation",C64:C75))</f>
        <v>0</v>
      </c>
      <c r="D78" s="341">
        <f>IF(D59&gt;'Key project Info'!$B$6,"",SUMIF($B64:$B75,"Implementation",D64:D75))</f>
        <v>0</v>
      </c>
      <c r="E78" s="341">
        <f>IF(E59&gt;'Key project Info'!$B$6,"",SUMIF($B64:$B75,"Implementation",E64:E75))</f>
        <v>0</v>
      </c>
      <c r="F78" s="341">
        <f>IF(F59&gt;'Key project Info'!$B$6,"",SUMIF($B64:$B75,"Implementation",F64:F75))</f>
        <v>0</v>
      </c>
      <c r="G78" s="341">
        <f>IF(G59&gt;'Key project Info'!$B$6,"",SUMIF($B64:$B75,"Implementation",G64:G75))</f>
        <v>0</v>
      </c>
      <c r="H78" s="341">
        <f>IF(H59&gt;'Key project Info'!$B$6,"",SUMIF($B64:$B75,"Implementation",H64:H75))</f>
        <v>0</v>
      </c>
      <c r="I78" s="341">
        <f>IF(I59&gt;'Key project Info'!$B$6,"",SUMIF($B64:$B75,"Implementation",I64:I75))</f>
        <v>0</v>
      </c>
      <c r="J78" s="341">
        <f>IF(J59&gt;'Key project Info'!$B$6,"",SUMIF($B64:$B75,"Implementation",J64:J75))</f>
        <v>0</v>
      </c>
      <c r="K78" s="341">
        <f>IF(K59&gt;'Key project Info'!$B$6,"",SUMIF($B64:$B75,"Implementation",K64:K75))</f>
        <v>0</v>
      </c>
      <c r="L78" s="341">
        <f>IF(L59&gt;'Key project Info'!$B$6,"",SUMIF($B64:$B75,"Implementation",L64:L75))</f>
        <v>0</v>
      </c>
      <c r="M78" s="341">
        <f>IF(M59&gt;'Key project Info'!$B$6,"",SUMIF($B64:$B75,"Implementation",M64:M75))</f>
        <v>0</v>
      </c>
      <c r="N78" s="341">
        <f>IF(N59&gt;'Key project Info'!$B$6,"",SUMIF($B64:$B75,"Implementation",N64:N75))</f>
        <v>0</v>
      </c>
      <c r="O78" s="341">
        <f>IF(O59&gt;'Key project Info'!$B$6,"",SUMIF($B64:$B75,"Implementation",O64:O75))</f>
        <v>0</v>
      </c>
      <c r="P78" s="341">
        <f>IF(P59&gt;'Key project Info'!$B$6,"",SUMIF($B64:$B75,"Implementation",P64:P75))</f>
        <v>0</v>
      </c>
      <c r="Q78" s="341">
        <f>IF(Q59&gt;'Key project Info'!$B$6,"",SUMIF($B64:$B75,"Implementation",Q64:Q75))</f>
        <v>0</v>
      </c>
      <c r="R78" s="341">
        <f>IF(R59&gt;'Key project Info'!$B$6,"",SUMIF($B64:$B75,"Implementation",R64:R75))</f>
        <v>0</v>
      </c>
      <c r="S78" s="341">
        <f>IF(S59&gt;'Key project Info'!$B$6,"",SUMIF($B64:$B75,"Implementation",S64:S75))</f>
        <v>0</v>
      </c>
      <c r="T78" s="341">
        <f>IF(T59&gt;'Key project Info'!$B$6,"",SUMIF($B64:$B75,"Implementation",T64:T75))</f>
        <v>0</v>
      </c>
      <c r="U78" s="341">
        <f>IF(U59&gt;'Key project Info'!$B$6,"",SUMIF($B64:$B75,"Implementation",U64:U75))</f>
        <v>0</v>
      </c>
      <c r="V78" s="341">
        <f>IF(V59&gt;'Key project Info'!$B$6,"",SUMIF($B64:$B75,"Implementation",V64:V75))</f>
        <v>0</v>
      </c>
      <c r="W78" s="341" t="str">
        <f>IF(W59&gt;'Key project Info'!$B$6,"",SUMIF($B64:$B75,"Implementation",W64:W75))</f>
        <v/>
      </c>
      <c r="X78" s="341" t="str">
        <f>IF(X59&gt;'Key project Info'!$B$6,"",SUMIF($B64:$B75,"Implementation",X64:X75))</f>
        <v/>
      </c>
      <c r="Y78" s="341" t="str">
        <f>IF(Y59&gt;'Key project Info'!$B$6,"",SUMIF($B64:$B75,"Implementation",Y64:Y75))</f>
        <v/>
      </c>
      <c r="Z78" s="341" t="str">
        <f>IF(Z59&gt;'Key project Info'!$B$6,"",SUMIF($B64:$B75,"Implementation",Z64:Z75))</f>
        <v/>
      </c>
      <c r="AA78" s="341" t="str">
        <f>IF(AA59&gt;'Key project Info'!$B$6,"",SUMIF($B64:$B75,"Implementation",AA64:AA75))</f>
        <v/>
      </c>
      <c r="AB78" s="341" t="str">
        <f>IF(AB59&gt;'Key project Info'!$B$6,"",SUMIF($B64:$B75,"Implementation",AB64:AB75))</f>
        <v/>
      </c>
      <c r="AC78" s="341" t="str">
        <f>IF(AC59&gt;'Key project Info'!$B$6,"",SUMIF($B64:$B75,"Implementation",AC64:AC75))</f>
        <v/>
      </c>
      <c r="AD78" s="341" t="str">
        <f>IF(AD59&gt;'Key project Info'!$B$6,"",SUMIF($B64:$B75,"Implementation",AD64:AD75))</f>
        <v/>
      </c>
      <c r="AE78" s="341" t="str">
        <f>IF(AE59&gt;'Key project Info'!$B$6,"",SUMIF($B64:$B75,"Implementation",AE64:AE75))</f>
        <v/>
      </c>
      <c r="AF78" s="342" t="str">
        <f>IF(AF59&gt;'Key project Info'!$B$6,"",SUMIF($B64:$B75,"Implementation",AF64:AF75))</f>
        <v/>
      </c>
      <c r="AG78" s="83">
        <f>SUM(C78:AF78)</f>
        <v>0</v>
      </c>
      <c r="AH78" s="56"/>
      <c r="AI78" s="56"/>
      <c r="AJ78" s="56"/>
      <c r="AK78" s="56"/>
      <c r="AL78" s="56"/>
      <c r="AM78" s="56"/>
      <c r="AN78" s="56"/>
      <c r="AO78" s="56"/>
      <c r="AP78" s="56"/>
      <c r="AQ78" s="56"/>
      <c r="AR78" s="56"/>
      <c r="AS78" s="56"/>
      <c r="AT78" s="56"/>
      <c r="AU78" s="56"/>
    </row>
    <row r="79" spans="1:47" s="324" customFormat="1" x14ac:dyDescent="0.25">
      <c r="A79" s="180" t="s">
        <v>77</v>
      </c>
      <c r="B79" s="343"/>
      <c r="C79" s="344">
        <f>IF(C59&gt;'Key project Info'!$B$6,"",SUMIF($B64:$B75,"Transaction",C64:C75))</f>
        <v>29</v>
      </c>
      <c r="D79" s="344">
        <f>IF(D59&gt;'Key project Info'!$B$6,"",SUMIF($B64:$B75,"Transaction",D64:D75))</f>
        <v>0</v>
      </c>
      <c r="E79" s="344">
        <f>IF(E59&gt;'Key project Info'!$B$6,"",SUMIF($B64:$B75,"Transaction",E64:E75))</f>
        <v>0</v>
      </c>
      <c r="F79" s="344">
        <f>IF(F59&gt;'Key project Info'!$B$6,"",SUMIF($B64:$B75,"Transaction",F64:F75))</f>
        <v>0</v>
      </c>
      <c r="G79" s="344">
        <f>IF(G59&gt;'Key project Info'!$B$6,"",SUMIF($B64:$B75,"Transaction",G64:G75))</f>
        <v>0</v>
      </c>
      <c r="H79" s="344">
        <f>IF(H59&gt;'Key project Info'!$B$6,"",SUMIF($B64:$B75,"Transaction",H64:H75))</f>
        <v>0</v>
      </c>
      <c r="I79" s="344">
        <f>IF(I59&gt;'Key project Info'!$B$6,"",SUMIF($B64:$B75,"Transaction",I64:I75))</f>
        <v>0</v>
      </c>
      <c r="J79" s="344">
        <f>IF(J59&gt;'Key project Info'!$B$6,"",SUMIF($B64:$B75,"Transaction",J64:J75))</f>
        <v>0</v>
      </c>
      <c r="K79" s="344">
        <f>IF(K59&gt;'Key project Info'!$B$6,"",SUMIF($B64:$B75,"Transaction",K64:K75))</f>
        <v>0</v>
      </c>
      <c r="L79" s="344">
        <f>IF(L59&gt;'Key project Info'!$B$6,"",SUMIF($B64:$B75,"Transaction",L64:L75))</f>
        <v>0</v>
      </c>
      <c r="M79" s="344">
        <f>IF(M59&gt;'Key project Info'!$B$6,"",SUMIF($B64:$B75,"Transaction",M64:M75))</f>
        <v>0</v>
      </c>
      <c r="N79" s="344">
        <f>IF(N59&gt;'Key project Info'!$B$6,"",SUMIF($B64:$B75,"Transaction",N64:N75))</f>
        <v>0</v>
      </c>
      <c r="O79" s="344">
        <f>IF(O59&gt;'Key project Info'!$B$6,"",SUMIF($B64:$B75,"Transaction",O64:O75))</f>
        <v>0</v>
      </c>
      <c r="P79" s="344">
        <f>IF(P59&gt;'Key project Info'!$B$6,"",SUMIF($B64:$B75,"Transaction",P64:P75))</f>
        <v>0</v>
      </c>
      <c r="Q79" s="344">
        <f>IF(Q59&gt;'Key project Info'!$B$6,"",SUMIF($B64:$B75,"Transaction",Q64:Q75))</f>
        <v>0</v>
      </c>
      <c r="R79" s="344">
        <f>IF(R59&gt;'Key project Info'!$B$6,"",SUMIF($B64:$B75,"Transaction",R64:R75))</f>
        <v>0</v>
      </c>
      <c r="S79" s="344">
        <f>IF(S59&gt;'Key project Info'!$B$6,"",SUMIF($B64:$B75,"Transaction",S64:S75))</f>
        <v>0</v>
      </c>
      <c r="T79" s="344">
        <f>IF(T59&gt;'Key project Info'!$B$6,"",SUMIF($B64:$B75,"Transaction",T64:T75))</f>
        <v>0</v>
      </c>
      <c r="U79" s="344">
        <f>IF(U59&gt;'Key project Info'!$B$6,"",SUMIF($B64:$B75,"Transaction",U64:U75))</f>
        <v>0</v>
      </c>
      <c r="V79" s="344">
        <f>IF(V59&gt;'Key project Info'!$B$6,"",SUMIF($B64:$B75,"Transaction",V64:V75))</f>
        <v>0</v>
      </c>
      <c r="W79" s="344" t="str">
        <f>IF(W59&gt;'Key project Info'!$B$6,"",SUMIF($B64:$B75,"Transaction",W64:W75))</f>
        <v/>
      </c>
      <c r="X79" s="344" t="str">
        <f>IF(X59&gt;'Key project Info'!$B$6,"",SUMIF($B64:$B75,"Transaction",X64:X75))</f>
        <v/>
      </c>
      <c r="Y79" s="344" t="str">
        <f>IF(Y59&gt;'Key project Info'!$B$6,"",SUMIF($B64:$B75,"Transaction",Y64:Y75))</f>
        <v/>
      </c>
      <c r="Z79" s="344" t="str">
        <f>IF(Z59&gt;'Key project Info'!$B$6,"",SUMIF($B64:$B75,"Transaction",Z64:Z75))</f>
        <v/>
      </c>
      <c r="AA79" s="344" t="str">
        <f>IF(AA59&gt;'Key project Info'!$B$6,"",SUMIF($B64:$B75,"Transaction",AA64:AA75))</f>
        <v/>
      </c>
      <c r="AB79" s="344" t="str">
        <f>IF(AB59&gt;'Key project Info'!$B$6,"",SUMIF($B64:$B75,"Transaction",AB64:AB75))</f>
        <v/>
      </c>
      <c r="AC79" s="344" t="str">
        <f>IF(AC59&gt;'Key project Info'!$B$6,"",SUMIF($B64:$B75,"Transaction",AC64:AC75))</f>
        <v/>
      </c>
      <c r="AD79" s="344" t="str">
        <f>IF(AD59&gt;'Key project Info'!$B$6,"",SUMIF($B64:$B75,"Transaction",AD64:AD75))</f>
        <v/>
      </c>
      <c r="AE79" s="344" t="str">
        <f>IF(AE59&gt;'Key project Info'!$B$6,"",SUMIF($B64:$B75,"Transaction",AE64:AE75))</f>
        <v/>
      </c>
      <c r="AF79" s="345" t="str">
        <f>IF(AF59&gt;'Key project Info'!$B$6,"",SUMIF($B64:$B75,"Transaction",AF64:AF75))</f>
        <v/>
      </c>
      <c r="AG79" s="83">
        <f>SUM(C79:AF79)</f>
        <v>29</v>
      </c>
      <c r="AH79" s="56"/>
      <c r="AI79" s="56"/>
      <c r="AJ79" s="56"/>
      <c r="AK79" s="56"/>
      <c r="AL79" s="56"/>
      <c r="AM79" s="56"/>
      <c r="AN79" s="56"/>
      <c r="AO79" s="56"/>
      <c r="AP79" s="56"/>
      <c r="AQ79" s="56"/>
      <c r="AR79" s="56"/>
      <c r="AS79" s="56"/>
      <c r="AT79" s="56"/>
      <c r="AU79" s="56"/>
    </row>
    <row r="80" spans="1:47" s="324" customFormat="1" ht="14.4" thickBot="1" x14ac:dyDescent="0.3">
      <c r="A80" s="183" t="s">
        <v>78</v>
      </c>
      <c r="B80" s="346"/>
      <c r="C80" s="85">
        <f>IF(C59&gt;'Key project Info'!$B$6,"",SUMIF($B64:$B75,"Institutional",C64:C75))</f>
        <v>0</v>
      </c>
      <c r="D80" s="85">
        <f>IF(D59&gt;'Key project Info'!$B$6,"",SUMIF($B64:$B75,"Institutional",D64:D75))</f>
        <v>0</v>
      </c>
      <c r="E80" s="85">
        <f>IF(E59&gt;'Key project Info'!$B$6,"",SUMIF($B64:$B75,"Institutional",E64:E75))</f>
        <v>0</v>
      </c>
      <c r="F80" s="85">
        <f>IF(F59&gt;'Key project Info'!$B$6,"",SUMIF($B64:$B75,"Institutional",F64:F75))</f>
        <v>0</v>
      </c>
      <c r="G80" s="85">
        <f>IF(G59&gt;'Key project Info'!$B$6,"",SUMIF($B64:$B75,"Institutional",G64:G75))</f>
        <v>0</v>
      </c>
      <c r="H80" s="85">
        <f>IF(H59&gt;'Key project Info'!$B$6,"",SUMIF($B64:$B75,"Institutional",H64:H75))</f>
        <v>0</v>
      </c>
      <c r="I80" s="85">
        <f>IF(I59&gt;'Key project Info'!$B$6,"",SUMIF($B64:$B75,"Institutional",I64:I75))</f>
        <v>0</v>
      </c>
      <c r="J80" s="85">
        <f>IF(J59&gt;'Key project Info'!$B$6,"",SUMIF($B64:$B75,"Institutional",J64:J75))</f>
        <v>0</v>
      </c>
      <c r="K80" s="85">
        <f>IF(K59&gt;'Key project Info'!$B$6,"",SUMIF($B64:$B75,"Institutional",K64:K75))</f>
        <v>0</v>
      </c>
      <c r="L80" s="85">
        <f>IF(L59&gt;'Key project Info'!$B$6,"",SUMIF($B64:$B75,"Institutional",L64:L75))</f>
        <v>0</v>
      </c>
      <c r="M80" s="85">
        <f>IF(M59&gt;'Key project Info'!$B$6,"",SUMIF($B64:$B75,"Institutional",M64:M75))</f>
        <v>0</v>
      </c>
      <c r="N80" s="85">
        <f>IF(N59&gt;'Key project Info'!$B$6,"",SUMIF($B64:$B75,"Institutional",N64:N75))</f>
        <v>0</v>
      </c>
      <c r="O80" s="85">
        <f>IF(O59&gt;'Key project Info'!$B$6,"",SUMIF($B64:$B75,"Institutional",O64:O75))</f>
        <v>0</v>
      </c>
      <c r="P80" s="85">
        <f>IF(P59&gt;'Key project Info'!$B$6,"",SUMIF($B64:$B75,"Institutional",P64:P75))</f>
        <v>0</v>
      </c>
      <c r="Q80" s="85">
        <f>IF(Q59&gt;'Key project Info'!$B$6,"",SUMIF($B64:$B75,"Institutional",Q64:Q75))</f>
        <v>0</v>
      </c>
      <c r="R80" s="85">
        <f>IF(R59&gt;'Key project Info'!$B$6,"",SUMIF($B64:$B75,"Institutional",R64:R75))</f>
        <v>0</v>
      </c>
      <c r="S80" s="85">
        <f>IF(S59&gt;'Key project Info'!$B$6,"",SUMIF($B64:$B75,"Institutional",S64:S75))</f>
        <v>0</v>
      </c>
      <c r="T80" s="85">
        <f>IF(T59&gt;'Key project Info'!$B$6,"",SUMIF($B64:$B75,"Institutional",T64:T75))</f>
        <v>0</v>
      </c>
      <c r="U80" s="85">
        <f>IF(U59&gt;'Key project Info'!$B$6,"",SUMIF($B64:$B75,"Institutional",U64:U75))</f>
        <v>0</v>
      </c>
      <c r="V80" s="85">
        <f>IF(V59&gt;'Key project Info'!$B$6,"",SUMIF($B64:$B75,"Institutional",V64:V75))</f>
        <v>0</v>
      </c>
      <c r="W80" s="85" t="str">
        <f>IF(W59&gt;'Key project Info'!$B$6,"",SUMIF($B64:$B75,"Institutional",W64:W75))</f>
        <v/>
      </c>
      <c r="X80" s="85" t="str">
        <f>IF(X59&gt;'Key project Info'!$B$6,"",SUMIF($B64:$B75,"Institutional",X64:X75))</f>
        <v/>
      </c>
      <c r="Y80" s="85" t="str">
        <f>IF(Y59&gt;'Key project Info'!$B$6,"",SUMIF($B64:$B75,"Institutional",Y64:Y75))</f>
        <v/>
      </c>
      <c r="Z80" s="85" t="str">
        <f>IF(Z59&gt;'Key project Info'!$B$6,"",SUMIF($B64:$B75,"Institutional",Z64:Z75))</f>
        <v/>
      </c>
      <c r="AA80" s="85" t="str">
        <f>IF(AA59&gt;'Key project Info'!$B$6,"",SUMIF($B64:$B75,"Institutional",AA64:AA75))</f>
        <v/>
      </c>
      <c r="AB80" s="85" t="str">
        <f>IF(AB59&gt;'Key project Info'!$B$6,"",SUMIF($B64:$B75,"Institutional",AB64:AB75))</f>
        <v/>
      </c>
      <c r="AC80" s="85" t="str">
        <f>IF(AC59&gt;'Key project Info'!$B$6,"",SUMIF($B64:$B75,"Institutional",AC64:AC75))</f>
        <v/>
      </c>
      <c r="AD80" s="85" t="str">
        <f>IF(AD59&gt;'Key project Info'!$B$6,"",SUMIF($B64:$B75,"Institutional",AD64:AD75))</f>
        <v/>
      </c>
      <c r="AE80" s="85" t="str">
        <f>IF(AE59&gt;'Key project Info'!$B$6,"",SUMIF($B64:$B75,"Institutional",AE64:AE75))</f>
        <v/>
      </c>
      <c r="AF80" s="115" t="str">
        <f>IF(AF59&gt;'Key project Info'!$B$6,"",SUMIF($B64:$B75,"Institutional",AF64:AF75))</f>
        <v/>
      </c>
      <c r="AG80" s="83">
        <f>SUM(C80:AF80)</f>
        <v>0</v>
      </c>
      <c r="AH80" s="56"/>
      <c r="AI80" s="56"/>
      <c r="AJ80" s="56"/>
      <c r="AK80" s="56"/>
      <c r="AL80" s="56"/>
      <c r="AM80" s="56"/>
      <c r="AN80" s="56"/>
      <c r="AO80" s="56"/>
      <c r="AP80" s="56"/>
      <c r="AQ80" s="56"/>
      <c r="AR80" s="56"/>
      <c r="AS80" s="56"/>
      <c r="AT80" s="56"/>
      <c r="AU80" s="56"/>
    </row>
    <row r="81" spans="1:47" x14ac:dyDescent="0.25">
      <c r="A81" s="87"/>
      <c r="B81" s="77"/>
      <c r="C81" s="88"/>
      <c r="D81" s="88"/>
      <c r="E81" s="8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65"/>
      <c r="AH81" s="53"/>
      <c r="AI81" s="53"/>
      <c r="AJ81" s="53"/>
      <c r="AK81" s="53"/>
      <c r="AL81" s="53"/>
      <c r="AM81" s="53"/>
      <c r="AN81" s="53"/>
      <c r="AO81" s="53"/>
      <c r="AP81" s="53"/>
      <c r="AQ81" s="53"/>
      <c r="AR81" s="53"/>
      <c r="AS81" s="53"/>
      <c r="AT81" s="53"/>
      <c r="AU81" s="53"/>
    </row>
    <row r="82" spans="1:47" ht="14.4" thickBot="1" x14ac:dyDescent="0.3">
      <c r="A82" s="87"/>
      <c r="B82" s="77"/>
      <c r="C82" s="88"/>
      <c r="D82" s="88"/>
      <c r="E82" s="8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65"/>
      <c r="AH82" s="53"/>
      <c r="AI82" s="53"/>
      <c r="AJ82" s="53"/>
      <c r="AK82" s="53"/>
      <c r="AL82" s="53"/>
      <c r="AM82" s="53"/>
      <c r="AN82" s="53"/>
      <c r="AO82" s="53"/>
      <c r="AP82" s="53"/>
      <c r="AQ82" s="53"/>
      <c r="AR82" s="53"/>
      <c r="AS82" s="53"/>
      <c r="AT82" s="53"/>
      <c r="AU82" s="53"/>
    </row>
    <row r="83" spans="1:47" x14ac:dyDescent="0.25">
      <c r="A83" s="449" t="s">
        <v>3</v>
      </c>
      <c r="B83" s="450"/>
      <c r="C83" s="123">
        <v>1</v>
      </c>
      <c r="D83" s="122">
        <v>2</v>
      </c>
      <c r="E83" s="122">
        <v>3</v>
      </c>
      <c r="F83" s="122">
        <v>4</v>
      </c>
      <c r="G83" s="122">
        <v>5</v>
      </c>
      <c r="H83" s="122">
        <v>6</v>
      </c>
      <c r="I83" s="122">
        <v>7</v>
      </c>
      <c r="J83" s="122">
        <v>8</v>
      </c>
      <c r="K83" s="122">
        <v>9</v>
      </c>
      <c r="L83" s="122">
        <v>10</v>
      </c>
      <c r="M83" s="122">
        <v>11</v>
      </c>
      <c r="N83" s="122">
        <v>12</v>
      </c>
      <c r="O83" s="122">
        <v>13</v>
      </c>
      <c r="P83" s="122">
        <v>14</v>
      </c>
      <c r="Q83" s="122">
        <v>15</v>
      </c>
      <c r="R83" s="122">
        <v>16</v>
      </c>
      <c r="S83" s="122">
        <v>17</v>
      </c>
      <c r="T83" s="122">
        <v>18</v>
      </c>
      <c r="U83" s="122">
        <v>19</v>
      </c>
      <c r="V83" s="122">
        <v>20</v>
      </c>
      <c r="W83" s="122">
        <v>21</v>
      </c>
      <c r="X83" s="122">
        <v>22</v>
      </c>
      <c r="Y83" s="122">
        <v>23</v>
      </c>
      <c r="Z83" s="122">
        <v>24</v>
      </c>
      <c r="AA83" s="122">
        <v>25</v>
      </c>
      <c r="AB83" s="122">
        <v>26</v>
      </c>
      <c r="AC83" s="122">
        <v>27</v>
      </c>
      <c r="AD83" s="122">
        <v>28</v>
      </c>
      <c r="AE83" s="122">
        <v>29</v>
      </c>
      <c r="AF83" s="124">
        <v>30</v>
      </c>
      <c r="AG83" s="59"/>
      <c r="AH83" s="53"/>
      <c r="AI83" s="53"/>
      <c r="AJ83" s="53"/>
      <c r="AK83" s="53"/>
      <c r="AL83" s="53"/>
      <c r="AM83" s="53"/>
      <c r="AN83" s="53"/>
      <c r="AO83" s="53"/>
      <c r="AP83" s="53"/>
      <c r="AQ83" s="53"/>
      <c r="AR83" s="53"/>
      <c r="AS83" s="53"/>
      <c r="AT83" s="53"/>
      <c r="AU83" s="53"/>
    </row>
    <row r="84" spans="1:47" ht="14.4" thickBot="1" x14ac:dyDescent="0.3">
      <c r="A84" s="451"/>
      <c r="B84" s="452"/>
      <c r="C84" s="125">
        <f>C$19</f>
        <v>2012</v>
      </c>
      <c r="D84" s="126">
        <f>D$19</f>
        <v>2013</v>
      </c>
      <c r="E84" s="126">
        <f t="shared" ref="E84:AF84" si="14">E$19</f>
        <v>2014</v>
      </c>
      <c r="F84" s="126">
        <f t="shared" si="14"/>
        <v>2015</v>
      </c>
      <c r="G84" s="126">
        <f t="shared" si="14"/>
        <v>2016</v>
      </c>
      <c r="H84" s="126">
        <f t="shared" si="14"/>
        <v>2017</v>
      </c>
      <c r="I84" s="126">
        <f t="shared" si="14"/>
        <v>2018</v>
      </c>
      <c r="J84" s="126">
        <f t="shared" si="14"/>
        <v>2019</v>
      </c>
      <c r="K84" s="126">
        <f t="shared" si="14"/>
        <v>2020</v>
      </c>
      <c r="L84" s="126">
        <f t="shared" si="14"/>
        <v>2021</v>
      </c>
      <c r="M84" s="126">
        <f t="shared" si="14"/>
        <v>2022</v>
      </c>
      <c r="N84" s="126">
        <f t="shared" si="14"/>
        <v>2023</v>
      </c>
      <c r="O84" s="126">
        <f t="shared" si="14"/>
        <v>2024</v>
      </c>
      <c r="P84" s="126">
        <f t="shared" si="14"/>
        <v>2025</v>
      </c>
      <c r="Q84" s="126">
        <f t="shared" si="14"/>
        <v>2026</v>
      </c>
      <c r="R84" s="126">
        <f t="shared" si="14"/>
        <v>2027</v>
      </c>
      <c r="S84" s="126">
        <f t="shared" si="14"/>
        <v>2028</v>
      </c>
      <c r="T84" s="126">
        <f t="shared" si="14"/>
        <v>2029</v>
      </c>
      <c r="U84" s="126">
        <f t="shared" si="14"/>
        <v>2030</v>
      </c>
      <c r="V84" s="126">
        <f t="shared" si="14"/>
        <v>2031</v>
      </c>
      <c r="W84" s="126">
        <f t="shared" si="14"/>
        <v>2032</v>
      </c>
      <c r="X84" s="126">
        <f t="shared" si="14"/>
        <v>2033</v>
      </c>
      <c r="Y84" s="126">
        <f t="shared" si="14"/>
        <v>2034</v>
      </c>
      <c r="Z84" s="126">
        <f t="shared" si="14"/>
        <v>2035</v>
      </c>
      <c r="AA84" s="126">
        <f t="shared" si="14"/>
        <v>2036</v>
      </c>
      <c r="AB84" s="126">
        <f t="shared" si="14"/>
        <v>2037</v>
      </c>
      <c r="AC84" s="126">
        <f t="shared" si="14"/>
        <v>2038</v>
      </c>
      <c r="AD84" s="126">
        <f t="shared" si="14"/>
        <v>2039</v>
      </c>
      <c r="AE84" s="126">
        <f t="shared" si="14"/>
        <v>2040</v>
      </c>
      <c r="AF84" s="127">
        <f t="shared" si="14"/>
        <v>2041</v>
      </c>
      <c r="AG84" s="59"/>
      <c r="AH84" s="53"/>
      <c r="AI84" s="53"/>
      <c r="AJ84" s="53"/>
      <c r="AK84" s="53"/>
      <c r="AL84" s="53"/>
      <c r="AM84" s="53"/>
      <c r="AN84" s="53"/>
      <c r="AO84" s="53"/>
      <c r="AP84" s="53"/>
      <c r="AQ84" s="53"/>
      <c r="AR84" s="53"/>
      <c r="AS84" s="53"/>
      <c r="AT84" s="53"/>
      <c r="AU84" s="53"/>
    </row>
    <row r="85" spans="1:47" ht="17.399999999999999" x14ac:dyDescent="0.25">
      <c r="A85" s="72"/>
      <c r="B85" s="73" t="s">
        <v>7</v>
      </c>
      <c r="C85" s="111"/>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110"/>
      <c r="AD85" s="110"/>
      <c r="AE85" s="110"/>
      <c r="AF85" s="107"/>
      <c r="AG85" s="74" t="s">
        <v>32</v>
      </c>
      <c r="AH85" s="53"/>
      <c r="AI85" s="53"/>
      <c r="AJ85" s="53"/>
      <c r="AK85" s="53"/>
      <c r="AL85" s="53"/>
      <c r="AM85" s="53"/>
      <c r="AN85" s="53"/>
      <c r="AO85" s="53"/>
      <c r="AP85" s="53"/>
      <c r="AQ85" s="53"/>
      <c r="AR85" s="53"/>
      <c r="AS85" s="53"/>
      <c r="AT85" s="53"/>
      <c r="AU85" s="53"/>
    </row>
    <row r="86" spans="1:47" ht="17.399999999999999" x14ac:dyDescent="0.3">
      <c r="A86" s="75" t="s">
        <v>67</v>
      </c>
      <c r="B86" s="76" t="s">
        <v>11</v>
      </c>
      <c r="C86" s="112"/>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113"/>
      <c r="AG86" s="79"/>
      <c r="AH86" s="53"/>
      <c r="AI86" s="53"/>
      <c r="AJ86" s="53"/>
      <c r="AK86" s="53"/>
      <c r="AL86" s="53"/>
      <c r="AM86" s="53"/>
      <c r="AN86" s="53"/>
      <c r="AO86" s="53"/>
      <c r="AP86" s="53"/>
      <c r="AQ86" s="53"/>
      <c r="AR86" s="53"/>
      <c r="AS86" s="53"/>
      <c r="AT86" s="53"/>
      <c r="AU86" s="53"/>
    </row>
    <row r="87" spans="1:47" ht="15.6" x14ac:dyDescent="0.3">
      <c r="A87" s="80" t="s">
        <v>44</v>
      </c>
      <c r="C87" s="112"/>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113"/>
      <c r="AG87" s="79"/>
      <c r="AH87" s="53"/>
      <c r="AI87" s="53"/>
      <c r="AJ87" s="53"/>
      <c r="AK87" s="53"/>
      <c r="AL87" s="53"/>
      <c r="AM87" s="53"/>
      <c r="AN87" s="53"/>
      <c r="AO87" s="53"/>
      <c r="AP87" s="53"/>
      <c r="AQ87" s="53"/>
      <c r="AR87" s="53"/>
      <c r="AS87" s="53"/>
      <c r="AT87" s="53"/>
      <c r="AU87" s="53"/>
    </row>
    <row r="88" spans="1:47" x14ac:dyDescent="0.25">
      <c r="A88" s="81" t="s">
        <v>46</v>
      </c>
      <c r="B88" s="82" t="s">
        <v>41</v>
      </c>
      <c r="C88" s="336"/>
      <c r="D88" s="337"/>
      <c r="E88" s="337"/>
      <c r="F88" s="337"/>
      <c r="G88" s="337"/>
      <c r="H88" s="337"/>
      <c r="I88" s="337"/>
      <c r="J88" s="337"/>
      <c r="K88" s="337"/>
      <c r="L88" s="337"/>
      <c r="M88" s="337"/>
      <c r="N88" s="337"/>
      <c r="O88" s="337"/>
      <c r="P88" s="337"/>
      <c r="Q88" s="337"/>
      <c r="R88" s="337"/>
      <c r="S88" s="337"/>
      <c r="T88" s="337"/>
      <c r="U88" s="337"/>
      <c r="V88" s="337"/>
      <c r="W88" s="337"/>
      <c r="X88" s="337"/>
      <c r="Y88" s="337"/>
      <c r="Z88" s="337"/>
      <c r="AA88" s="337"/>
      <c r="AB88" s="337"/>
      <c r="AC88" s="337"/>
      <c r="AD88" s="337"/>
      <c r="AE88" s="337"/>
      <c r="AF88" s="338"/>
      <c r="AG88" s="117">
        <f ca="1">SUM(C88:OFFSET(C88,0,'Key project Info'!$B$6-1))</f>
        <v>0</v>
      </c>
      <c r="AH88" s="53"/>
      <c r="AI88" s="53"/>
      <c r="AJ88" s="53"/>
      <c r="AK88" s="53"/>
      <c r="AL88" s="53"/>
      <c r="AM88" s="53"/>
      <c r="AN88" s="53"/>
      <c r="AO88" s="53"/>
      <c r="AP88" s="53"/>
      <c r="AQ88" s="53"/>
      <c r="AR88" s="53"/>
      <c r="AS88" s="53"/>
      <c r="AT88" s="53"/>
      <c r="AU88" s="53"/>
    </row>
    <row r="89" spans="1:47" x14ac:dyDescent="0.25">
      <c r="A89" s="81" t="s">
        <v>47</v>
      </c>
      <c r="B89" s="82" t="s">
        <v>41</v>
      </c>
      <c r="C89" s="336"/>
      <c r="D89" s="337"/>
      <c r="E89" s="337"/>
      <c r="F89" s="337"/>
      <c r="G89" s="337"/>
      <c r="H89" s="337"/>
      <c r="I89" s="337"/>
      <c r="J89" s="337"/>
      <c r="K89" s="337"/>
      <c r="L89" s="337"/>
      <c r="M89" s="337"/>
      <c r="N89" s="337"/>
      <c r="O89" s="337"/>
      <c r="P89" s="337"/>
      <c r="Q89" s="337"/>
      <c r="R89" s="337"/>
      <c r="S89" s="337"/>
      <c r="T89" s="337"/>
      <c r="U89" s="337"/>
      <c r="V89" s="337"/>
      <c r="W89" s="337"/>
      <c r="X89" s="337"/>
      <c r="Y89" s="337"/>
      <c r="Z89" s="337"/>
      <c r="AA89" s="337"/>
      <c r="AB89" s="337"/>
      <c r="AC89" s="337"/>
      <c r="AD89" s="337"/>
      <c r="AE89" s="337"/>
      <c r="AF89" s="338"/>
      <c r="AG89" s="117">
        <f ca="1">SUM(C89:OFFSET(C89,0,'Key project Info'!$B$6-1))</f>
        <v>0</v>
      </c>
      <c r="AH89" s="53"/>
      <c r="AI89" s="53"/>
      <c r="AJ89" s="53"/>
      <c r="AK89" s="53"/>
      <c r="AL89" s="53"/>
      <c r="AM89" s="53"/>
      <c r="AN89" s="53"/>
      <c r="AO89" s="53"/>
      <c r="AP89" s="53"/>
      <c r="AQ89" s="53"/>
      <c r="AR89" s="53"/>
      <c r="AS89" s="53"/>
      <c r="AT89" s="53"/>
      <c r="AU89" s="53"/>
    </row>
    <row r="90" spans="1:47" x14ac:dyDescent="0.25">
      <c r="A90" s="81" t="s">
        <v>48</v>
      </c>
      <c r="B90" s="82" t="s">
        <v>39</v>
      </c>
      <c r="C90" s="336"/>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8"/>
      <c r="AG90" s="117">
        <f ca="1">SUM(C90:OFFSET(C90,0,'Key project Info'!$B$6-1))</f>
        <v>0</v>
      </c>
      <c r="AH90" s="53"/>
      <c r="AI90" s="53"/>
      <c r="AJ90" s="53"/>
      <c r="AK90" s="53"/>
      <c r="AL90" s="53"/>
      <c r="AM90" s="53"/>
      <c r="AN90" s="53"/>
      <c r="AO90" s="53"/>
      <c r="AP90" s="53"/>
      <c r="AQ90" s="53"/>
      <c r="AR90" s="53"/>
      <c r="AS90" s="53"/>
      <c r="AT90" s="53"/>
      <c r="AU90" s="53"/>
    </row>
    <row r="91" spans="1:47" x14ac:dyDescent="0.25">
      <c r="A91" s="81"/>
      <c r="B91" s="82" t="s">
        <v>39</v>
      </c>
      <c r="C91" s="336"/>
      <c r="D91" s="337"/>
      <c r="E91" s="337"/>
      <c r="F91" s="337"/>
      <c r="G91" s="337"/>
      <c r="H91" s="337"/>
      <c r="I91" s="337"/>
      <c r="J91" s="337"/>
      <c r="K91" s="337"/>
      <c r="L91" s="337"/>
      <c r="M91" s="337"/>
      <c r="N91" s="337"/>
      <c r="O91" s="337"/>
      <c r="P91" s="337"/>
      <c r="Q91" s="337"/>
      <c r="R91" s="337"/>
      <c r="S91" s="337"/>
      <c r="T91" s="337"/>
      <c r="U91" s="337"/>
      <c r="V91" s="337"/>
      <c r="W91" s="337"/>
      <c r="X91" s="337"/>
      <c r="Y91" s="337"/>
      <c r="Z91" s="337"/>
      <c r="AA91" s="337"/>
      <c r="AB91" s="337"/>
      <c r="AC91" s="337"/>
      <c r="AD91" s="337"/>
      <c r="AE91" s="337"/>
      <c r="AF91" s="338"/>
      <c r="AG91" s="117">
        <f ca="1">SUM(C91:OFFSET(C91,0,'Key project Info'!$B$6-1))</f>
        <v>0</v>
      </c>
      <c r="AH91" s="53"/>
      <c r="AI91" s="53"/>
      <c r="AJ91" s="53"/>
      <c r="AK91" s="53"/>
      <c r="AL91" s="53"/>
      <c r="AM91" s="53"/>
      <c r="AN91" s="53"/>
      <c r="AO91" s="53"/>
      <c r="AP91" s="53"/>
      <c r="AQ91" s="53"/>
      <c r="AR91" s="53"/>
      <c r="AS91" s="53"/>
      <c r="AT91" s="53"/>
      <c r="AU91" s="53"/>
    </row>
    <row r="92" spans="1:47" x14ac:dyDescent="0.25">
      <c r="A92" s="81"/>
      <c r="B92" s="82" t="s">
        <v>39</v>
      </c>
      <c r="C92" s="336"/>
      <c r="D92" s="337"/>
      <c r="E92" s="337"/>
      <c r="F92" s="337"/>
      <c r="G92" s="337"/>
      <c r="H92" s="337"/>
      <c r="I92" s="337"/>
      <c r="J92" s="337"/>
      <c r="K92" s="337"/>
      <c r="L92" s="337"/>
      <c r="M92" s="337"/>
      <c r="N92" s="337"/>
      <c r="O92" s="337"/>
      <c r="P92" s="337"/>
      <c r="Q92" s="337"/>
      <c r="R92" s="337"/>
      <c r="S92" s="337"/>
      <c r="T92" s="337"/>
      <c r="U92" s="337"/>
      <c r="V92" s="337"/>
      <c r="W92" s="337"/>
      <c r="X92" s="337"/>
      <c r="Y92" s="337"/>
      <c r="Z92" s="337"/>
      <c r="AA92" s="337"/>
      <c r="AB92" s="337"/>
      <c r="AC92" s="337"/>
      <c r="AD92" s="337"/>
      <c r="AE92" s="337"/>
      <c r="AF92" s="338"/>
      <c r="AG92" s="117">
        <f ca="1">SUM(C92:OFFSET(C92,0,'Key project Info'!$B$6-1))</f>
        <v>0</v>
      </c>
      <c r="AH92" s="53"/>
      <c r="AI92" s="53"/>
      <c r="AJ92" s="53"/>
      <c r="AK92" s="53"/>
      <c r="AL92" s="53"/>
      <c r="AM92" s="53"/>
      <c r="AN92" s="53"/>
      <c r="AO92" s="53"/>
      <c r="AP92" s="53"/>
      <c r="AQ92" s="53"/>
      <c r="AR92" s="53"/>
      <c r="AS92" s="53"/>
      <c r="AT92" s="53"/>
      <c r="AU92" s="53"/>
    </row>
    <row r="93" spans="1:47" x14ac:dyDescent="0.25">
      <c r="A93" s="81"/>
      <c r="B93" s="82" t="s">
        <v>39</v>
      </c>
      <c r="C93" s="336"/>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8"/>
      <c r="AG93" s="117">
        <f ca="1">SUM(C93:OFFSET(C93,0,'Key project Info'!$B$6-1))</f>
        <v>0</v>
      </c>
      <c r="AH93" s="53"/>
      <c r="AI93" s="53"/>
      <c r="AJ93" s="53"/>
      <c r="AK93" s="53"/>
      <c r="AL93" s="53"/>
      <c r="AM93" s="53"/>
      <c r="AN93" s="53"/>
      <c r="AO93" s="53"/>
      <c r="AP93" s="53"/>
      <c r="AQ93" s="53"/>
      <c r="AR93" s="53"/>
      <c r="AS93" s="53"/>
      <c r="AT93" s="53"/>
      <c r="AU93" s="53"/>
    </row>
    <row r="94" spans="1:47" x14ac:dyDescent="0.25">
      <c r="A94" s="81"/>
      <c r="B94" s="82" t="s">
        <v>39</v>
      </c>
      <c r="C94" s="336"/>
      <c r="D94" s="337"/>
      <c r="E94" s="337"/>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8"/>
      <c r="AG94" s="117">
        <f ca="1">SUM(C94:OFFSET(C94,0,'Key project Info'!$B$6-1))</f>
        <v>0</v>
      </c>
      <c r="AH94" s="53"/>
      <c r="AI94" s="53"/>
      <c r="AJ94" s="53"/>
      <c r="AK94" s="53"/>
      <c r="AL94" s="53"/>
      <c r="AM94" s="53"/>
      <c r="AN94" s="53"/>
      <c r="AO94" s="53"/>
      <c r="AP94" s="53"/>
      <c r="AQ94" s="53"/>
      <c r="AR94" s="53"/>
      <c r="AS94" s="53"/>
      <c r="AT94" s="53"/>
      <c r="AU94" s="53"/>
    </row>
    <row r="95" spans="1:47" x14ac:dyDescent="0.25">
      <c r="A95" s="81"/>
      <c r="B95" s="82" t="s">
        <v>40</v>
      </c>
      <c r="C95" s="336"/>
      <c r="D95" s="337"/>
      <c r="E95" s="337"/>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8"/>
      <c r="AG95" s="117">
        <f ca="1">SUM(C95:OFFSET(C95,0,'Key project Info'!$B$6-1))</f>
        <v>0</v>
      </c>
      <c r="AH95" s="53"/>
      <c r="AI95" s="53"/>
      <c r="AJ95" s="53"/>
      <c r="AK95" s="53"/>
      <c r="AL95" s="53"/>
      <c r="AM95" s="53"/>
      <c r="AN95" s="53"/>
      <c r="AO95" s="53"/>
      <c r="AP95" s="53"/>
      <c r="AQ95" s="53"/>
      <c r="AR95" s="53"/>
      <c r="AS95" s="53"/>
      <c r="AT95" s="53"/>
      <c r="AU95" s="53"/>
    </row>
    <row r="96" spans="1:47" x14ac:dyDescent="0.25">
      <c r="A96" s="81"/>
      <c r="B96" s="82" t="s">
        <v>40</v>
      </c>
      <c r="C96" s="336"/>
      <c r="D96" s="337"/>
      <c r="E96" s="337"/>
      <c r="F96" s="337"/>
      <c r="G96" s="337"/>
      <c r="H96" s="337"/>
      <c r="I96" s="337"/>
      <c r="J96" s="337"/>
      <c r="K96" s="337"/>
      <c r="L96" s="337"/>
      <c r="M96" s="337"/>
      <c r="N96" s="337"/>
      <c r="O96" s="337"/>
      <c r="P96" s="337"/>
      <c r="Q96" s="337"/>
      <c r="R96" s="337"/>
      <c r="S96" s="337"/>
      <c r="T96" s="337"/>
      <c r="U96" s="337"/>
      <c r="V96" s="337"/>
      <c r="W96" s="337"/>
      <c r="X96" s="337"/>
      <c r="Y96" s="337"/>
      <c r="Z96" s="337"/>
      <c r="AA96" s="337"/>
      <c r="AB96" s="337"/>
      <c r="AC96" s="337"/>
      <c r="AD96" s="337"/>
      <c r="AE96" s="337"/>
      <c r="AF96" s="338"/>
      <c r="AG96" s="117">
        <f ca="1">SUM(C96:OFFSET(C96,0,'Key project Info'!$B$6-1))</f>
        <v>0</v>
      </c>
      <c r="AH96" s="53"/>
      <c r="AI96" s="53"/>
      <c r="AJ96" s="53"/>
      <c r="AK96" s="53"/>
      <c r="AL96" s="53"/>
      <c r="AM96" s="53"/>
      <c r="AN96" s="53"/>
      <c r="AO96" s="53"/>
      <c r="AP96" s="53"/>
      <c r="AQ96" s="53"/>
      <c r="AR96" s="53"/>
      <c r="AS96" s="53"/>
      <c r="AT96" s="53"/>
      <c r="AU96" s="53"/>
    </row>
    <row r="97" spans="1:47" x14ac:dyDescent="0.25">
      <c r="A97" s="81"/>
      <c r="B97" s="82" t="s">
        <v>39</v>
      </c>
      <c r="C97" s="336"/>
      <c r="D97" s="337"/>
      <c r="E97" s="337"/>
      <c r="F97" s="337"/>
      <c r="G97" s="337"/>
      <c r="H97" s="337"/>
      <c r="I97" s="337"/>
      <c r="J97" s="337"/>
      <c r="K97" s="337"/>
      <c r="L97" s="337"/>
      <c r="M97" s="337"/>
      <c r="N97" s="337"/>
      <c r="O97" s="337"/>
      <c r="P97" s="337"/>
      <c r="Q97" s="337"/>
      <c r="R97" s="337"/>
      <c r="S97" s="337"/>
      <c r="T97" s="337"/>
      <c r="U97" s="337"/>
      <c r="V97" s="337"/>
      <c r="W97" s="337"/>
      <c r="X97" s="337"/>
      <c r="Y97" s="337"/>
      <c r="Z97" s="337"/>
      <c r="AA97" s="337"/>
      <c r="AB97" s="337"/>
      <c r="AC97" s="337"/>
      <c r="AD97" s="337"/>
      <c r="AE97" s="337"/>
      <c r="AF97" s="338"/>
      <c r="AG97" s="117">
        <f ca="1">SUM(C97:OFFSET(C97,0,'Key project Info'!$B$6-1))</f>
        <v>0</v>
      </c>
      <c r="AH97" s="53"/>
      <c r="AI97" s="53"/>
      <c r="AJ97" s="53"/>
      <c r="AK97" s="53"/>
      <c r="AL97" s="53"/>
      <c r="AM97" s="53"/>
      <c r="AN97" s="53"/>
      <c r="AO97" s="53"/>
      <c r="AP97" s="53"/>
      <c r="AQ97" s="53"/>
      <c r="AR97" s="53"/>
      <c r="AS97" s="53"/>
      <c r="AT97" s="53"/>
      <c r="AU97" s="53"/>
    </row>
    <row r="98" spans="1:47" x14ac:dyDescent="0.25">
      <c r="A98" s="81"/>
      <c r="B98" s="82" t="s">
        <v>39</v>
      </c>
      <c r="C98" s="336"/>
      <c r="D98" s="337"/>
      <c r="E98" s="337"/>
      <c r="F98" s="337"/>
      <c r="G98" s="337"/>
      <c r="H98" s="337"/>
      <c r="I98" s="337"/>
      <c r="J98" s="337"/>
      <c r="K98" s="337"/>
      <c r="L98" s="337"/>
      <c r="M98" s="337"/>
      <c r="N98" s="337"/>
      <c r="O98" s="337"/>
      <c r="P98" s="337"/>
      <c r="Q98" s="337"/>
      <c r="R98" s="337"/>
      <c r="S98" s="337"/>
      <c r="T98" s="337"/>
      <c r="U98" s="337"/>
      <c r="V98" s="337"/>
      <c r="W98" s="337"/>
      <c r="X98" s="337"/>
      <c r="Y98" s="337"/>
      <c r="Z98" s="337"/>
      <c r="AA98" s="337"/>
      <c r="AB98" s="337"/>
      <c r="AC98" s="337"/>
      <c r="AD98" s="337"/>
      <c r="AE98" s="337"/>
      <c r="AF98" s="338"/>
      <c r="AG98" s="117">
        <f ca="1">SUM(C98:OFFSET(C98,0,'Key project Info'!$B$6-1))</f>
        <v>0</v>
      </c>
      <c r="AH98" s="53"/>
      <c r="AI98" s="53"/>
      <c r="AJ98" s="53"/>
      <c r="AK98" s="53"/>
      <c r="AL98" s="53"/>
      <c r="AM98" s="53"/>
      <c r="AN98" s="53"/>
      <c r="AO98" s="53"/>
      <c r="AP98" s="53"/>
      <c r="AQ98" s="53"/>
      <c r="AR98" s="53"/>
      <c r="AS98" s="53"/>
      <c r="AT98" s="53"/>
      <c r="AU98" s="53"/>
    </row>
    <row r="99" spans="1:47" x14ac:dyDescent="0.25">
      <c r="A99" s="81"/>
      <c r="B99" s="82" t="s">
        <v>40</v>
      </c>
      <c r="C99" s="336">
        <v>29</v>
      </c>
      <c r="D99" s="337"/>
      <c r="E99" s="337"/>
      <c r="F99" s="337"/>
      <c r="G99" s="337"/>
      <c r="H99" s="337"/>
      <c r="I99" s="337"/>
      <c r="J99" s="337"/>
      <c r="K99" s="337"/>
      <c r="L99" s="337"/>
      <c r="M99" s="337"/>
      <c r="N99" s="337"/>
      <c r="O99" s="337"/>
      <c r="P99" s="337"/>
      <c r="Q99" s="337"/>
      <c r="R99" s="337"/>
      <c r="S99" s="337"/>
      <c r="T99" s="337"/>
      <c r="U99" s="337"/>
      <c r="V99" s="337"/>
      <c r="W99" s="337"/>
      <c r="X99" s="337"/>
      <c r="Y99" s="337"/>
      <c r="Z99" s="337"/>
      <c r="AA99" s="337"/>
      <c r="AB99" s="337"/>
      <c r="AC99" s="337"/>
      <c r="AD99" s="337"/>
      <c r="AE99" s="337"/>
      <c r="AF99" s="338"/>
      <c r="AG99" s="117">
        <f ca="1">SUM(C99:OFFSET(C99,0,'Key project Info'!$B$6-1))</f>
        <v>29</v>
      </c>
      <c r="AH99" s="53"/>
      <c r="AI99" s="53"/>
      <c r="AJ99" s="53"/>
      <c r="AK99" s="53"/>
      <c r="AL99" s="53"/>
      <c r="AM99" s="53"/>
      <c r="AN99" s="53"/>
      <c r="AO99" s="53"/>
      <c r="AP99" s="53"/>
      <c r="AQ99" s="53"/>
      <c r="AR99" s="53"/>
      <c r="AS99" s="53"/>
      <c r="AT99" s="53"/>
      <c r="AU99" s="53"/>
    </row>
    <row r="100" spans="1:47" ht="14.4" thickBot="1" x14ac:dyDescent="0.3">
      <c r="A100" s="116" t="s">
        <v>146</v>
      </c>
      <c r="B100" s="84"/>
      <c r="C100" s="114">
        <f>IF(C83&gt;'Key project Info'!$B$6,"",SUM(C88:C99))</f>
        <v>29</v>
      </c>
      <c r="D100" s="339">
        <f>IF(D83&gt;'Key project Info'!$B$6,"",SUM(D88:D99))</f>
        <v>0</v>
      </c>
      <c r="E100" s="85">
        <f>IF(E83&gt;'Key project Info'!$B$6,"",SUM(E88:E99))</f>
        <v>0</v>
      </c>
      <c r="F100" s="85">
        <f>IF(F83&gt;'Key project Info'!$B$6,"",SUM(F88:F99))</f>
        <v>0</v>
      </c>
      <c r="G100" s="85">
        <f>IF(G83&gt;'Key project Info'!$B$6,"",SUM(G88:G99))</f>
        <v>0</v>
      </c>
      <c r="H100" s="85">
        <f>IF(H83&gt;'Key project Info'!$B$6,"",SUM(H88:H99))</f>
        <v>0</v>
      </c>
      <c r="I100" s="85">
        <f>IF(I83&gt;'Key project Info'!$B$6,"",SUM(I88:I99))</f>
        <v>0</v>
      </c>
      <c r="J100" s="85">
        <f>IF(J83&gt;'Key project Info'!$B$6,"",SUM(J88:J99))</f>
        <v>0</v>
      </c>
      <c r="K100" s="85">
        <f>IF(K83&gt;'Key project Info'!$B$6,"",SUM(K88:K99))</f>
        <v>0</v>
      </c>
      <c r="L100" s="85">
        <f>IF(L83&gt;'Key project Info'!$B$6,"",SUM(L88:L99))</f>
        <v>0</v>
      </c>
      <c r="M100" s="85">
        <f>IF(M83&gt;'Key project Info'!$B$6,"",SUM(M88:M99))</f>
        <v>0</v>
      </c>
      <c r="N100" s="85">
        <f>IF(N83&gt;'Key project Info'!$B$6,"",SUM(N88:N99))</f>
        <v>0</v>
      </c>
      <c r="O100" s="85">
        <f>IF(O83&gt;'Key project Info'!$B$6,"",SUM(O88:O99))</f>
        <v>0</v>
      </c>
      <c r="P100" s="85">
        <f>IF(P83&gt;'Key project Info'!$B$6,"",SUM(P88:P99))</f>
        <v>0</v>
      </c>
      <c r="Q100" s="85">
        <f>IF(Q83&gt;'Key project Info'!$B$6,"",SUM(Q88:Q99))</f>
        <v>0</v>
      </c>
      <c r="R100" s="85">
        <f>IF(R83&gt;'Key project Info'!$B$6,"",SUM(R88:R99))</f>
        <v>0</v>
      </c>
      <c r="S100" s="85">
        <f>IF(S83&gt;'Key project Info'!$B$6,"",SUM(S88:S99))</f>
        <v>0</v>
      </c>
      <c r="T100" s="85">
        <f>IF(T83&gt;'Key project Info'!$B$6,"",SUM(T88:T99))</f>
        <v>0</v>
      </c>
      <c r="U100" s="85">
        <f>IF(U83&gt;'Key project Info'!$B$6,"",SUM(U88:U99))</f>
        <v>0</v>
      </c>
      <c r="V100" s="85">
        <f>IF(V83&gt;'Key project Info'!$B$6,"",SUM(V88:V99))</f>
        <v>0</v>
      </c>
      <c r="W100" s="85" t="str">
        <f>IF(W83&gt;'Key project Info'!$B$6,"",SUM(W88:W99))</f>
        <v/>
      </c>
      <c r="X100" s="85" t="str">
        <f>IF(X83&gt;'Key project Info'!$B$6,"",SUM(X88:X99))</f>
        <v/>
      </c>
      <c r="Y100" s="85" t="str">
        <f>IF(Y83&gt;'Key project Info'!$B$6,"",SUM(Y88:Y99))</f>
        <v/>
      </c>
      <c r="Z100" s="85" t="str">
        <f>IF(Z83&gt;'Key project Info'!$B$6,"",SUM(Z88:Z99))</f>
        <v/>
      </c>
      <c r="AA100" s="85" t="str">
        <f>IF(AA83&gt;'Key project Info'!$B$6,"",SUM(AA88:AA99))</f>
        <v/>
      </c>
      <c r="AB100" s="85" t="str">
        <f>IF(AB83&gt;'Key project Info'!$B$6,"",SUM(AB88:AB99))</f>
        <v/>
      </c>
      <c r="AC100" s="85" t="str">
        <f>IF(AC83&gt;'Key project Info'!$B$6,"",SUM(AC88:AC99))</f>
        <v/>
      </c>
      <c r="AD100" s="85" t="str">
        <f>IF(AD83&gt;'Key project Info'!$B$6,"",SUM(AD88:AD99))</f>
        <v/>
      </c>
      <c r="AE100" s="85" t="str">
        <f>IF(AE83&gt;'Key project Info'!$B$6,"",SUM(AE88:AE99))</f>
        <v/>
      </c>
      <c r="AF100" s="115" t="str">
        <f>IF(AF83&gt;'Key project Info'!$B$6,"",SUM(AF88:AF99))</f>
        <v/>
      </c>
      <c r="AG100" s="83">
        <f t="shared" ref="AG100" si="15">SUM(C100:AF100)</f>
        <v>29</v>
      </c>
      <c r="AH100" s="53"/>
      <c r="AI100" s="53"/>
      <c r="AJ100" s="53"/>
      <c r="AK100" s="53"/>
      <c r="AL100" s="53"/>
      <c r="AM100" s="53"/>
      <c r="AN100" s="53"/>
      <c r="AO100" s="53"/>
      <c r="AP100" s="53"/>
      <c r="AQ100" s="53"/>
      <c r="AR100" s="53"/>
      <c r="AS100" s="53"/>
      <c r="AT100" s="53"/>
      <c r="AU100" s="53"/>
    </row>
    <row r="101" spans="1:47" ht="14.4" thickBot="1" x14ac:dyDescent="0.3">
      <c r="A101" s="58"/>
      <c r="B101" s="77"/>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118"/>
      <c r="AG101" s="83"/>
      <c r="AH101" s="53"/>
      <c r="AI101" s="53"/>
      <c r="AJ101" s="53"/>
      <c r="AK101" s="53"/>
      <c r="AL101" s="53"/>
      <c r="AM101" s="53"/>
      <c r="AN101" s="53"/>
      <c r="AO101" s="53"/>
      <c r="AP101" s="53"/>
      <c r="AQ101" s="53"/>
      <c r="AR101" s="53"/>
      <c r="AS101" s="53"/>
      <c r="AT101" s="53"/>
      <c r="AU101" s="53"/>
    </row>
    <row r="102" spans="1:47" s="324" customFormat="1" x14ac:dyDescent="0.25">
      <c r="A102" s="178" t="s">
        <v>76</v>
      </c>
      <c r="B102" s="340"/>
      <c r="C102" s="341">
        <f>IF(C83&gt;'Key project Info'!$B$6,"",SUMIF($B88:$B99,"Implementation",C88:C99))</f>
        <v>0</v>
      </c>
      <c r="D102" s="341">
        <f>IF(D83&gt;'Key project Info'!$B$6,"",SUMIF($B88:$B99,"Implementation",D88:D99))</f>
        <v>0</v>
      </c>
      <c r="E102" s="341">
        <f>IF(E83&gt;'Key project Info'!$B$6,"",SUMIF($B88:$B99,"Implementation",E88:E99))</f>
        <v>0</v>
      </c>
      <c r="F102" s="341">
        <f>IF(F83&gt;'Key project Info'!$B$6,"",SUMIF($B88:$B99,"Implementation",F88:F99))</f>
        <v>0</v>
      </c>
      <c r="G102" s="341">
        <f>IF(G83&gt;'Key project Info'!$B$6,"",SUMIF($B88:$B99,"Implementation",G88:G99))</f>
        <v>0</v>
      </c>
      <c r="H102" s="341">
        <f>IF(H83&gt;'Key project Info'!$B$6,"",SUMIF($B88:$B99,"Implementation",H88:H99))</f>
        <v>0</v>
      </c>
      <c r="I102" s="341">
        <f>IF(I83&gt;'Key project Info'!$B$6,"",SUMIF($B88:$B99,"Implementation",I88:I99))</f>
        <v>0</v>
      </c>
      <c r="J102" s="341">
        <f>IF(J83&gt;'Key project Info'!$B$6,"",SUMIF($B88:$B99,"Implementation",J88:J99))</f>
        <v>0</v>
      </c>
      <c r="K102" s="341">
        <f>IF(K83&gt;'Key project Info'!$B$6,"",SUMIF($B88:$B99,"Implementation",K88:K99))</f>
        <v>0</v>
      </c>
      <c r="L102" s="341">
        <f>IF(L83&gt;'Key project Info'!$B$6,"",SUMIF($B88:$B99,"Implementation",L88:L99))</f>
        <v>0</v>
      </c>
      <c r="M102" s="341">
        <f>IF(M83&gt;'Key project Info'!$B$6,"",SUMIF($B88:$B99,"Implementation",M88:M99))</f>
        <v>0</v>
      </c>
      <c r="N102" s="341">
        <f>IF(N83&gt;'Key project Info'!$B$6,"",SUMIF($B88:$B99,"Implementation",N88:N99))</f>
        <v>0</v>
      </c>
      <c r="O102" s="341">
        <f>IF(O83&gt;'Key project Info'!$B$6,"",SUMIF($B88:$B99,"Implementation",O88:O99))</f>
        <v>0</v>
      </c>
      <c r="P102" s="341">
        <f>IF(P83&gt;'Key project Info'!$B$6,"",SUMIF($B88:$B99,"Implementation",P88:P99))</f>
        <v>0</v>
      </c>
      <c r="Q102" s="341">
        <f>IF(Q83&gt;'Key project Info'!$B$6,"",SUMIF($B88:$B99,"Implementation",Q88:Q99))</f>
        <v>0</v>
      </c>
      <c r="R102" s="341">
        <f>IF(R83&gt;'Key project Info'!$B$6,"",SUMIF($B88:$B99,"Implementation",R88:R99))</f>
        <v>0</v>
      </c>
      <c r="S102" s="341">
        <f>IF(S83&gt;'Key project Info'!$B$6,"",SUMIF($B88:$B99,"Implementation",S88:S99))</f>
        <v>0</v>
      </c>
      <c r="T102" s="341">
        <f>IF(T83&gt;'Key project Info'!$B$6,"",SUMIF($B88:$B99,"Implementation",T88:T99))</f>
        <v>0</v>
      </c>
      <c r="U102" s="341">
        <f>IF(U83&gt;'Key project Info'!$B$6,"",SUMIF($B88:$B99,"Implementation",U88:U99))</f>
        <v>0</v>
      </c>
      <c r="V102" s="341">
        <f>IF(V83&gt;'Key project Info'!$B$6,"",SUMIF($B88:$B99,"Implementation",V88:V99))</f>
        <v>0</v>
      </c>
      <c r="W102" s="341" t="str">
        <f>IF(W83&gt;'Key project Info'!$B$6,"",SUMIF($B88:$B99,"Implementation",W88:W99))</f>
        <v/>
      </c>
      <c r="X102" s="341" t="str">
        <f>IF(X83&gt;'Key project Info'!$B$6,"",SUMIF($B88:$B99,"Implementation",X88:X99))</f>
        <v/>
      </c>
      <c r="Y102" s="341" t="str">
        <f>IF(Y83&gt;'Key project Info'!$B$6,"",SUMIF($B88:$B99,"Implementation",Y88:Y99))</f>
        <v/>
      </c>
      <c r="Z102" s="341" t="str">
        <f>IF(Z83&gt;'Key project Info'!$B$6,"",SUMIF($B88:$B99,"Implementation",Z88:Z99))</f>
        <v/>
      </c>
      <c r="AA102" s="341" t="str">
        <f>IF(AA83&gt;'Key project Info'!$B$6,"",SUMIF($B88:$B99,"Implementation",AA88:AA99))</f>
        <v/>
      </c>
      <c r="AB102" s="341" t="str">
        <f>IF(AB83&gt;'Key project Info'!$B$6,"",SUMIF($B88:$B99,"Implementation",AB88:AB99))</f>
        <v/>
      </c>
      <c r="AC102" s="341" t="str">
        <f>IF(AC83&gt;'Key project Info'!$B$6,"",SUMIF($B88:$B99,"Implementation",AC88:AC99))</f>
        <v/>
      </c>
      <c r="AD102" s="341" t="str">
        <f>IF(AD83&gt;'Key project Info'!$B$6,"",SUMIF($B88:$B99,"Implementation",AD88:AD99))</f>
        <v/>
      </c>
      <c r="AE102" s="341" t="str">
        <f>IF(AE83&gt;'Key project Info'!$B$6,"",SUMIF($B88:$B99,"Implementation",AE88:AE99))</f>
        <v/>
      </c>
      <c r="AF102" s="342" t="str">
        <f>IF(AF83&gt;'Key project Info'!$B$6,"",SUMIF($B88:$B99,"Implementation",AF88:AF99))</f>
        <v/>
      </c>
      <c r="AG102" s="83">
        <f>SUM(C102:AF102)</f>
        <v>0</v>
      </c>
      <c r="AH102" s="56"/>
      <c r="AI102" s="56"/>
      <c r="AJ102" s="56"/>
      <c r="AK102" s="56"/>
      <c r="AL102" s="56"/>
      <c r="AM102" s="56"/>
      <c r="AN102" s="56"/>
      <c r="AO102" s="56"/>
      <c r="AP102" s="56"/>
      <c r="AQ102" s="56"/>
      <c r="AR102" s="56"/>
      <c r="AS102" s="56"/>
      <c r="AT102" s="56"/>
      <c r="AU102" s="56"/>
    </row>
    <row r="103" spans="1:47" s="324" customFormat="1" x14ac:dyDescent="0.25">
      <c r="A103" s="180" t="s">
        <v>77</v>
      </c>
      <c r="B103" s="343"/>
      <c r="C103" s="344">
        <f>IF(C83&gt;'Key project Info'!$B$6,"",SUMIF($B88:$B99,"Transaction",C88:C99))</f>
        <v>29</v>
      </c>
      <c r="D103" s="344">
        <f>IF(D83&gt;'Key project Info'!$B$6,"",SUMIF($B88:$B99,"Transaction",D88:D99))</f>
        <v>0</v>
      </c>
      <c r="E103" s="344">
        <f>IF(E83&gt;'Key project Info'!$B$6,"",SUMIF($B88:$B99,"Transaction",E88:E99))</f>
        <v>0</v>
      </c>
      <c r="F103" s="344">
        <f>IF(F83&gt;'Key project Info'!$B$6,"",SUMIF($B88:$B99,"Transaction",F88:F99))</f>
        <v>0</v>
      </c>
      <c r="G103" s="344">
        <f>IF(G83&gt;'Key project Info'!$B$6,"",SUMIF($B88:$B99,"Transaction",G88:G99))</f>
        <v>0</v>
      </c>
      <c r="H103" s="344">
        <f>IF(H83&gt;'Key project Info'!$B$6,"",SUMIF($B88:$B99,"Transaction",H88:H99))</f>
        <v>0</v>
      </c>
      <c r="I103" s="344">
        <f>IF(I83&gt;'Key project Info'!$B$6,"",SUMIF($B88:$B99,"Transaction",I88:I99))</f>
        <v>0</v>
      </c>
      <c r="J103" s="344">
        <f>IF(J83&gt;'Key project Info'!$B$6,"",SUMIF($B88:$B99,"Transaction",J88:J99))</f>
        <v>0</v>
      </c>
      <c r="K103" s="344">
        <f>IF(K83&gt;'Key project Info'!$B$6,"",SUMIF($B88:$B99,"Transaction",K88:K99))</f>
        <v>0</v>
      </c>
      <c r="L103" s="344">
        <f>IF(L83&gt;'Key project Info'!$B$6,"",SUMIF($B88:$B99,"Transaction",L88:L99))</f>
        <v>0</v>
      </c>
      <c r="M103" s="344">
        <f>IF(M83&gt;'Key project Info'!$B$6,"",SUMIF($B88:$B99,"Transaction",M88:M99))</f>
        <v>0</v>
      </c>
      <c r="N103" s="344">
        <f>IF(N83&gt;'Key project Info'!$B$6,"",SUMIF($B88:$B99,"Transaction",N88:N99))</f>
        <v>0</v>
      </c>
      <c r="O103" s="344">
        <f>IF(O83&gt;'Key project Info'!$B$6,"",SUMIF($B88:$B99,"Transaction",O88:O99))</f>
        <v>0</v>
      </c>
      <c r="P103" s="344">
        <f>IF(P83&gt;'Key project Info'!$B$6,"",SUMIF($B88:$B99,"Transaction",P88:P99))</f>
        <v>0</v>
      </c>
      <c r="Q103" s="344">
        <f>IF(Q83&gt;'Key project Info'!$B$6,"",SUMIF($B88:$B99,"Transaction",Q88:Q99))</f>
        <v>0</v>
      </c>
      <c r="R103" s="344">
        <f>IF(R83&gt;'Key project Info'!$B$6,"",SUMIF($B88:$B99,"Transaction",R88:R99))</f>
        <v>0</v>
      </c>
      <c r="S103" s="344">
        <f>IF(S83&gt;'Key project Info'!$B$6,"",SUMIF($B88:$B99,"Transaction",S88:S99))</f>
        <v>0</v>
      </c>
      <c r="T103" s="344">
        <f>IF(T83&gt;'Key project Info'!$B$6,"",SUMIF($B88:$B99,"Transaction",T88:T99))</f>
        <v>0</v>
      </c>
      <c r="U103" s="344">
        <f>IF(U83&gt;'Key project Info'!$B$6,"",SUMIF($B88:$B99,"Transaction",U88:U99))</f>
        <v>0</v>
      </c>
      <c r="V103" s="344">
        <f>IF(V83&gt;'Key project Info'!$B$6,"",SUMIF($B88:$B99,"Transaction",V88:V99))</f>
        <v>0</v>
      </c>
      <c r="W103" s="344" t="str">
        <f>IF(W83&gt;'Key project Info'!$B$6,"",SUMIF($B88:$B99,"Transaction",W88:W99))</f>
        <v/>
      </c>
      <c r="X103" s="344" t="str">
        <f>IF(X83&gt;'Key project Info'!$B$6,"",SUMIF($B88:$B99,"Transaction",X88:X99))</f>
        <v/>
      </c>
      <c r="Y103" s="344" t="str">
        <f>IF(Y83&gt;'Key project Info'!$B$6,"",SUMIF($B88:$B99,"Transaction",Y88:Y99))</f>
        <v/>
      </c>
      <c r="Z103" s="344" t="str">
        <f>IF(Z83&gt;'Key project Info'!$B$6,"",SUMIF($B88:$B99,"Transaction",Z88:Z99))</f>
        <v/>
      </c>
      <c r="AA103" s="344" t="str">
        <f>IF(AA83&gt;'Key project Info'!$B$6,"",SUMIF($B88:$B99,"Transaction",AA88:AA99))</f>
        <v/>
      </c>
      <c r="AB103" s="344" t="str">
        <f>IF(AB83&gt;'Key project Info'!$B$6,"",SUMIF($B88:$B99,"Transaction",AB88:AB99))</f>
        <v/>
      </c>
      <c r="AC103" s="344" t="str">
        <f>IF(AC83&gt;'Key project Info'!$B$6,"",SUMIF($B88:$B99,"Transaction",AC88:AC99))</f>
        <v/>
      </c>
      <c r="AD103" s="344" t="str">
        <f>IF(AD83&gt;'Key project Info'!$B$6,"",SUMIF($B88:$B99,"Transaction",AD88:AD99))</f>
        <v/>
      </c>
      <c r="AE103" s="344" t="str">
        <f>IF(AE83&gt;'Key project Info'!$B$6,"",SUMIF($B88:$B99,"Transaction",AE88:AE99))</f>
        <v/>
      </c>
      <c r="AF103" s="345" t="str">
        <f>IF(AF83&gt;'Key project Info'!$B$6,"",SUMIF($B88:$B99,"Transaction",AF88:AF99))</f>
        <v/>
      </c>
      <c r="AG103" s="83">
        <f>SUM(C103:AF103)</f>
        <v>29</v>
      </c>
      <c r="AH103" s="56"/>
      <c r="AI103" s="56"/>
      <c r="AJ103" s="56"/>
      <c r="AK103" s="56"/>
      <c r="AL103" s="56"/>
      <c r="AM103" s="56"/>
      <c r="AN103" s="56"/>
      <c r="AO103" s="56"/>
      <c r="AP103" s="56"/>
      <c r="AQ103" s="56"/>
      <c r="AR103" s="56"/>
      <c r="AS103" s="56"/>
      <c r="AT103" s="56"/>
      <c r="AU103" s="56"/>
    </row>
    <row r="104" spans="1:47" s="324" customFormat="1" ht="14.4" thickBot="1" x14ac:dyDescent="0.3">
      <c r="A104" s="183" t="s">
        <v>78</v>
      </c>
      <c r="B104" s="346"/>
      <c r="C104" s="85">
        <f>IF(C83&gt;'Key project Info'!$B$6,"",SUMIF($B88:$B99,"Institutional",C88:C99))</f>
        <v>0</v>
      </c>
      <c r="D104" s="85">
        <f>IF(D83&gt;'Key project Info'!$B$6,"",SUMIF($B88:$B99,"Institutional",D88:D99))</f>
        <v>0</v>
      </c>
      <c r="E104" s="85">
        <f>IF(E83&gt;'Key project Info'!$B$6,"",SUMIF($B88:$B99,"Institutional",E88:E99))</f>
        <v>0</v>
      </c>
      <c r="F104" s="85">
        <f>IF(F83&gt;'Key project Info'!$B$6,"",SUMIF($B88:$B99,"Institutional",F88:F99))</f>
        <v>0</v>
      </c>
      <c r="G104" s="85">
        <f>IF(G83&gt;'Key project Info'!$B$6,"",SUMIF($B88:$B99,"Institutional",G88:G99))</f>
        <v>0</v>
      </c>
      <c r="H104" s="85">
        <f>IF(H83&gt;'Key project Info'!$B$6,"",SUMIF($B88:$B99,"Institutional",H88:H99))</f>
        <v>0</v>
      </c>
      <c r="I104" s="85">
        <f>IF(I83&gt;'Key project Info'!$B$6,"",SUMIF($B88:$B99,"Institutional",I88:I99))</f>
        <v>0</v>
      </c>
      <c r="J104" s="85">
        <f>IF(J83&gt;'Key project Info'!$B$6,"",SUMIF($B88:$B99,"Institutional",J88:J99))</f>
        <v>0</v>
      </c>
      <c r="K104" s="85">
        <f>IF(K83&gt;'Key project Info'!$B$6,"",SUMIF($B88:$B99,"Institutional",K88:K99))</f>
        <v>0</v>
      </c>
      <c r="L104" s="85">
        <f>IF(L83&gt;'Key project Info'!$B$6,"",SUMIF($B88:$B99,"Institutional",L88:L99))</f>
        <v>0</v>
      </c>
      <c r="M104" s="85">
        <f>IF(M83&gt;'Key project Info'!$B$6,"",SUMIF($B88:$B99,"Institutional",M88:M99))</f>
        <v>0</v>
      </c>
      <c r="N104" s="85">
        <f>IF(N83&gt;'Key project Info'!$B$6,"",SUMIF($B88:$B99,"Institutional",N88:N99))</f>
        <v>0</v>
      </c>
      <c r="O104" s="85">
        <f>IF(O83&gt;'Key project Info'!$B$6,"",SUMIF($B88:$B99,"Institutional",O88:O99))</f>
        <v>0</v>
      </c>
      <c r="P104" s="85">
        <f>IF(P83&gt;'Key project Info'!$B$6,"",SUMIF($B88:$B99,"Institutional",P88:P99))</f>
        <v>0</v>
      </c>
      <c r="Q104" s="85">
        <f>IF(Q83&gt;'Key project Info'!$B$6,"",SUMIF($B88:$B99,"Institutional",Q88:Q99))</f>
        <v>0</v>
      </c>
      <c r="R104" s="85">
        <f>IF(R83&gt;'Key project Info'!$B$6,"",SUMIF($B88:$B99,"Institutional",R88:R99))</f>
        <v>0</v>
      </c>
      <c r="S104" s="85">
        <f>IF(S83&gt;'Key project Info'!$B$6,"",SUMIF($B88:$B99,"Institutional",S88:S99))</f>
        <v>0</v>
      </c>
      <c r="T104" s="85">
        <f>IF(T83&gt;'Key project Info'!$B$6,"",SUMIF($B88:$B99,"Institutional",T88:T99))</f>
        <v>0</v>
      </c>
      <c r="U104" s="85">
        <f>IF(U83&gt;'Key project Info'!$B$6,"",SUMIF($B88:$B99,"Institutional",U88:U99))</f>
        <v>0</v>
      </c>
      <c r="V104" s="85">
        <f>IF(V83&gt;'Key project Info'!$B$6,"",SUMIF($B88:$B99,"Institutional",V88:V99))</f>
        <v>0</v>
      </c>
      <c r="W104" s="85" t="str">
        <f>IF(W83&gt;'Key project Info'!$B$6,"",SUMIF($B88:$B99,"Institutional",W88:W99))</f>
        <v/>
      </c>
      <c r="X104" s="85" t="str">
        <f>IF(X83&gt;'Key project Info'!$B$6,"",SUMIF($B88:$B99,"Institutional",X88:X99))</f>
        <v/>
      </c>
      <c r="Y104" s="85" t="str">
        <f>IF(Y83&gt;'Key project Info'!$B$6,"",SUMIF($B88:$B99,"Institutional",Y88:Y99))</f>
        <v/>
      </c>
      <c r="Z104" s="85" t="str">
        <f>IF(Z83&gt;'Key project Info'!$B$6,"",SUMIF($B88:$B99,"Institutional",Z88:Z99))</f>
        <v/>
      </c>
      <c r="AA104" s="85" t="str">
        <f>IF(AA83&gt;'Key project Info'!$B$6,"",SUMIF($B88:$B99,"Institutional",AA88:AA99))</f>
        <v/>
      </c>
      <c r="AB104" s="85" t="str">
        <f>IF(AB83&gt;'Key project Info'!$B$6,"",SUMIF($B88:$B99,"Institutional",AB88:AB99))</f>
        <v/>
      </c>
      <c r="AC104" s="85" t="str">
        <f>IF(AC83&gt;'Key project Info'!$B$6,"",SUMIF($B88:$B99,"Institutional",AC88:AC99))</f>
        <v/>
      </c>
      <c r="AD104" s="85" t="str">
        <f>IF(AD83&gt;'Key project Info'!$B$6,"",SUMIF($B88:$B99,"Institutional",AD88:AD99))</f>
        <v/>
      </c>
      <c r="AE104" s="85" t="str">
        <f>IF(AE83&gt;'Key project Info'!$B$6,"",SUMIF($B88:$B99,"Institutional",AE88:AE99))</f>
        <v/>
      </c>
      <c r="AF104" s="115" t="str">
        <f>IF(AF83&gt;'Key project Info'!$B$6,"",SUMIF($B88:$B99,"Institutional",AF88:AF99))</f>
        <v/>
      </c>
      <c r="AG104" s="83">
        <f>SUM(C104:AF104)</f>
        <v>0</v>
      </c>
      <c r="AH104" s="56"/>
      <c r="AI104" s="56"/>
      <c r="AJ104" s="56"/>
      <c r="AK104" s="56"/>
      <c r="AL104" s="56"/>
      <c r="AM104" s="56"/>
      <c r="AN104" s="56"/>
      <c r="AO104" s="56"/>
      <c r="AP104" s="56"/>
      <c r="AQ104" s="56"/>
      <c r="AR104" s="56"/>
      <c r="AS104" s="56"/>
      <c r="AT104" s="56"/>
      <c r="AU104" s="56"/>
    </row>
    <row r="105" spans="1:47" x14ac:dyDescent="0.25">
      <c r="A105" s="87"/>
      <c r="B105" s="77"/>
      <c r="C105" s="88"/>
      <c r="D105" s="88"/>
      <c r="E105" s="8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65"/>
      <c r="AH105" s="53"/>
      <c r="AI105" s="53"/>
      <c r="AJ105" s="53"/>
      <c r="AK105" s="53"/>
      <c r="AL105" s="53"/>
      <c r="AM105" s="53"/>
      <c r="AN105" s="53"/>
      <c r="AO105" s="53"/>
      <c r="AP105" s="53"/>
      <c r="AQ105" s="53"/>
      <c r="AR105" s="53"/>
      <c r="AS105" s="53"/>
      <c r="AT105" s="53"/>
      <c r="AU105" s="53"/>
    </row>
    <row r="106" spans="1:47" ht="14.4" thickBot="1" x14ac:dyDescent="0.3">
      <c r="A106" s="87"/>
      <c r="B106" s="77"/>
      <c r="C106" s="88"/>
      <c r="D106" s="88"/>
      <c r="E106" s="8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65"/>
      <c r="AH106" s="53"/>
      <c r="AI106" s="53"/>
      <c r="AJ106" s="53"/>
      <c r="AK106" s="53"/>
      <c r="AL106" s="53"/>
      <c r="AM106" s="53"/>
      <c r="AN106" s="53"/>
      <c r="AO106" s="53"/>
      <c r="AP106" s="53"/>
      <c r="AQ106" s="53"/>
      <c r="AR106" s="53"/>
      <c r="AS106" s="53"/>
      <c r="AT106" s="53"/>
      <c r="AU106" s="53"/>
    </row>
    <row r="107" spans="1:47" x14ac:dyDescent="0.25">
      <c r="A107" s="449" t="s">
        <v>3</v>
      </c>
      <c r="B107" s="450"/>
      <c r="C107" s="120">
        <v>1</v>
      </c>
      <c r="D107" s="119">
        <v>2</v>
      </c>
      <c r="E107" s="119">
        <v>3</v>
      </c>
      <c r="F107" s="119">
        <v>4</v>
      </c>
      <c r="G107" s="119">
        <v>5</v>
      </c>
      <c r="H107" s="119">
        <v>6</v>
      </c>
      <c r="I107" s="119">
        <v>7</v>
      </c>
      <c r="J107" s="119">
        <v>8</v>
      </c>
      <c r="K107" s="119">
        <v>9</v>
      </c>
      <c r="L107" s="119">
        <v>10</v>
      </c>
      <c r="M107" s="119">
        <v>11</v>
      </c>
      <c r="N107" s="119">
        <v>12</v>
      </c>
      <c r="O107" s="119">
        <v>13</v>
      </c>
      <c r="P107" s="119">
        <v>14</v>
      </c>
      <c r="Q107" s="119">
        <v>15</v>
      </c>
      <c r="R107" s="119">
        <v>16</v>
      </c>
      <c r="S107" s="119">
        <v>17</v>
      </c>
      <c r="T107" s="119">
        <v>18</v>
      </c>
      <c r="U107" s="119">
        <v>19</v>
      </c>
      <c r="V107" s="119">
        <v>20</v>
      </c>
      <c r="W107" s="119">
        <v>21</v>
      </c>
      <c r="X107" s="119">
        <v>22</v>
      </c>
      <c r="Y107" s="119">
        <v>23</v>
      </c>
      <c r="Z107" s="119">
        <v>24</v>
      </c>
      <c r="AA107" s="119">
        <v>25</v>
      </c>
      <c r="AB107" s="119">
        <v>26</v>
      </c>
      <c r="AC107" s="119">
        <v>27</v>
      </c>
      <c r="AD107" s="119">
        <v>28</v>
      </c>
      <c r="AE107" s="119">
        <v>29</v>
      </c>
      <c r="AF107" s="121">
        <v>30</v>
      </c>
      <c r="AG107" s="59"/>
      <c r="AH107" s="53"/>
      <c r="AI107" s="53"/>
      <c r="AJ107" s="53"/>
      <c r="AK107" s="53"/>
      <c r="AL107" s="53"/>
      <c r="AM107" s="53"/>
      <c r="AN107" s="53"/>
      <c r="AO107" s="53"/>
      <c r="AP107" s="53"/>
      <c r="AQ107" s="53"/>
      <c r="AR107" s="53"/>
      <c r="AS107" s="53"/>
      <c r="AT107" s="53"/>
      <c r="AU107" s="53"/>
    </row>
    <row r="108" spans="1:47" ht="14.4" thickBot="1" x14ac:dyDescent="0.3">
      <c r="A108" s="451"/>
      <c r="B108" s="452"/>
      <c r="C108" s="125">
        <f>C$19</f>
        <v>2012</v>
      </c>
      <c r="D108" s="126">
        <f t="shared" ref="D108:AF108" si="16">D$19</f>
        <v>2013</v>
      </c>
      <c r="E108" s="126">
        <f t="shared" si="16"/>
        <v>2014</v>
      </c>
      <c r="F108" s="126">
        <f t="shared" si="16"/>
        <v>2015</v>
      </c>
      <c r="G108" s="126">
        <f t="shared" si="16"/>
        <v>2016</v>
      </c>
      <c r="H108" s="126">
        <f t="shared" si="16"/>
        <v>2017</v>
      </c>
      <c r="I108" s="126">
        <f t="shared" si="16"/>
        <v>2018</v>
      </c>
      <c r="J108" s="126">
        <f t="shared" si="16"/>
        <v>2019</v>
      </c>
      <c r="K108" s="126">
        <f t="shared" si="16"/>
        <v>2020</v>
      </c>
      <c r="L108" s="126">
        <f t="shared" si="16"/>
        <v>2021</v>
      </c>
      <c r="M108" s="126">
        <f t="shared" si="16"/>
        <v>2022</v>
      </c>
      <c r="N108" s="126">
        <f t="shared" si="16"/>
        <v>2023</v>
      </c>
      <c r="O108" s="126">
        <f t="shared" si="16"/>
        <v>2024</v>
      </c>
      <c r="P108" s="126">
        <f t="shared" si="16"/>
        <v>2025</v>
      </c>
      <c r="Q108" s="126">
        <f t="shared" si="16"/>
        <v>2026</v>
      </c>
      <c r="R108" s="126">
        <f t="shared" si="16"/>
        <v>2027</v>
      </c>
      <c r="S108" s="126">
        <f t="shared" si="16"/>
        <v>2028</v>
      </c>
      <c r="T108" s="126">
        <f t="shared" si="16"/>
        <v>2029</v>
      </c>
      <c r="U108" s="126">
        <f t="shared" si="16"/>
        <v>2030</v>
      </c>
      <c r="V108" s="126">
        <f t="shared" si="16"/>
        <v>2031</v>
      </c>
      <c r="W108" s="126">
        <f t="shared" si="16"/>
        <v>2032</v>
      </c>
      <c r="X108" s="126">
        <f t="shared" si="16"/>
        <v>2033</v>
      </c>
      <c r="Y108" s="126">
        <f t="shared" si="16"/>
        <v>2034</v>
      </c>
      <c r="Z108" s="126">
        <f t="shared" si="16"/>
        <v>2035</v>
      </c>
      <c r="AA108" s="126">
        <f t="shared" si="16"/>
        <v>2036</v>
      </c>
      <c r="AB108" s="126">
        <f t="shared" si="16"/>
        <v>2037</v>
      </c>
      <c r="AC108" s="126">
        <f t="shared" si="16"/>
        <v>2038</v>
      </c>
      <c r="AD108" s="126">
        <f t="shared" si="16"/>
        <v>2039</v>
      </c>
      <c r="AE108" s="126">
        <f t="shared" si="16"/>
        <v>2040</v>
      </c>
      <c r="AF108" s="127">
        <f t="shared" si="16"/>
        <v>2041</v>
      </c>
      <c r="AG108" s="59"/>
      <c r="AH108" s="53"/>
      <c r="AI108" s="53"/>
      <c r="AJ108" s="53"/>
      <c r="AK108" s="53"/>
      <c r="AL108" s="53"/>
      <c r="AM108" s="53"/>
      <c r="AN108" s="53"/>
      <c r="AO108" s="53"/>
      <c r="AP108" s="53"/>
      <c r="AQ108" s="53"/>
      <c r="AR108" s="53"/>
      <c r="AS108" s="53"/>
      <c r="AT108" s="53"/>
      <c r="AU108" s="53"/>
    </row>
    <row r="109" spans="1:47" ht="17.399999999999999" x14ac:dyDescent="0.25">
      <c r="A109" s="72"/>
      <c r="B109" s="73" t="s">
        <v>7</v>
      </c>
      <c r="C109" s="111"/>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110"/>
      <c r="AD109" s="110"/>
      <c r="AE109" s="110"/>
      <c r="AF109" s="107"/>
      <c r="AG109" s="74" t="s">
        <v>32</v>
      </c>
      <c r="AH109" s="53"/>
      <c r="AI109" s="53"/>
      <c r="AJ109" s="53"/>
      <c r="AK109" s="53"/>
      <c r="AL109" s="53"/>
      <c r="AM109" s="53"/>
      <c r="AN109" s="53"/>
      <c r="AO109" s="53"/>
      <c r="AP109" s="53"/>
      <c r="AQ109" s="53"/>
      <c r="AR109" s="53"/>
      <c r="AS109" s="53"/>
      <c r="AT109" s="53"/>
      <c r="AU109" s="53"/>
    </row>
    <row r="110" spans="1:47" ht="17.399999999999999" x14ac:dyDescent="0.3">
      <c r="A110" s="75" t="s">
        <v>68</v>
      </c>
      <c r="B110" s="76" t="s">
        <v>11</v>
      </c>
      <c r="C110" s="112"/>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113"/>
      <c r="AG110" s="79"/>
      <c r="AH110" s="53"/>
      <c r="AI110" s="53"/>
      <c r="AJ110" s="53"/>
      <c r="AK110" s="53"/>
      <c r="AL110" s="53"/>
      <c r="AM110" s="53"/>
      <c r="AN110" s="53"/>
      <c r="AO110" s="53"/>
      <c r="AP110" s="53"/>
      <c r="AQ110" s="53"/>
      <c r="AR110" s="53"/>
      <c r="AS110" s="53"/>
      <c r="AT110" s="53"/>
      <c r="AU110" s="53"/>
    </row>
    <row r="111" spans="1:47" ht="15.6" x14ac:dyDescent="0.3">
      <c r="A111" s="80" t="s">
        <v>44</v>
      </c>
      <c r="C111" s="112"/>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113"/>
      <c r="AG111" s="79"/>
      <c r="AH111" s="53"/>
      <c r="AI111" s="53"/>
      <c r="AJ111" s="53"/>
      <c r="AK111" s="53"/>
      <c r="AL111" s="53"/>
      <c r="AM111" s="53"/>
      <c r="AN111" s="53"/>
      <c r="AO111" s="53"/>
      <c r="AP111" s="53"/>
      <c r="AQ111" s="53"/>
      <c r="AR111" s="53"/>
      <c r="AS111" s="53"/>
      <c r="AT111" s="53"/>
      <c r="AU111" s="53"/>
    </row>
    <row r="112" spans="1:47" x14ac:dyDescent="0.25">
      <c r="A112" s="81" t="s">
        <v>46</v>
      </c>
      <c r="B112" s="82" t="s">
        <v>41</v>
      </c>
      <c r="C112" s="336"/>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c r="AA112" s="337"/>
      <c r="AB112" s="337"/>
      <c r="AC112" s="337"/>
      <c r="AD112" s="337"/>
      <c r="AE112" s="337"/>
      <c r="AF112" s="338"/>
      <c r="AG112" s="117">
        <f ca="1">SUM(C112:OFFSET(C112,0,'Key project Info'!$B$6-1))</f>
        <v>0</v>
      </c>
      <c r="AH112" s="53"/>
      <c r="AI112" s="53"/>
      <c r="AJ112" s="53"/>
      <c r="AK112" s="53"/>
      <c r="AL112" s="53"/>
      <c r="AM112" s="53"/>
      <c r="AN112" s="53"/>
      <c r="AO112" s="53"/>
      <c r="AP112" s="53"/>
      <c r="AQ112" s="53"/>
      <c r="AR112" s="53"/>
      <c r="AS112" s="53"/>
      <c r="AT112" s="53"/>
      <c r="AU112" s="53"/>
    </row>
    <row r="113" spans="1:47" x14ac:dyDescent="0.25">
      <c r="A113" s="81" t="s">
        <v>47</v>
      </c>
      <c r="B113" s="82" t="s">
        <v>41</v>
      </c>
      <c r="C113" s="336"/>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c r="AA113" s="337"/>
      <c r="AB113" s="337"/>
      <c r="AC113" s="337"/>
      <c r="AD113" s="337"/>
      <c r="AE113" s="337"/>
      <c r="AF113" s="338"/>
      <c r="AG113" s="117">
        <f ca="1">SUM(C113:OFFSET(C113,0,'Key project Info'!$B$6-1))</f>
        <v>0</v>
      </c>
      <c r="AH113" s="53"/>
      <c r="AI113" s="53"/>
      <c r="AJ113" s="53"/>
      <c r="AK113" s="53"/>
      <c r="AL113" s="53"/>
      <c r="AM113" s="53"/>
      <c r="AN113" s="53"/>
      <c r="AO113" s="53"/>
      <c r="AP113" s="53"/>
      <c r="AQ113" s="53"/>
      <c r="AR113" s="53"/>
      <c r="AS113" s="53"/>
      <c r="AT113" s="53"/>
      <c r="AU113" s="53"/>
    </row>
    <row r="114" spans="1:47" x14ac:dyDescent="0.25">
      <c r="A114" s="81" t="s">
        <v>48</v>
      </c>
      <c r="B114" s="82" t="s">
        <v>39</v>
      </c>
      <c r="C114" s="336"/>
      <c r="D114" s="337"/>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c r="AA114" s="337"/>
      <c r="AB114" s="337"/>
      <c r="AC114" s="337"/>
      <c r="AD114" s="337"/>
      <c r="AE114" s="337"/>
      <c r="AF114" s="338"/>
      <c r="AG114" s="117">
        <f ca="1">SUM(C114:OFFSET(C114,0,'Key project Info'!$B$6-1))</f>
        <v>0</v>
      </c>
      <c r="AH114" s="53"/>
      <c r="AI114" s="53"/>
      <c r="AJ114" s="53"/>
      <c r="AK114" s="53"/>
      <c r="AL114" s="53"/>
      <c r="AM114" s="53"/>
      <c r="AN114" s="53"/>
      <c r="AO114" s="53"/>
      <c r="AP114" s="53"/>
      <c r="AQ114" s="53"/>
      <c r="AR114" s="53"/>
      <c r="AS114" s="53"/>
      <c r="AT114" s="53"/>
      <c r="AU114" s="53"/>
    </row>
    <row r="115" spans="1:47" x14ac:dyDescent="0.25">
      <c r="A115" s="81"/>
      <c r="B115" s="82" t="s">
        <v>39</v>
      </c>
      <c r="C115" s="336"/>
      <c r="D115" s="337"/>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c r="AA115" s="337"/>
      <c r="AB115" s="337"/>
      <c r="AC115" s="337"/>
      <c r="AD115" s="337"/>
      <c r="AE115" s="337"/>
      <c r="AF115" s="338"/>
      <c r="AG115" s="117">
        <f ca="1">SUM(C115:OFFSET(C115,0,'Key project Info'!$B$6-1))</f>
        <v>0</v>
      </c>
      <c r="AH115" s="53"/>
      <c r="AI115" s="53"/>
      <c r="AJ115" s="53"/>
      <c r="AK115" s="53"/>
      <c r="AL115" s="53"/>
      <c r="AM115" s="53"/>
      <c r="AN115" s="53"/>
      <c r="AO115" s="53"/>
      <c r="AP115" s="53"/>
      <c r="AQ115" s="53"/>
      <c r="AR115" s="53"/>
      <c r="AS115" s="53"/>
      <c r="AT115" s="53"/>
      <c r="AU115" s="53"/>
    </row>
    <row r="116" spans="1:47" x14ac:dyDescent="0.25">
      <c r="A116" s="81"/>
      <c r="B116" s="82" t="s">
        <v>39</v>
      </c>
      <c r="C116" s="336"/>
      <c r="D116" s="337"/>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c r="AA116" s="337"/>
      <c r="AB116" s="337"/>
      <c r="AC116" s="337"/>
      <c r="AD116" s="337"/>
      <c r="AE116" s="337"/>
      <c r="AF116" s="338"/>
      <c r="AG116" s="117">
        <f ca="1">SUM(C116:OFFSET(C116,0,'Key project Info'!$B$6-1))</f>
        <v>0</v>
      </c>
      <c r="AH116" s="53"/>
      <c r="AI116" s="53"/>
      <c r="AJ116" s="53"/>
      <c r="AK116" s="53"/>
      <c r="AL116" s="53"/>
      <c r="AM116" s="53"/>
      <c r="AN116" s="53"/>
      <c r="AO116" s="53"/>
      <c r="AP116" s="53"/>
      <c r="AQ116" s="53"/>
      <c r="AR116" s="53"/>
      <c r="AS116" s="53"/>
      <c r="AT116" s="53"/>
      <c r="AU116" s="53"/>
    </row>
    <row r="117" spans="1:47" x14ac:dyDescent="0.25">
      <c r="A117" s="81"/>
      <c r="B117" s="82" t="s">
        <v>39</v>
      </c>
      <c r="C117" s="336"/>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8"/>
      <c r="AG117" s="117">
        <f ca="1">SUM(C117:OFFSET(C117,0,'Key project Info'!$B$6-1))</f>
        <v>0</v>
      </c>
      <c r="AH117" s="53"/>
      <c r="AI117" s="53"/>
      <c r="AJ117" s="53"/>
      <c r="AK117" s="53"/>
      <c r="AL117" s="53"/>
      <c r="AM117" s="53"/>
      <c r="AN117" s="53"/>
      <c r="AO117" s="53"/>
      <c r="AP117" s="53"/>
      <c r="AQ117" s="53"/>
      <c r="AR117" s="53"/>
      <c r="AS117" s="53"/>
      <c r="AT117" s="53"/>
      <c r="AU117" s="53"/>
    </row>
    <row r="118" spans="1:47" x14ac:dyDescent="0.25">
      <c r="A118" s="81"/>
      <c r="B118" s="82" t="s">
        <v>39</v>
      </c>
      <c r="C118" s="336"/>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c r="AA118" s="337"/>
      <c r="AB118" s="337"/>
      <c r="AC118" s="337"/>
      <c r="AD118" s="337"/>
      <c r="AE118" s="337"/>
      <c r="AF118" s="338"/>
      <c r="AG118" s="117">
        <f ca="1">SUM(C118:OFFSET(C118,0,'Key project Info'!$B$6-1))</f>
        <v>0</v>
      </c>
      <c r="AH118" s="53"/>
      <c r="AI118" s="53"/>
      <c r="AJ118" s="53"/>
      <c r="AK118" s="53"/>
      <c r="AL118" s="53"/>
      <c r="AM118" s="53"/>
      <c r="AN118" s="53"/>
      <c r="AO118" s="53"/>
      <c r="AP118" s="53"/>
      <c r="AQ118" s="53"/>
      <c r="AR118" s="53"/>
      <c r="AS118" s="53"/>
      <c r="AT118" s="53"/>
      <c r="AU118" s="53"/>
    </row>
    <row r="119" spans="1:47" x14ac:dyDescent="0.25">
      <c r="A119" s="81"/>
      <c r="B119" s="82" t="s">
        <v>40</v>
      </c>
      <c r="C119" s="336"/>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c r="AA119" s="337"/>
      <c r="AB119" s="337"/>
      <c r="AC119" s="337"/>
      <c r="AD119" s="337"/>
      <c r="AE119" s="337"/>
      <c r="AF119" s="338"/>
      <c r="AG119" s="117">
        <f ca="1">SUM(C119:OFFSET(C119,0,'Key project Info'!$B$6-1))</f>
        <v>0</v>
      </c>
      <c r="AH119" s="53"/>
      <c r="AI119" s="53"/>
      <c r="AJ119" s="53"/>
      <c r="AK119" s="53"/>
      <c r="AL119" s="53"/>
      <c r="AM119" s="53"/>
      <c r="AN119" s="53"/>
      <c r="AO119" s="53"/>
      <c r="AP119" s="53"/>
      <c r="AQ119" s="53"/>
      <c r="AR119" s="53"/>
      <c r="AS119" s="53"/>
      <c r="AT119" s="53"/>
      <c r="AU119" s="53"/>
    </row>
    <row r="120" spans="1:47" x14ac:dyDescent="0.25">
      <c r="A120" s="81"/>
      <c r="B120" s="82" t="s">
        <v>40</v>
      </c>
      <c r="C120" s="336"/>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8"/>
      <c r="AG120" s="117">
        <f ca="1">SUM(C120:OFFSET(C120,0,'Key project Info'!$B$6-1))</f>
        <v>0</v>
      </c>
      <c r="AH120" s="53"/>
      <c r="AI120" s="53"/>
      <c r="AJ120" s="53"/>
      <c r="AK120" s="53"/>
      <c r="AL120" s="53"/>
      <c r="AM120" s="53"/>
      <c r="AN120" s="53"/>
      <c r="AO120" s="53"/>
      <c r="AP120" s="53"/>
      <c r="AQ120" s="53"/>
      <c r="AR120" s="53"/>
      <c r="AS120" s="53"/>
      <c r="AT120" s="53"/>
      <c r="AU120" s="53"/>
    </row>
    <row r="121" spans="1:47" x14ac:dyDescent="0.25">
      <c r="A121" s="81"/>
      <c r="B121" s="82" t="s">
        <v>39</v>
      </c>
      <c r="C121" s="336"/>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c r="AA121" s="337"/>
      <c r="AB121" s="337"/>
      <c r="AC121" s="337"/>
      <c r="AD121" s="337"/>
      <c r="AE121" s="337"/>
      <c r="AF121" s="338"/>
      <c r="AG121" s="117">
        <f ca="1">SUM(C121:OFFSET(C121,0,'Key project Info'!$B$6-1))</f>
        <v>0</v>
      </c>
      <c r="AH121" s="53"/>
      <c r="AI121" s="53"/>
      <c r="AJ121" s="53"/>
      <c r="AK121" s="53"/>
      <c r="AL121" s="53"/>
      <c r="AM121" s="53"/>
      <c r="AN121" s="53"/>
      <c r="AO121" s="53"/>
      <c r="AP121" s="53"/>
      <c r="AQ121" s="53"/>
      <c r="AR121" s="53"/>
      <c r="AS121" s="53"/>
      <c r="AT121" s="53"/>
      <c r="AU121" s="53"/>
    </row>
    <row r="122" spans="1:47" x14ac:dyDescent="0.25">
      <c r="A122" s="81"/>
      <c r="B122" s="82" t="s">
        <v>39</v>
      </c>
      <c r="C122" s="336"/>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38"/>
      <c r="AG122" s="117">
        <f ca="1">SUM(C122:OFFSET(C122,0,'Key project Info'!$B$6-1))</f>
        <v>0</v>
      </c>
      <c r="AH122" s="53"/>
      <c r="AI122" s="53"/>
      <c r="AJ122" s="53"/>
      <c r="AK122" s="53"/>
      <c r="AL122" s="53"/>
      <c r="AM122" s="53"/>
      <c r="AN122" s="53"/>
      <c r="AO122" s="53"/>
      <c r="AP122" s="53"/>
      <c r="AQ122" s="53"/>
      <c r="AR122" s="53"/>
      <c r="AS122" s="53"/>
      <c r="AT122" s="53"/>
      <c r="AU122" s="53"/>
    </row>
    <row r="123" spans="1:47" x14ac:dyDescent="0.25">
      <c r="A123" s="81"/>
      <c r="B123" s="82" t="s">
        <v>40</v>
      </c>
      <c r="C123" s="336">
        <v>29</v>
      </c>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c r="AA123" s="337"/>
      <c r="AB123" s="337"/>
      <c r="AC123" s="337"/>
      <c r="AD123" s="337"/>
      <c r="AE123" s="337"/>
      <c r="AF123" s="338"/>
      <c r="AG123" s="117">
        <f ca="1">SUM(C123:OFFSET(C123,0,'Key project Info'!$B$6-1))</f>
        <v>29</v>
      </c>
      <c r="AH123" s="53"/>
      <c r="AI123" s="53"/>
      <c r="AJ123" s="53"/>
      <c r="AK123" s="53"/>
      <c r="AL123" s="53"/>
      <c r="AM123" s="53"/>
      <c r="AN123" s="53"/>
      <c r="AO123" s="53"/>
      <c r="AP123" s="53"/>
      <c r="AQ123" s="53"/>
      <c r="AR123" s="53"/>
      <c r="AS123" s="53"/>
      <c r="AT123" s="53"/>
      <c r="AU123" s="53"/>
    </row>
    <row r="124" spans="1:47" ht="14.4" thickBot="1" x14ac:dyDescent="0.3">
      <c r="A124" s="116" t="s">
        <v>146</v>
      </c>
      <c r="B124" s="84"/>
      <c r="C124" s="114">
        <f>IF(C107&gt;'Key project Info'!$B$6,"",SUM(C112:C123))</f>
        <v>29</v>
      </c>
      <c r="D124" s="339">
        <f>IF(D107&gt;'Key project Info'!$B$6,"",SUM(D112:D123))</f>
        <v>0</v>
      </c>
      <c r="E124" s="85">
        <f>IF(E107&gt;'Key project Info'!$B$6,"",SUM(E112:E123))</f>
        <v>0</v>
      </c>
      <c r="F124" s="85">
        <f>IF(F107&gt;'Key project Info'!$B$6,"",SUM(F112:F123))</f>
        <v>0</v>
      </c>
      <c r="G124" s="85">
        <f>IF(G107&gt;'Key project Info'!$B$6,"",SUM(G112:G123))</f>
        <v>0</v>
      </c>
      <c r="H124" s="85">
        <f>IF(H107&gt;'Key project Info'!$B$6,"",SUM(H112:H123))</f>
        <v>0</v>
      </c>
      <c r="I124" s="85">
        <f>IF(I107&gt;'Key project Info'!$B$6,"",SUM(I112:I123))</f>
        <v>0</v>
      </c>
      <c r="J124" s="85">
        <f>IF(J107&gt;'Key project Info'!$B$6,"",SUM(J112:J123))</f>
        <v>0</v>
      </c>
      <c r="K124" s="85">
        <f>IF(K107&gt;'Key project Info'!$B$6,"",SUM(K112:K123))</f>
        <v>0</v>
      </c>
      <c r="L124" s="85">
        <f>IF(L107&gt;'Key project Info'!$B$6,"",SUM(L112:L123))</f>
        <v>0</v>
      </c>
      <c r="M124" s="85">
        <f>IF(M107&gt;'Key project Info'!$B$6,"",SUM(M112:M123))</f>
        <v>0</v>
      </c>
      <c r="N124" s="85">
        <f>IF(N107&gt;'Key project Info'!$B$6,"",SUM(N112:N123))</f>
        <v>0</v>
      </c>
      <c r="O124" s="85">
        <f>IF(O107&gt;'Key project Info'!$B$6,"",SUM(O112:O123))</f>
        <v>0</v>
      </c>
      <c r="P124" s="85">
        <f>IF(P107&gt;'Key project Info'!$B$6,"",SUM(P112:P123))</f>
        <v>0</v>
      </c>
      <c r="Q124" s="85">
        <f>IF(Q107&gt;'Key project Info'!$B$6,"",SUM(Q112:Q123))</f>
        <v>0</v>
      </c>
      <c r="R124" s="85">
        <f>IF(R107&gt;'Key project Info'!$B$6,"",SUM(R112:R123))</f>
        <v>0</v>
      </c>
      <c r="S124" s="85">
        <f>IF(S107&gt;'Key project Info'!$B$6,"",SUM(S112:S123))</f>
        <v>0</v>
      </c>
      <c r="T124" s="85">
        <f>IF(T107&gt;'Key project Info'!$B$6,"",SUM(T112:T123))</f>
        <v>0</v>
      </c>
      <c r="U124" s="85">
        <f>IF(U107&gt;'Key project Info'!$B$6,"",SUM(U112:U123))</f>
        <v>0</v>
      </c>
      <c r="V124" s="85">
        <f>IF(V107&gt;'Key project Info'!$B$6,"",SUM(V112:V123))</f>
        <v>0</v>
      </c>
      <c r="W124" s="85" t="str">
        <f>IF(W107&gt;'Key project Info'!$B$6,"",SUM(W112:W123))</f>
        <v/>
      </c>
      <c r="X124" s="85" t="str">
        <f>IF(X107&gt;'Key project Info'!$B$6,"",SUM(X112:X123))</f>
        <v/>
      </c>
      <c r="Y124" s="85" t="str">
        <f>IF(Y107&gt;'Key project Info'!$B$6,"",SUM(Y112:Y123))</f>
        <v/>
      </c>
      <c r="Z124" s="85" t="str">
        <f>IF(Z107&gt;'Key project Info'!$B$6,"",SUM(Z112:Z123))</f>
        <v/>
      </c>
      <c r="AA124" s="85" t="str">
        <f>IF(AA107&gt;'Key project Info'!$B$6,"",SUM(AA112:AA123))</f>
        <v/>
      </c>
      <c r="AB124" s="85" t="str">
        <f>IF(AB107&gt;'Key project Info'!$B$6,"",SUM(AB112:AB123))</f>
        <v/>
      </c>
      <c r="AC124" s="85" t="str">
        <f>IF(AC107&gt;'Key project Info'!$B$6,"",SUM(AC112:AC123))</f>
        <v/>
      </c>
      <c r="AD124" s="85" t="str">
        <f>IF(AD107&gt;'Key project Info'!$B$6,"",SUM(AD112:AD123))</f>
        <v/>
      </c>
      <c r="AE124" s="85" t="str">
        <f>IF(AE107&gt;'Key project Info'!$B$6,"",SUM(AE112:AE123))</f>
        <v/>
      </c>
      <c r="AF124" s="115" t="str">
        <f>IF(AF107&gt;'Key project Info'!$B$6,"",SUM(AF112:AF123))</f>
        <v/>
      </c>
      <c r="AG124" s="83">
        <f t="shared" ref="AG124" si="17">SUM(C124:AF124)</f>
        <v>29</v>
      </c>
      <c r="AH124" s="53"/>
      <c r="AI124" s="53"/>
      <c r="AJ124" s="53"/>
      <c r="AK124" s="53"/>
      <c r="AL124" s="53"/>
      <c r="AM124" s="53"/>
      <c r="AN124" s="53"/>
      <c r="AO124" s="53"/>
      <c r="AP124" s="53"/>
      <c r="AQ124" s="53"/>
      <c r="AR124" s="53"/>
      <c r="AS124" s="53"/>
      <c r="AT124" s="53"/>
      <c r="AU124" s="53"/>
    </row>
    <row r="125" spans="1:47" ht="14.4" thickBot="1" x14ac:dyDescent="0.3">
      <c r="A125" s="58"/>
      <c r="B125" s="77"/>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118"/>
      <c r="AG125" s="83"/>
      <c r="AH125" s="53"/>
      <c r="AI125" s="53"/>
      <c r="AJ125" s="53"/>
      <c r="AK125" s="53"/>
      <c r="AL125" s="53"/>
      <c r="AM125" s="53"/>
      <c r="AN125" s="53"/>
      <c r="AO125" s="53"/>
      <c r="AP125" s="53"/>
      <c r="AQ125" s="53"/>
      <c r="AR125" s="53"/>
      <c r="AS125" s="53"/>
      <c r="AT125" s="53"/>
      <c r="AU125" s="53"/>
    </row>
    <row r="126" spans="1:47" s="324" customFormat="1" x14ac:dyDescent="0.25">
      <c r="A126" s="178" t="s">
        <v>76</v>
      </c>
      <c r="B126" s="340"/>
      <c r="C126" s="341">
        <f>IF(C107&gt;'Key project Info'!$B$6,"",SUMIF($B112:$B123,"Implementation",C112:C123))</f>
        <v>0</v>
      </c>
      <c r="D126" s="341">
        <f>IF(D107&gt;'Key project Info'!$B$6,"",SUMIF($B112:$B123,"Implementation",D112:D123))</f>
        <v>0</v>
      </c>
      <c r="E126" s="341">
        <f>IF(E107&gt;'Key project Info'!$B$6,"",SUMIF($B112:$B123,"Implementation",E112:E123))</f>
        <v>0</v>
      </c>
      <c r="F126" s="341">
        <f>IF(F107&gt;'Key project Info'!$B$6,"",SUMIF($B112:$B123,"Implementation",F112:F123))</f>
        <v>0</v>
      </c>
      <c r="G126" s="341">
        <f>IF(G107&gt;'Key project Info'!$B$6,"",SUMIF($B112:$B123,"Implementation",G112:G123))</f>
        <v>0</v>
      </c>
      <c r="H126" s="341">
        <f>IF(H107&gt;'Key project Info'!$B$6,"",SUMIF($B112:$B123,"Implementation",H112:H123))</f>
        <v>0</v>
      </c>
      <c r="I126" s="341">
        <f>IF(I107&gt;'Key project Info'!$B$6,"",SUMIF($B112:$B123,"Implementation",I112:I123))</f>
        <v>0</v>
      </c>
      <c r="J126" s="341">
        <f>IF(J107&gt;'Key project Info'!$B$6,"",SUMIF($B112:$B123,"Implementation",J112:J123))</f>
        <v>0</v>
      </c>
      <c r="K126" s="341">
        <f>IF(K107&gt;'Key project Info'!$B$6,"",SUMIF($B112:$B123,"Implementation",K112:K123))</f>
        <v>0</v>
      </c>
      <c r="L126" s="341">
        <f>IF(L107&gt;'Key project Info'!$B$6,"",SUMIF($B112:$B123,"Implementation",L112:L123))</f>
        <v>0</v>
      </c>
      <c r="M126" s="341">
        <f>IF(M107&gt;'Key project Info'!$B$6,"",SUMIF($B112:$B123,"Implementation",M112:M123))</f>
        <v>0</v>
      </c>
      <c r="N126" s="341">
        <f>IF(N107&gt;'Key project Info'!$B$6,"",SUMIF($B112:$B123,"Implementation",N112:N123))</f>
        <v>0</v>
      </c>
      <c r="O126" s="341">
        <f>IF(O107&gt;'Key project Info'!$B$6,"",SUMIF($B112:$B123,"Implementation",O112:O123))</f>
        <v>0</v>
      </c>
      <c r="P126" s="341">
        <f>IF(P107&gt;'Key project Info'!$B$6,"",SUMIF($B112:$B123,"Implementation",P112:P123))</f>
        <v>0</v>
      </c>
      <c r="Q126" s="341">
        <f>IF(Q107&gt;'Key project Info'!$B$6,"",SUMIF($B112:$B123,"Implementation",Q112:Q123))</f>
        <v>0</v>
      </c>
      <c r="R126" s="341">
        <f>IF(R107&gt;'Key project Info'!$B$6,"",SUMIF($B112:$B123,"Implementation",R112:R123))</f>
        <v>0</v>
      </c>
      <c r="S126" s="341">
        <f>IF(S107&gt;'Key project Info'!$B$6,"",SUMIF($B112:$B123,"Implementation",S112:S123))</f>
        <v>0</v>
      </c>
      <c r="T126" s="341">
        <f>IF(T107&gt;'Key project Info'!$B$6,"",SUMIF($B112:$B123,"Implementation",T112:T123))</f>
        <v>0</v>
      </c>
      <c r="U126" s="341">
        <f>IF(U107&gt;'Key project Info'!$B$6,"",SUMIF($B112:$B123,"Implementation",U112:U123))</f>
        <v>0</v>
      </c>
      <c r="V126" s="341">
        <f>IF(V107&gt;'Key project Info'!$B$6,"",SUMIF($B112:$B123,"Implementation",V112:V123))</f>
        <v>0</v>
      </c>
      <c r="W126" s="341" t="str">
        <f>IF(W107&gt;'Key project Info'!$B$6,"",SUMIF($B112:$B123,"Implementation",W112:W123))</f>
        <v/>
      </c>
      <c r="X126" s="341" t="str">
        <f>IF(X107&gt;'Key project Info'!$B$6,"",SUMIF($B112:$B123,"Implementation",X112:X123))</f>
        <v/>
      </c>
      <c r="Y126" s="341" t="str">
        <f>IF(Y107&gt;'Key project Info'!$B$6,"",SUMIF($B112:$B123,"Implementation",Y112:Y123))</f>
        <v/>
      </c>
      <c r="Z126" s="341" t="str">
        <f>IF(Z107&gt;'Key project Info'!$B$6,"",SUMIF($B112:$B123,"Implementation",Z112:Z123))</f>
        <v/>
      </c>
      <c r="AA126" s="341" t="str">
        <f>IF(AA107&gt;'Key project Info'!$B$6,"",SUMIF($B112:$B123,"Implementation",AA112:AA123))</f>
        <v/>
      </c>
      <c r="AB126" s="341" t="str">
        <f>IF(AB107&gt;'Key project Info'!$B$6,"",SUMIF($B112:$B123,"Implementation",AB112:AB123))</f>
        <v/>
      </c>
      <c r="AC126" s="341" t="str">
        <f>IF(AC107&gt;'Key project Info'!$B$6,"",SUMIF($B112:$B123,"Implementation",AC112:AC123))</f>
        <v/>
      </c>
      <c r="AD126" s="341" t="str">
        <f>IF(AD107&gt;'Key project Info'!$B$6,"",SUMIF($B112:$B123,"Implementation",AD112:AD123))</f>
        <v/>
      </c>
      <c r="AE126" s="341" t="str">
        <f>IF(AE107&gt;'Key project Info'!$B$6,"",SUMIF($B112:$B123,"Implementation",AE112:AE123))</f>
        <v/>
      </c>
      <c r="AF126" s="342" t="str">
        <f>IF(AF107&gt;'Key project Info'!$B$6,"",SUMIF($B112:$B123,"Implementation",AF112:AF123))</f>
        <v/>
      </c>
      <c r="AG126" s="83">
        <f>SUM(C126:AF126)</f>
        <v>0</v>
      </c>
      <c r="AH126" s="56"/>
      <c r="AI126" s="56"/>
      <c r="AJ126" s="56"/>
      <c r="AK126" s="56"/>
      <c r="AL126" s="56"/>
      <c r="AM126" s="56"/>
      <c r="AN126" s="56"/>
      <c r="AO126" s="56"/>
      <c r="AP126" s="56"/>
      <c r="AQ126" s="56"/>
      <c r="AR126" s="56"/>
      <c r="AS126" s="56"/>
      <c r="AT126" s="56"/>
      <c r="AU126" s="56"/>
    </row>
    <row r="127" spans="1:47" s="324" customFormat="1" x14ac:dyDescent="0.25">
      <c r="A127" s="180" t="s">
        <v>77</v>
      </c>
      <c r="B127" s="343"/>
      <c r="C127" s="344">
        <f>IF(C107&gt;'Key project Info'!$B$6,"",SUMIF($B112:$B123,"Transaction",C112:C123))</f>
        <v>29</v>
      </c>
      <c r="D127" s="344">
        <f>IF(D107&gt;'Key project Info'!$B$6,"",SUMIF($B112:$B123,"Transaction",D112:D123))</f>
        <v>0</v>
      </c>
      <c r="E127" s="344">
        <f>IF(E107&gt;'Key project Info'!$B$6,"",SUMIF($B112:$B123,"Transaction",E112:E123))</f>
        <v>0</v>
      </c>
      <c r="F127" s="344">
        <f>IF(F107&gt;'Key project Info'!$B$6,"",SUMIF($B112:$B123,"Transaction",F112:F123))</f>
        <v>0</v>
      </c>
      <c r="G127" s="344">
        <f>IF(G107&gt;'Key project Info'!$B$6,"",SUMIF($B112:$B123,"Transaction",G112:G123))</f>
        <v>0</v>
      </c>
      <c r="H127" s="344">
        <f>IF(H107&gt;'Key project Info'!$B$6,"",SUMIF($B112:$B123,"Transaction",H112:H123))</f>
        <v>0</v>
      </c>
      <c r="I127" s="344">
        <f>IF(I107&gt;'Key project Info'!$B$6,"",SUMIF($B112:$B123,"Transaction",I112:I123))</f>
        <v>0</v>
      </c>
      <c r="J127" s="344">
        <f>IF(J107&gt;'Key project Info'!$B$6,"",SUMIF($B112:$B123,"Transaction",J112:J123))</f>
        <v>0</v>
      </c>
      <c r="K127" s="344">
        <f>IF(K107&gt;'Key project Info'!$B$6,"",SUMIF($B112:$B123,"Transaction",K112:K123))</f>
        <v>0</v>
      </c>
      <c r="L127" s="344">
        <f>IF(L107&gt;'Key project Info'!$B$6,"",SUMIF($B112:$B123,"Transaction",L112:L123))</f>
        <v>0</v>
      </c>
      <c r="M127" s="344">
        <f>IF(M107&gt;'Key project Info'!$B$6,"",SUMIF($B112:$B123,"Transaction",M112:M123))</f>
        <v>0</v>
      </c>
      <c r="N127" s="344">
        <f>IF(N107&gt;'Key project Info'!$B$6,"",SUMIF($B112:$B123,"Transaction",N112:N123))</f>
        <v>0</v>
      </c>
      <c r="O127" s="344">
        <f>IF(O107&gt;'Key project Info'!$B$6,"",SUMIF($B112:$B123,"Transaction",O112:O123))</f>
        <v>0</v>
      </c>
      <c r="P127" s="344">
        <f>IF(P107&gt;'Key project Info'!$B$6,"",SUMIF($B112:$B123,"Transaction",P112:P123))</f>
        <v>0</v>
      </c>
      <c r="Q127" s="344">
        <f>IF(Q107&gt;'Key project Info'!$B$6,"",SUMIF($B112:$B123,"Transaction",Q112:Q123))</f>
        <v>0</v>
      </c>
      <c r="R127" s="344">
        <f>IF(R107&gt;'Key project Info'!$B$6,"",SUMIF($B112:$B123,"Transaction",R112:R123))</f>
        <v>0</v>
      </c>
      <c r="S127" s="344">
        <f>IF(S107&gt;'Key project Info'!$B$6,"",SUMIF($B112:$B123,"Transaction",S112:S123))</f>
        <v>0</v>
      </c>
      <c r="T127" s="344">
        <f>IF(T107&gt;'Key project Info'!$B$6,"",SUMIF($B112:$B123,"Transaction",T112:T123))</f>
        <v>0</v>
      </c>
      <c r="U127" s="344">
        <f>IF(U107&gt;'Key project Info'!$B$6,"",SUMIF($B112:$B123,"Transaction",U112:U123))</f>
        <v>0</v>
      </c>
      <c r="V127" s="344">
        <f>IF(V107&gt;'Key project Info'!$B$6,"",SUMIF($B112:$B123,"Transaction",V112:V123))</f>
        <v>0</v>
      </c>
      <c r="W127" s="344" t="str">
        <f>IF(W107&gt;'Key project Info'!$B$6,"",SUMIF($B112:$B123,"Transaction",W112:W123))</f>
        <v/>
      </c>
      <c r="X127" s="344" t="str">
        <f>IF(X107&gt;'Key project Info'!$B$6,"",SUMIF($B112:$B123,"Transaction",X112:X123))</f>
        <v/>
      </c>
      <c r="Y127" s="344" t="str">
        <f>IF(Y107&gt;'Key project Info'!$B$6,"",SUMIF($B112:$B123,"Transaction",Y112:Y123))</f>
        <v/>
      </c>
      <c r="Z127" s="344" t="str">
        <f>IF(Z107&gt;'Key project Info'!$B$6,"",SUMIF($B112:$B123,"Transaction",Z112:Z123))</f>
        <v/>
      </c>
      <c r="AA127" s="344" t="str">
        <f>IF(AA107&gt;'Key project Info'!$B$6,"",SUMIF($B112:$B123,"Transaction",AA112:AA123))</f>
        <v/>
      </c>
      <c r="AB127" s="344" t="str">
        <f>IF(AB107&gt;'Key project Info'!$B$6,"",SUMIF($B112:$B123,"Transaction",AB112:AB123))</f>
        <v/>
      </c>
      <c r="AC127" s="344" t="str">
        <f>IF(AC107&gt;'Key project Info'!$B$6,"",SUMIF($B112:$B123,"Transaction",AC112:AC123))</f>
        <v/>
      </c>
      <c r="AD127" s="344" t="str">
        <f>IF(AD107&gt;'Key project Info'!$B$6,"",SUMIF($B112:$B123,"Transaction",AD112:AD123))</f>
        <v/>
      </c>
      <c r="AE127" s="344" t="str">
        <f>IF(AE107&gt;'Key project Info'!$B$6,"",SUMIF($B112:$B123,"Transaction",AE112:AE123))</f>
        <v/>
      </c>
      <c r="AF127" s="345" t="str">
        <f>IF(AF107&gt;'Key project Info'!$B$6,"",SUMIF($B112:$B123,"Transaction",AF112:AF123))</f>
        <v/>
      </c>
      <c r="AG127" s="83">
        <f>SUM(C127:AF127)</f>
        <v>29</v>
      </c>
      <c r="AH127" s="56"/>
      <c r="AI127" s="56"/>
      <c r="AJ127" s="56"/>
      <c r="AK127" s="56"/>
      <c r="AL127" s="56"/>
      <c r="AM127" s="56"/>
      <c r="AN127" s="56"/>
      <c r="AO127" s="56"/>
      <c r="AP127" s="56"/>
      <c r="AQ127" s="56"/>
      <c r="AR127" s="56"/>
      <c r="AS127" s="56"/>
      <c r="AT127" s="56"/>
      <c r="AU127" s="56"/>
    </row>
    <row r="128" spans="1:47" s="324" customFormat="1" ht="14.4" thickBot="1" x14ac:dyDescent="0.3">
      <c r="A128" s="183" t="s">
        <v>78</v>
      </c>
      <c r="B128" s="346"/>
      <c r="C128" s="85">
        <f>IF(C107&gt;'Key project Info'!$B$6,"",SUMIF($B112:$B123,"Institutional",C112:C123))</f>
        <v>0</v>
      </c>
      <c r="D128" s="85">
        <f>IF(D107&gt;'Key project Info'!$B$6,"",SUMIF($B112:$B123,"Institutional",D112:D123))</f>
        <v>0</v>
      </c>
      <c r="E128" s="85">
        <f>IF(E107&gt;'Key project Info'!$B$6,"",SUMIF($B112:$B123,"Institutional",E112:E123))</f>
        <v>0</v>
      </c>
      <c r="F128" s="85">
        <f>IF(F107&gt;'Key project Info'!$B$6,"",SUMIF($B112:$B123,"Institutional",F112:F123))</f>
        <v>0</v>
      </c>
      <c r="G128" s="85">
        <f>IF(G107&gt;'Key project Info'!$B$6,"",SUMIF($B112:$B123,"Institutional",G112:G123))</f>
        <v>0</v>
      </c>
      <c r="H128" s="85">
        <f>IF(H107&gt;'Key project Info'!$B$6,"",SUMIF($B112:$B123,"Institutional",H112:H123))</f>
        <v>0</v>
      </c>
      <c r="I128" s="85">
        <f>IF(I107&gt;'Key project Info'!$B$6,"",SUMIF($B112:$B123,"Institutional",I112:I123))</f>
        <v>0</v>
      </c>
      <c r="J128" s="85">
        <f>IF(J107&gt;'Key project Info'!$B$6,"",SUMIF($B112:$B123,"Institutional",J112:J123))</f>
        <v>0</v>
      </c>
      <c r="K128" s="85">
        <f>IF(K107&gt;'Key project Info'!$B$6,"",SUMIF($B112:$B123,"Institutional",K112:K123))</f>
        <v>0</v>
      </c>
      <c r="L128" s="85">
        <f>IF(L107&gt;'Key project Info'!$B$6,"",SUMIF($B112:$B123,"Institutional",L112:L123))</f>
        <v>0</v>
      </c>
      <c r="M128" s="85">
        <f>IF(M107&gt;'Key project Info'!$B$6,"",SUMIF($B112:$B123,"Institutional",M112:M123))</f>
        <v>0</v>
      </c>
      <c r="N128" s="85">
        <f>IF(N107&gt;'Key project Info'!$B$6,"",SUMIF($B112:$B123,"Institutional",N112:N123))</f>
        <v>0</v>
      </c>
      <c r="O128" s="85">
        <f>IF(O107&gt;'Key project Info'!$B$6,"",SUMIF($B112:$B123,"Institutional",O112:O123))</f>
        <v>0</v>
      </c>
      <c r="P128" s="85">
        <f>IF(P107&gt;'Key project Info'!$B$6,"",SUMIF($B112:$B123,"Institutional",P112:P123))</f>
        <v>0</v>
      </c>
      <c r="Q128" s="85">
        <f>IF(Q107&gt;'Key project Info'!$B$6,"",SUMIF($B112:$B123,"Institutional",Q112:Q123))</f>
        <v>0</v>
      </c>
      <c r="R128" s="85">
        <f>IF(R107&gt;'Key project Info'!$B$6,"",SUMIF($B112:$B123,"Institutional",R112:R123))</f>
        <v>0</v>
      </c>
      <c r="S128" s="85">
        <f>IF(S107&gt;'Key project Info'!$B$6,"",SUMIF($B112:$B123,"Institutional",S112:S123))</f>
        <v>0</v>
      </c>
      <c r="T128" s="85">
        <f>IF(T107&gt;'Key project Info'!$B$6,"",SUMIF($B112:$B123,"Institutional",T112:T123))</f>
        <v>0</v>
      </c>
      <c r="U128" s="85">
        <f>IF(U107&gt;'Key project Info'!$B$6,"",SUMIF($B112:$B123,"Institutional",U112:U123))</f>
        <v>0</v>
      </c>
      <c r="V128" s="85">
        <f>IF(V107&gt;'Key project Info'!$B$6,"",SUMIF($B112:$B123,"Institutional",V112:V123))</f>
        <v>0</v>
      </c>
      <c r="W128" s="85" t="str">
        <f>IF(W107&gt;'Key project Info'!$B$6,"",SUMIF($B112:$B123,"Institutional",W112:W123))</f>
        <v/>
      </c>
      <c r="X128" s="85" t="str">
        <f>IF(X107&gt;'Key project Info'!$B$6,"",SUMIF($B112:$B123,"Institutional",X112:X123))</f>
        <v/>
      </c>
      <c r="Y128" s="85" t="str">
        <f>IF(Y107&gt;'Key project Info'!$B$6,"",SUMIF($B112:$B123,"Institutional",Y112:Y123))</f>
        <v/>
      </c>
      <c r="Z128" s="85" t="str">
        <f>IF(Z107&gt;'Key project Info'!$B$6,"",SUMIF($B112:$B123,"Institutional",Z112:Z123))</f>
        <v/>
      </c>
      <c r="AA128" s="85" t="str">
        <f>IF(AA107&gt;'Key project Info'!$B$6,"",SUMIF($B112:$B123,"Institutional",AA112:AA123))</f>
        <v/>
      </c>
      <c r="AB128" s="85" t="str">
        <f>IF(AB107&gt;'Key project Info'!$B$6,"",SUMIF($B112:$B123,"Institutional",AB112:AB123))</f>
        <v/>
      </c>
      <c r="AC128" s="85" t="str">
        <f>IF(AC107&gt;'Key project Info'!$B$6,"",SUMIF($B112:$B123,"Institutional",AC112:AC123))</f>
        <v/>
      </c>
      <c r="AD128" s="85" t="str">
        <f>IF(AD107&gt;'Key project Info'!$B$6,"",SUMIF($B112:$B123,"Institutional",AD112:AD123))</f>
        <v/>
      </c>
      <c r="AE128" s="85" t="str">
        <f>IF(AE107&gt;'Key project Info'!$B$6,"",SUMIF($B112:$B123,"Institutional",AE112:AE123))</f>
        <v/>
      </c>
      <c r="AF128" s="115" t="str">
        <f>IF(AF107&gt;'Key project Info'!$B$6,"",SUMIF($B112:$B123,"Institutional",AF112:AF123))</f>
        <v/>
      </c>
      <c r="AG128" s="83">
        <f>SUM(C128:AF128)</f>
        <v>0</v>
      </c>
      <c r="AH128" s="56"/>
      <c r="AI128" s="56"/>
      <c r="AJ128" s="56"/>
      <c r="AK128" s="56"/>
      <c r="AL128" s="56"/>
      <c r="AM128" s="56"/>
      <c r="AN128" s="56"/>
      <c r="AO128" s="56"/>
      <c r="AP128" s="56"/>
      <c r="AQ128" s="56"/>
      <c r="AR128" s="56"/>
      <c r="AS128" s="56"/>
      <c r="AT128" s="56"/>
      <c r="AU128" s="56"/>
    </row>
    <row r="129" spans="1:47" x14ac:dyDescent="0.25">
      <c r="A129" s="87"/>
      <c r="B129" s="77"/>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65"/>
      <c r="AH129" s="53"/>
      <c r="AI129" s="53"/>
      <c r="AJ129" s="53"/>
      <c r="AK129" s="53"/>
      <c r="AL129" s="53"/>
      <c r="AM129" s="53"/>
      <c r="AN129" s="53"/>
      <c r="AO129" s="53"/>
      <c r="AP129" s="53"/>
      <c r="AQ129" s="53"/>
      <c r="AR129" s="53"/>
      <c r="AS129" s="53"/>
      <c r="AT129" s="53"/>
      <c r="AU129" s="53"/>
    </row>
    <row r="130" spans="1:47" ht="14.4" thickBot="1" x14ac:dyDescent="0.3">
      <c r="A130" s="86"/>
      <c r="B130" s="87"/>
      <c r="C130" s="77"/>
      <c r="D130" s="88"/>
      <c r="E130" s="88"/>
      <c r="F130" s="8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53"/>
      <c r="AI130" s="53"/>
      <c r="AJ130" s="53"/>
      <c r="AK130" s="53"/>
      <c r="AL130" s="53"/>
      <c r="AM130" s="53"/>
      <c r="AN130" s="53"/>
      <c r="AO130" s="53"/>
      <c r="AP130" s="53"/>
      <c r="AQ130" s="53"/>
      <c r="AR130" s="53"/>
      <c r="AS130" s="53"/>
      <c r="AT130" s="53"/>
      <c r="AU130" s="53"/>
    </row>
    <row r="131" spans="1:47" x14ac:dyDescent="0.25">
      <c r="A131" s="449" t="s">
        <v>3</v>
      </c>
      <c r="B131" s="450"/>
      <c r="C131" s="120">
        <v>1</v>
      </c>
      <c r="D131" s="119">
        <v>2</v>
      </c>
      <c r="E131" s="119">
        <v>3</v>
      </c>
      <c r="F131" s="119">
        <v>4</v>
      </c>
      <c r="G131" s="119">
        <v>5</v>
      </c>
      <c r="H131" s="119">
        <v>6</v>
      </c>
      <c r="I131" s="119">
        <v>7</v>
      </c>
      <c r="J131" s="119">
        <v>8</v>
      </c>
      <c r="K131" s="119">
        <v>9</v>
      </c>
      <c r="L131" s="119">
        <v>10</v>
      </c>
      <c r="M131" s="119">
        <v>11</v>
      </c>
      <c r="N131" s="119">
        <v>12</v>
      </c>
      <c r="O131" s="119">
        <v>13</v>
      </c>
      <c r="P131" s="119">
        <v>14</v>
      </c>
      <c r="Q131" s="119">
        <v>15</v>
      </c>
      <c r="R131" s="119">
        <v>16</v>
      </c>
      <c r="S131" s="119">
        <v>17</v>
      </c>
      <c r="T131" s="119">
        <v>18</v>
      </c>
      <c r="U131" s="119">
        <v>19</v>
      </c>
      <c r="V131" s="119">
        <v>20</v>
      </c>
      <c r="W131" s="119">
        <v>21</v>
      </c>
      <c r="X131" s="119">
        <v>22</v>
      </c>
      <c r="Y131" s="119">
        <v>23</v>
      </c>
      <c r="Z131" s="119">
        <v>24</v>
      </c>
      <c r="AA131" s="119">
        <v>25</v>
      </c>
      <c r="AB131" s="119">
        <v>26</v>
      </c>
      <c r="AC131" s="119">
        <v>27</v>
      </c>
      <c r="AD131" s="119">
        <v>28</v>
      </c>
      <c r="AE131" s="119">
        <v>29</v>
      </c>
      <c r="AF131" s="121">
        <v>30</v>
      </c>
      <c r="AG131" s="59"/>
      <c r="AH131" s="53"/>
      <c r="AI131" s="53"/>
      <c r="AJ131" s="53"/>
      <c r="AK131" s="53"/>
      <c r="AL131" s="53"/>
      <c r="AM131" s="53"/>
      <c r="AN131" s="53"/>
      <c r="AO131" s="53"/>
      <c r="AP131" s="53"/>
      <c r="AQ131" s="53"/>
      <c r="AR131" s="53"/>
      <c r="AS131" s="53"/>
      <c r="AT131" s="53"/>
      <c r="AU131" s="53"/>
    </row>
    <row r="132" spans="1:47" ht="14.4" thickBot="1" x14ac:dyDescent="0.3">
      <c r="A132" s="451"/>
      <c r="B132" s="452"/>
      <c r="C132" s="125">
        <f>C$19</f>
        <v>2012</v>
      </c>
      <c r="D132" s="126">
        <f t="shared" ref="D132:AF132" si="18">D$19</f>
        <v>2013</v>
      </c>
      <c r="E132" s="126">
        <f t="shared" si="18"/>
        <v>2014</v>
      </c>
      <c r="F132" s="126">
        <f t="shared" si="18"/>
        <v>2015</v>
      </c>
      <c r="G132" s="126">
        <f t="shared" si="18"/>
        <v>2016</v>
      </c>
      <c r="H132" s="126">
        <f t="shared" si="18"/>
        <v>2017</v>
      </c>
      <c r="I132" s="126">
        <f t="shared" si="18"/>
        <v>2018</v>
      </c>
      <c r="J132" s="126">
        <f t="shared" si="18"/>
        <v>2019</v>
      </c>
      <c r="K132" s="126">
        <f t="shared" si="18"/>
        <v>2020</v>
      </c>
      <c r="L132" s="126">
        <f t="shared" si="18"/>
        <v>2021</v>
      </c>
      <c r="M132" s="126">
        <f t="shared" si="18"/>
        <v>2022</v>
      </c>
      <c r="N132" s="126">
        <f t="shared" si="18"/>
        <v>2023</v>
      </c>
      <c r="O132" s="126">
        <f t="shared" si="18"/>
        <v>2024</v>
      </c>
      <c r="P132" s="126">
        <f t="shared" si="18"/>
        <v>2025</v>
      </c>
      <c r="Q132" s="126">
        <f t="shared" si="18"/>
        <v>2026</v>
      </c>
      <c r="R132" s="126">
        <f t="shared" si="18"/>
        <v>2027</v>
      </c>
      <c r="S132" s="126">
        <f t="shared" si="18"/>
        <v>2028</v>
      </c>
      <c r="T132" s="126">
        <f t="shared" si="18"/>
        <v>2029</v>
      </c>
      <c r="U132" s="126">
        <f t="shared" si="18"/>
        <v>2030</v>
      </c>
      <c r="V132" s="126">
        <f t="shared" si="18"/>
        <v>2031</v>
      </c>
      <c r="W132" s="126">
        <f t="shared" si="18"/>
        <v>2032</v>
      </c>
      <c r="X132" s="126">
        <f t="shared" si="18"/>
        <v>2033</v>
      </c>
      <c r="Y132" s="126">
        <f t="shared" si="18"/>
        <v>2034</v>
      </c>
      <c r="Z132" s="126">
        <f t="shared" si="18"/>
        <v>2035</v>
      </c>
      <c r="AA132" s="126">
        <f t="shared" si="18"/>
        <v>2036</v>
      </c>
      <c r="AB132" s="126">
        <f t="shared" si="18"/>
        <v>2037</v>
      </c>
      <c r="AC132" s="126">
        <f t="shared" si="18"/>
        <v>2038</v>
      </c>
      <c r="AD132" s="126">
        <f t="shared" si="18"/>
        <v>2039</v>
      </c>
      <c r="AE132" s="126">
        <f t="shared" si="18"/>
        <v>2040</v>
      </c>
      <c r="AF132" s="127">
        <f t="shared" si="18"/>
        <v>2041</v>
      </c>
      <c r="AG132" s="59"/>
      <c r="AH132" s="53"/>
      <c r="AI132" s="53"/>
      <c r="AJ132" s="53"/>
      <c r="AK132" s="53"/>
      <c r="AL132" s="53"/>
      <c r="AM132" s="53"/>
      <c r="AN132" s="53"/>
      <c r="AO132" s="53"/>
      <c r="AP132" s="53"/>
      <c r="AQ132" s="53"/>
      <c r="AR132" s="53"/>
      <c r="AS132" s="53"/>
      <c r="AT132" s="53"/>
      <c r="AU132" s="53"/>
    </row>
    <row r="133" spans="1:47" ht="17.399999999999999" x14ac:dyDescent="0.25">
      <c r="A133" s="72"/>
      <c r="B133" s="73" t="s">
        <v>7</v>
      </c>
      <c r="C133" s="111"/>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110"/>
      <c r="AD133" s="110"/>
      <c r="AE133" s="110"/>
      <c r="AF133" s="107"/>
      <c r="AG133" s="74" t="s">
        <v>32</v>
      </c>
      <c r="AH133" s="53"/>
      <c r="AI133" s="53"/>
      <c r="AJ133" s="53"/>
      <c r="AK133" s="53"/>
      <c r="AL133" s="53"/>
      <c r="AM133" s="53"/>
      <c r="AN133" s="53"/>
      <c r="AO133" s="53"/>
      <c r="AP133" s="53"/>
      <c r="AQ133" s="53"/>
      <c r="AR133" s="53"/>
      <c r="AS133" s="53"/>
      <c r="AT133" s="53"/>
      <c r="AU133" s="53"/>
    </row>
    <row r="134" spans="1:47" ht="17.399999999999999" x14ac:dyDescent="0.3">
      <c r="A134" s="75" t="s">
        <v>69</v>
      </c>
      <c r="B134" s="76" t="s">
        <v>11</v>
      </c>
      <c r="C134" s="112"/>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113"/>
      <c r="AG134" s="79"/>
      <c r="AH134" s="53"/>
      <c r="AI134" s="53"/>
      <c r="AJ134" s="53"/>
      <c r="AK134" s="53"/>
      <c r="AL134" s="53"/>
      <c r="AM134" s="53"/>
      <c r="AN134" s="53"/>
      <c r="AO134" s="53"/>
      <c r="AP134" s="53"/>
      <c r="AQ134" s="53"/>
      <c r="AR134" s="53"/>
      <c r="AS134" s="53"/>
      <c r="AT134" s="53"/>
      <c r="AU134" s="53"/>
    </row>
    <row r="135" spans="1:47" ht="15.6" x14ac:dyDescent="0.3">
      <c r="A135" s="80" t="s">
        <v>44</v>
      </c>
      <c r="C135" s="112"/>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113"/>
      <c r="AG135" s="79"/>
      <c r="AH135" s="53"/>
      <c r="AI135" s="53"/>
      <c r="AJ135" s="53"/>
      <c r="AK135" s="53"/>
      <c r="AL135" s="53"/>
      <c r="AM135" s="53"/>
      <c r="AN135" s="53"/>
      <c r="AO135" s="53"/>
      <c r="AP135" s="53"/>
      <c r="AQ135" s="53"/>
      <c r="AR135" s="53"/>
      <c r="AS135" s="53"/>
      <c r="AT135" s="53"/>
      <c r="AU135" s="53"/>
    </row>
    <row r="136" spans="1:47" x14ac:dyDescent="0.25">
      <c r="A136" s="81" t="s">
        <v>46</v>
      </c>
      <c r="B136" s="82" t="s">
        <v>41</v>
      </c>
      <c r="C136" s="336"/>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c r="AA136" s="337"/>
      <c r="AB136" s="337"/>
      <c r="AC136" s="337"/>
      <c r="AD136" s="337"/>
      <c r="AE136" s="337"/>
      <c r="AF136" s="338"/>
      <c r="AG136" s="117">
        <f ca="1">SUM(C136:OFFSET(C136,0,'Key project Info'!$B$6-1))</f>
        <v>0</v>
      </c>
      <c r="AH136" s="53"/>
      <c r="AI136" s="53"/>
      <c r="AJ136" s="53"/>
      <c r="AK136" s="53"/>
      <c r="AL136" s="53"/>
      <c r="AM136" s="53"/>
      <c r="AN136" s="53"/>
      <c r="AO136" s="53"/>
      <c r="AP136" s="53"/>
      <c r="AQ136" s="53"/>
      <c r="AR136" s="53"/>
      <c r="AS136" s="53"/>
      <c r="AT136" s="53"/>
      <c r="AU136" s="53"/>
    </row>
    <row r="137" spans="1:47" x14ac:dyDescent="0.25">
      <c r="A137" s="81" t="s">
        <v>47</v>
      </c>
      <c r="B137" s="82" t="s">
        <v>41</v>
      </c>
      <c r="C137" s="336"/>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337"/>
      <c r="AF137" s="338"/>
      <c r="AG137" s="117">
        <f ca="1">SUM(C137:OFFSET(C137,0,'Key project Info'!$B$6-1))</f>
        <v>0</v>
      </c>
      <c r="AH137" s="53"/>
      <c r="AI137" s="53"/>
      <c r="AJ137" s="53"/>
      <c r="AK137" s="53"/>
      <c r="AL137" s="53"/>
      <c r="AM137" s="53"/>
      <c r="AN137" s="53"/>
      <c r="AO137" s="53"/>
      <c r="AP137" s="53"/>
      <c r="AQ137" s="53"/>
      <c r="AR137" s="53"/>
      <c r="AS137" s="53"/>
      <c r="AT137" s="53"/>
      <c r="AU137" s="53"/>
    </row>
    <row r="138" spans="1:47" x14ac:dyDescent="0.25">
      <c r="A138" s="81" t="s">
        <v>48</v>
      </c>
      <c r="B138" s="82" t="s">
        <v>39</v>
      </c>
      <c r="C138" s="336"/>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c r="AA138" s="337"/>
      <c r="AB138" s="337"/>
      <c r="AC138" s="337"/>
      <c r="AD138" s="337"/>
      <c r="AE138" s="337"/>
      <c r="AF138" s="338"/>
      <c r="AG138" s="117">
        <f ca="1">SUM(C138:OFFSET(C138,0,'Key project Info'!$B$6-1))</f>
        <v>0</v>
      </c>
      <c r="AH138" s="53"/>
      <c r="AI138" s="53"/>
      <c r="AJ138" s="53"/>
      <c r="AK138" s="53"/>
      <c r="AL138" s="53"/>
      <c r="AM138" s="53"/>
      <c r="AN138" s="53"/>
      <c r="AO138" s="53"/>
      <c r="AP138" s="53"/>
      <c r="AQ138" s="53"/>
      <c r="AR138" s="53"/>
      <c r="AS138" s="53"/>
      <c r="AT138" s="53"/>
      <c r="AU138" s="53"/>
    </row>
    <row r="139" spans="1:47" x14ac:dyDescent="0.25">
      <c r="A139" s="81"/>
      <c r="B139" s="82" t="s">
        <v>39</v>
      </c>
      <c r="C139" s="336"/>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c r="AA139" s="337"/>
      <c r="AB139" s="337"/>
      <c r="AC139" s="337"/>
      <c r="AD139" s="337"/>
      <c r="AE139" s="337"/>
      <c r="AF139" s="338"/>
      <c r="AG139" s="117">
        <f ca="1">SUM(C139:OFFSET(C139,0,'Key project Info'!$B$6-1))</f>
        <v>0</v>
      </c>
      <c r="AH139" s="53"/>
      <c r="AI139" s="53"/>
      <c r="AJ139" s="53"/>
      <c r="AK139" s="53"/>
      <c r="AL139" s="53"/>
      <c r="AM139" s="53"/>
      <c r="AN139" s="53"/>
      <c r="AO139" s="53"/>
      <c r="AP139" s="53"/>
      <c r="AQ139" s="53"/>
      <c r="AR139" s="53"/>
      <c r="AS139" s="53"/>
      <c r="AT139" s="53"/>
      <c r="AU139" s="53"/>
    </row>
    <row r="140" spans="1:47" x14ac:dyDescent="0.25">
      <c r="A140" s="81"/>
      <c r="B140" s="82" t="s">
        <v>39</v>
      </c>
      <c r="C140" s="336"/>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c r="AA140" s="337"/>
      <c r="AB140" s="337"/>
      <c r="AC140" s="337"/>
      <c r="AD140" s="337"/>
      <c r="AE140" s="337"/>
      <c r="AF140" s="338"/>
      <c r="AG140" s="117">
        <f ca="1">SUM(C140:OFFSET(C140,0,'Key project Info'!$B$6-1))</f>
        <v>0</v>
      </c>
      <c r="AH140" s="53"/>
      <c r="AI140" s="53"/>
      <c r="AJ140" s="53"/>
      <c r="AK140" s="53"/>
      <c r="AL140" s="53"/>
      <c r="AM140" s="53"/>
      <c r="AN140" s="53"/>
      <c r="AO140" s="53"/>
      <c r="AP140" s="53"/>
      <c r="AQ140" s="53"/>
      <c r="AR140" s="53"/>
      <c r="AS140" s="53"/>
      <c r="AT140" s="53"/>
      <c r="AU140" s="53"/>
    </row>
    <row r="141" spans="1:47" x14ac:dyDescent="0.25">
      <c r="A141" s="81"/>
      <c r="B141" s="82" t="s">
        <v>39</v>
      </c>
      <c r="C141" s="336"/>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37"/>
      <c r="AF141" s="338"/>
      <c r="AG141" s="117">
        <f ca="1">SUM(C141:OFFSET(C141,0,'Key project Info'!$B$6-1))</f>
        <v>0</v>
      </c>
      <c r="AH141" s="53"/>
      <c r="AI141" s="53"/>
      <c r="AJ141" s="53"/>
      <c r="AK141" s="53"/>
      <c r="AL141" s="53"/>
      <c r="AM141" s="53"/>
      <c r="AN141" s="53"/>
      <c r="AO141" s="53"/>
      <c r="AP141" s="53"/>
      <c r="AQ141" s="53"/>
      <c r="AR141" s="53"/>
      <c r="AS141" s="53"/>
      <c r="AT141" s="53"/>
      <c r="AU141" s="53"/>
    </row>
    <row r="142" spans="1:47" x14ac:dyDescent="0.25">
      <c r="A142" s="81"/>
      <c r="B142" s="82" t="s">
        <v>39</v>
      </c>
      <c r="C142" s="336"/>
      <c r="D142" s="337"/>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c r="AA142" s="337"/>
      <c r="AB142" s="337"/>
      <c r="AC142" s="337"/>
      <c r="AD142" s="337"/>
      <c r="AE142" s="337"/>
      <c r="AF142" s="338"/>
      <c r="AG142" s="117">
        <f ca="1">SUM(C142:OFFSET(C142,0,'Key project Info'!$B$6-1))</f>
        <v>0</v>
      </c>
      <c r="AH142" s="53"/>
      <c r="AI142" s="53"/>
      <c r="AJ142" s="53"/>
      <c r="AK142" s="53"/>
      <c r="AL142" s="53"/>
      <c r="AM142" s="53"/>
      <c r="AN142" s="53"/>
      <c r="AO142" s="53"/>
      <c r="AP142" s="53"/>
      <c r="AQ142" s="53"/>
      <c r="AR142" s="53"/>
      <c r="AS142" s="53"/>
      <c r="AT142" s="53"/>
      <c r="AU142" s="53"/>
    </row>
    <row r="143" spans="1:47" x14ac:dyDescent="0.25">
      <c r="A143" s="81"/>
      <c r="B143" s="82" t="s">
        <v>40</v>
      </c>
      <c r="C143" s="336"/>
      <c r="D143" s="337"/>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c r="AA143" s="337"/>
      <c r="AB143" s="337"/>
      <c r="AC143" s="337"/>
      <c r="AD143" s="337"/>
      <c r="AE143" s="337"/>
      <c r="AF143" s="338"/>
      <c r="AG143" s="117">
        <f ca="1">SUM(C143:OFFSET(C143,0,'Key project Info'!$B$6-1))</f>
        <v>0</v>
      </c>
      <c r="AH143" s="53"/>
      <c r="AI143" s="53"/>
      <c r="AJ143" s="53"/>
      <c r="AK143" s="53"/>
      <c r="AL143" s="53"/>
      <c r="AM143" s="53"/>
      <c r="AN143" s="53"/>
      <c r="AO143" s="53"/>
      <c r="AP143" s="53"/>
      <c r="AQ143" s="53"/>
      <c r="AR143" s="53"/>
      <c r="AS143" s="53"/>
      <c r="AT143" s="53"/>
      <c r="AU143" s="53"/>
    </row>
    <row r="144" spans="1:47" x14ac:dyDescent="0.25">
      <c r="A144" s="81"/>
      <c r="B144" s="82" t="s">
        <v>40</v>
      </c>
      <c r="C144" s="336"/>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c r="AA144" s="337"/>
      <c r="AB144" s="337"/>
      <c r="AC144" s="337"/>
      <c r="AD144" s="337"/>
      <c r="AE144" s="337"/>
      <c r="AF144" s="338"/>
      <c r="AG144" s="117">
        <f ca="1">SUM(C144:OFFSET(C144,0,'Key project Info'!$B$6-1))</f>
        <v>0</v>
      </c>
      <c r="AH144" s="53"/>
      <c r="AI144" s="53"/>
      <c r="AJ144" s="53"/>
      <c r="AK144" s="53"/>
      <c r="AL144" s="53"/>
      <c r="AM144" s="53"/>
      <c r="AN144" s="53"/>
      <c r="AO144" s="53"/>
      <c r="AP144" s="53"/>
      <c r="AQ144" s="53"/>
      <c r="AR144" s="53"/>
      <c r="AS144" s="53"/>
      <c r="AT144" s="53"/>
      <c r="AU144" s="53"/>
    </row>
    <row r="145" spans="1:47" x14ac:dyDescent="0.25">
      <c r="A145" s="81"/>
      <c r="B145" s="82" t="s">
        <v>39</v>
      </c>
      <c r="C145" s="336"/>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c r="AA145" s="337"/>
      <c r="AB145" s="337"/>
      <c r="AC145" s="337"/>
      <c r="AD145" s="337"/>
      <c r="AE145" s="337"/>
      <c r="AF145" s="338"/>
      <c r="AG145" s="117">
        <f ca="1">SUM(C145:OFFSET(C145,0,'Key project Info'!$B$6-1))</f>
        <v>0</v>
      </c>
      <c r="AH145" s="53"/>
      <c r="AI145" s="53"/>
      <c r="AJ145" s="53"/>
      <c r="AK145" s="53"/>
      <c r="AL145" s="53"/>
      <c r="AM145" s="53"/>
      <c r="AN145" s="53"/>
      <c r="AO145" s="53"/>
      <c r="AP145" s="53"/>
      <c r="AQ145" s="53"/>
      <c r="AR145" s="53"/>
      <c r="AS145" s="53"/>
      <c r="AT145" s="53"/>
      <c r="AU145" s="53"/>
    </row>
    <row r="146" spans="1:47" x14ac:dyDescent="0.25">
      <c r="A146" s="81"/>
      <c r="B146" s="82" t="s">
        <v>39</v>
      </c>
      <c r="C146" s="336"/>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c r="AD146" s="337"/>
      <c r="AE146" s="337"/>
      <c r="AF146" s="338"/>
      <c r="AG146" s="117">
        <f ca="1">SUM(C146:OFFSET(C146,0,'Key project Info'!$B$6-1))</f>
        <v>0</v>
      </c>
      <c r="AH146" s="53"/>
      <c r="AI146" s="53"/>
      <c r="AJ146" s="53"/>
      <c r="AK146" s="53"/>
      <c r="AL146" s="53"/>
      <c r="AM146" s="53"/>
      <c r="AN146" s="53"/>
      <c r="AO146" s="53"/>
      <c r="AP146" s="53"/>
      <c r="AQ146" s="53"/>
      <c r="AR146" s="53"/>
      <c r="AS146" s="53"/>
      <c r="AT146" s="53"/>
      <c r="AU146" s="53"/>
    </row>
    <row r="147" spans="1:47" x14ac:dyDescent="0.25">
      <c r="A147" s="81"/>
      <c r="B147" s="82" t="s">
        <v>40</v>
      </c>
      <c r="C147" s="336">
        <v>29</v>
      </c>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c r="AA147" s="337"/>
      <c r="AB147" s="337"/>
      <c r="AC147" s="337"/>
      <c r="AD147" s="337"/>
      <c r="AE147" s="337"/>
      <c r="AF147" s="338"/>
      <c r="AG147" s="117">
        <f ca="1">SUM(C147:OFFSET(C147,0,'Key project Info'!$B$6-1))</f>
        <v>29</v>
      </c>
      <c r="AH147" s="53"/>
      <c r="AI147" s="53"/>
      <c r="AJ147" s="53"/>
      <c r="AK147" s="53"/>
      <c r="AL147" s="53"/>
      <c r="AM147" s="53"/>
      <c r="AN147" s="53"/>
      <c r="AO147" s="53"/>
      <c r="AP147" s="53"/>
      <c r="AQ147" s="53"/>
      <c r="AR147" s="53"/>
      <c r="AS147" s="53"/>
      <c r="AT147" s="53"/>
      <c r="AU147" s="53"/>
    </row>
    <row r="148" spans="1:47" ht="14.4" thickBot="1" x14ac:dyDescent="0.3">
      <c r="A148" s="116" t="s">
        <v>146</v>
      </c>
      <c r="B148" s="84"/>
      <c r="C148" s="114">
        <f>IF(C131&gt;'Key project Info'!$B$6,"",SUM(C136:C147))</f>
        <v>29</v>
      </c>
      <c r="D148" s="339">
        <f>IF(D131&gt;'Key project Info'!$B$6,"",SUM(D136:D147))</f>
        <v>0</v>
      </c>
      <c r="E148" s="85">
        <f>IF(E131&gt;'Key project Info'!$B$6,"",SUM(E136:E147))</f>
        <v>0</v>
      </c>
      <c r="F148" s="85">
        <f>IF(F131&gt;'Key project Info'!$B$6,"",SUM(F136:F147))</f>
        <v>0</v>
      </c>
      <c r="G148" s="85">
        <f>IF(G131&gt;'Key project Info'!$B$6,"",SUM(G136:G147))</f>
        <v>0</v>
      </c>
      <c r="H148" s="85">
        <f>IF(H131&gt;'Key project Info'!$B$6,"",SUM(H136:H147))</f>
        <v>0</v>
      </c>
      <c r="I148" s="85">
        <f>IF(I131&gt;'Key project Info'!$B$6,"",SUM(I136:I147))</f>
        <v>0</v>
      </c>
      <c r="J148" s="85">
        <f>IF(J131&gt;'Key project Info'!$B$6,"",SUM(J136:J147))</f>
        <v>0</v>
      </c>
      <c r="K148" s="85">
        <f>IF(K131&gt;'Key project Info'!$B$6,"",SUM(K136:K147))</f>
        <v>0</v>
      </c>
      <c r="L148" s="85">
        <f>IF(L131&gt;'Key project Info'!$B$6,"",SUM(L136:L147))</f>
        <v>0</v>
      </c>
      <c r="M148" s="85">
        <f>IF(M131&gt;'Key project Info'!$B$6,"",SUM(M136:M147))</f>
        <v>0</v>
      </c>
      <c r="N148" s="85">
        <f>IF(N131&gt;'Key project Info'!$B$6,"",SUM(N136:N147))</f>
        <v>0</v>
      </c>
      <c r="O148" s="85">
        <f>IF(O131&gt;'Key project Info'!$B$6,"",SUM(O136:O147))</f>
        <v>0</v>
      </c>
      <c r="P148" s="85">
        <f>IF(P131&gt;'Key project Info'!$B$6,"",SUM(P136:P147))</f>
        <v>0</v>
      </c>
      <c r="Q148" s="85">
        <f>IF(Q131&gt;'Key project Info'!$B$6,"",SUM(Q136:Q147))</f>
        <v>0</v>
      </c>
      <c r="R148" s="85">
        <f>IF(R131&gt;'Key project Info'!$B$6,"",SUM(R136:R147))</f>
        <v>0</v>
      </c>
      <c r="S148" s="85">
        <f>IF(S131&gt;'Key project Info'!$B$6,"",SUM(S136:S147))</f>
        <v>0</v>
      </c>
      <c r="T148" s="85">
        <f>IF(T131&gt;'Key project Info'!$B$6,"",SUM(T136:T147))</f>
        <v>0</v>
      </c>
      <c r="U148" s="85">
        <f>IF(U131&gt;'Key project Info'!$B$6,"",SUM(U136:U147))</f>
        <v>0</v>
      </c>
      <c r="V148" s="85">
        <f>IF(V131&gt;'Key project Info'!$B$6,"",SUM(V136:V147))</f>
        <v>0</v>
      </c>
      <c r="W148" s="85" t="str">
        <f>IF(W131&gt;'Key project Info'!$B$6,"",SUM(W136:W147))</f>
        <v/>
      </c>
      <c r="X148" s="85" t="str">
        <f>IF(X131&gt;'Key project Info'!$B$6,"",SUM(X136:X147))</f>
        <v/>
      </c>
      <c r="Y148" s="85" t="str">
        <f>IF(Y131&gt;'Key project Info'!$B$6,"",SUM(Y136:Y147))</f>
        <v/>
      </c>
      <c r="Z148" s="85" t="str">
        <f>IF(Z131&gt;'Key project Info'!$B$6,"",SUM(Z136:Z147))</f>
        <v/>
      </c>
      <c r="AA148" s="85" t="str">
        <f>IF(AA131&gt;'Key project Info'!$B$6,"",SUM(AA136:AA147))</f>
        <v/>
      </c>
      <c r="AB148" s="85" t="str">
        <f>IF(AB131&gt;'Key project Info'!$B$6,"",SUM(AB136:AB147))</f>
        <v/>
      </c>
      <c r="AC148" s="85" t="str">
        <f>IF(AC131&gt;'Key project Info'!$B$6,"",SUM(AC136:AC147))</f>
        <v/>
      </c>
      <c r="AD148" s="85" t="str">
        <f>IF(AD131&gt;'Key project Info'!$B$6,"",SUM(AD136:AD147))</f>
        <v/>
      </c>
      <c r="AE148" s="85" t="str">
        <f>IF(AE131&gt;'Key project Info'!$B$6,"",SUM(AE136:AE147))</f>
        <v/>
      </c>
      <c r="AF148" s="115" t="str">
        <f>IF(AF131&gt;'Key project Info'!$B$6,"",SUM(AF136:AF147))</f>
        <v/>
      </c>
      <c r="AG148" s="83">
        <f t="shared" ref="AG148" si="19">SUM(C148:AF148)</f>
        <v>29</v>
      </c>
      <c r="AH148" s="53"/>
      <c r="AI148" s="53"/>
      <c r="AJ148" s="53"/>
      <c r="AK148" s="53"/>
      <c r="AL148" s="53"/>
      <c r="AM148" s="53"/>
      <c r="AN148" s="53"/>
      <c r="AO148" s="53"/>
      <c r="AP148" s="53"/>
      <c r="AQ148" s="53"/>
      <c r="AR148" s="53"/>
      <c r="AS148" s="53"/>
      <c r="AT148" s="53"/>
      <c r="AU148" s="53"/>
    </row>
    <row r="149" spans="1:47" ht="14.4" thickBot="1" x14ac:dyDescent="0.3">
      <c r="A149" s="58"/>
      <c r="B149" s="77"/>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118"/>
      <c r="AG149" s="83"/>
      <c r="AH149" s="53"/>
      <c r="AI149" s="53"/>
      <c r="AJ149" s="53"/>
      <c r="AK149" s="53"/>
      <c r="AL149" s="53"/>
      <c r="AM149" s="53"/>
      <c r="AN149" s="53"/>
      <c r="AO149" s="53"/>
      <c r="AP149" s="53"/>
      <c r="AQ149" s="53"/>
      <c r="AR149" s="53"/>
      <c r="AS149" s="53"/>
      <c r="AT149" s="53"/>
      <c r="AU149" s="53"/>
    </row>
    <row r="150" spans="1:47" s="324" customFormat="1" x14ac:dyDescent="0.25">
      <c r="A150" s="178" t="s">
        <v>76</v>
      </c>
      <c r="B150" s="340"/>
      <c r="C150" s="341">
        <f>IF(C131&gt;'Key project Info'!$B$6,"",SUMIF($B136:$B147,"Implementation",C136:C147))</f>
        <v>0</v>
      </c>
      <c r="D150" s="341">
        <f>IF(D131&gt;'Key project Info'!$B$6,"",SUMIF($B136:$B147,"Implementation",D136:D147))</f>
        <v>0</v>
      </c>
      <c r="E150" s="341">
        <f>IF(E131&gt;'Key project Info'!$B$6,"",SUMIF($B136:$B147,"Implementation",E136:E147))</f>
        <v>0</v>
      </c>
      <c r="F150" s="341">
        <f>IF(F131&gt;'Key project Info'!$B$6,"",SUMIF($B136:$B147,"Implementation",F136:F147))</f>
        <v>0</v>
      </c>
      <c r="G150" s="341">
        <f>IF(G131&gt;'Key project Info'!$B$6,"",SUMIF($B136:$B147,"Implementation",G136:G147))</f>
        <v>0</v>
      </c>
      <c r="H150" s="341">
        <f>IF(H131&gt;'Key project Info'!$B$6,"",SUMIF($B136:$B147,"Implementation",H136:H147))</f>
        <v>0</v>
      </c>
      <c r="I150" s="341">
        <f>IF(I131&gt;'Key project Info'!$B$6,"",SUMIF($B136:$B147,"Implementation",I136:I147))</f>
        <v>0</v>
      </c>
      <c r="J150" s="341">
        <f>IF(J131&gt;'Key project Info'!$B$6,"",SUMIF($B136:$B147,"Implementation",J136:J147))</f>
        <v>0</v>
      </c>
      <c r="K150" s="341">
        <f>IF(K131&gt;'Key project Info'!$B$6,"",SUMIF($B136:$B147,"Implementation",K136:K147))</f>
        <v>0</v>
      </c>
      <c r="L150" s="341">
        <f>IF(L131&gt;'Key project Info'!$B$6,"",SUMIF($B136:$B147,"Implementation",L136:L147))</f>
        <v>0</v>
      </c>
      <c r="M150" s="341">
        <f>IF(M131&gt;'Key project Info'!$B$6,"",SUMIF($B136:$B147,"Implementation",M136:M147))</f>
        <v>0</v>
      </c>
      <c r="N150" s="341">
        <f>IF(N131&gt;'Key project Info'!$B$6,"",SUMIF($B136:$B147,"Implementation",N136:N147))</f>
        <v>0</v>
      </c>
      <c r="O150" s="341">
        <f>IF(O131&gt;'Key project Info'!$B$6,"",SUMIF($B136:$B147,"Implementation",O136:O147))</f>
        <v>0</v>
      </c>
      <c r="P150" s="341">
        <f>IF(P131&gt;'Key project Info'!$B$6,"",SUMIF($B136:$B147,"Implementation",P136:P147))</f>
        <v>0</v>
      </c>
      <c r="Q150" s="341">
        <f>IF(Q131&gt;'Key project Info'!$B$6,"",SUMIF($B136:$B147,"Implementation",Q136:Q147))</f>
        <v>0</v>
      </c>
      <c r="R150" s="341">
        <f>IF(R131&gt;'Key project Info'!$B$6,"",SUMIF($B136:$B147,"Implementation",R136:R147))</f>
        <v>0</v>
      </c>
      <c r="S150" s="341">
        <f>IF(S131&gt;'Key project Info'!$B$6,"",SUMIF($B136:$B147,"Implementation",S136:S147))</f>
        <v>0</v>
      </c>
      <c r="T150" s="341">
        <f>IF(T131&gt;'Key project Info'!$B$6,"",SUMIF($B136:$B147,"Implementation",T136:T147))</f>
        <v>0</v>
      </c>
      <c r="U150" s="341">
        <f>IF(U131&gt;'Key project Info'!$B$6,"",SUMIF($B136:$B147,"Implementation",U136:U147))</f>
        <v>0</v>
      </c>
      <c r="V150" s="341">
        <f>IF(V131&gt;'Key project Info'!$B$6,"",SUMIF($B136:$B147,"Implementation",V136:V147))</f>
        <v>0</v>
      </c>
      <c r="W150" s="341" t="str">
        <f>IF(W131&gt;'Key project Info'!$B$6,"",SUMIF($B136:$B147,"Implementation",W136:W147))</f>
        <v/>
      </c>
      <c r="X150" s="341" t="str">
        <f>IF(X131&gt;'Key project Info'!$B$6,"",SUMIF($B136:$B147,"Implementation",X136:X147))</f>
        <v/>
      </c>
      <c r="Y150" s="341" t="str">
        <f>IF(Y131&gt;'Key project Info'!$B$6,"",SUMIF($B136:$B147,"Implementation",Y136:Y147))</f>
        <v/>
      </c>
      <c r="Z150" s="341" t="str">
        <f>IF(Z131&gt;'Key project Info'!$B$6,"",SUMIF($B136:$B147,"Implementation",Z136:Z147))</f>
        <v/>
      </c>
      <c r="AA150" s="341" t="str">
        <f>IF(AA131&gt;'Key project Info'!$B$6,"",SUMIF($B136:$B147,"Implementation",AA136:AA147))</f>
        <v/>
      </c>
      <c r="AB150" s="341" t="str">
        <f>IF(AB131&gt;'Key project Info'!$B$6,"",SUMIF($B136:$B147,"Implementation",AB136:AB147))</f>
        <v/>
      </c>
      <c r="AC150" s="341" t="str">
        <f>IF(AC131&gt;'Key project Info'!$B$6,"",SUMIF($B136:$B147,"Implementation",AC136:AC147))</f>
        <v/>
      </c>
      <c r="AD150" s="341" t="str">
        <f>IF(AD131&gt;'Key project Info'!$B$6,"",SUMIF($B136:$B147,"Implementation",AD136:AD147))</f>
        <v/>
      </c>
      <c r="AE150" s="341" t="str">
        <f>IF(AE131&gt;'Key project Info'!$B$6,"",SUMIF($B136:$B147,"Implementation",AE136:AE147))</f>
        <v/>
      </c>
      <c r="AF150" s="342" t="str">
        <f>IF(AF131&gt;'Key project Info'!$B$6,"",SUMIF($B136:$B147,"Implementation",AF136:AF147))</f>
        <v/>
      </c>
      <c r="AG150" s="83">
        <f>SUM(C150:AF150)</f>
        <v>0</v>
      </c>
      <c r="AH150" s="56"/>
      <c r="AI150" s="56"/>
      <c r="AJ150" s="56"/>
      <c r="AK150" s="56"/>
      <c r="AL150" s="56"/>
      <c r="AM150" s="56"/>
      <c r="AN150" s="56"/>
      <c r="AO150" s="56"/>
      <c r="AP150" s="56"/>
      <c r="AQ150" s="56"/>
      <c r="AR150" s="56"/>
      <c r="AS150" s="56"/>
      <c r="AT150" s="56"/>
      <c r="AU150" s="56"/>
    </row>
    <row r="151" spans="1:47" s="324" customFormat="1" x14ac:dyDescent="0.25">
      <c r="A151" s="180" t="s">
        <v>77</v>
      </c>
      <c r="B151" s="343"/>
      <c r="C151" s="344">
        <f>IF(C131&gt;'Key project Info'!$B$6,"",SUMIF($B136:$B147,"Transaction",C136:C147))</f>
        <v>29</v>
      </c>
      <c r="D151" s="344">
        <f>IF(D131&gt;'Key project Info'!$B$6,"",SUMIF($B136:$B147,"Transaction",D136:D147))</f>
        <v>0</v>
      </c>
      <c r="E151" s="344">
        <f>IF(E131&gt;'Key project Info'!$B$6,"",SUMIF($B136:$B147,"Transaction",E136:E147))</f>
        <v>0</v>
      </c>
      <c r="F151" s="344">
        <f>IF(F131&gt;'Key project Info'!$B$6,"",SUMIF($B136:$B147,"Transaction",F136:F147))</f>
        <v>0</v>
      </c>
      <c r="G151" s="344">
        <f>IF(G131&gt;'Key project Info'!$B$6,"",SUMIF($B136:$B147,"Transaction",G136:G147))</f>
        <v>0</v>
      </c>
      <c r="H151" s="344">
        <f>IF(H131&gt;'Key project Info'!$B$6,"",SUMIF($B136:$B147,"Transaction",H136:H147))</f>
        <v>0</v>
      </c>
      <c r="I151" s="344">
        <f>IF(I131&gt;'Key project Info'!$B$6,"",SUMIF($B136:$B147,"Transaction",I136:I147))</f>
        <v>0</v>
      </c>
      <c r="J151" s="344">
        <f>IF(J131&gt;'Key project Info'!$B$6,"",SUMIF($B136:$B147,"Transaction",J136:J147))</f>
        <v>0</v>
      </c>
      <c r="K151" s="344">
        <f>IF(K131&gt;'Key project Info'!$B$6,"",SUMIF($B136:$B147,"Transaction",K136:K147))</f>
        <v>0</v>
      </c>
      <c r="L151" s="344">
        <f>IF(L131&gt;'Key project Info'!$B$6,"",SUMIF($B136:$B147,"Transaction",L136:L147))</f>
        <v>0</v>
      </c>
      <c r="M151" s="344">
        <f>IF(M131&gt;'Key project Info'!$B$6,"",SUMIF($B136:$B147,"Transaction",M136:M147))</f>
        <v>0</v>
      </c>
      <c r="N151" s="344">
        <f>IF(N131&gt;'Key project Info'!$B$6,"",SUMIF($B136:$B147,"Transaction",N136:N147))</f>
        <v>0</v>
      </c>
      <c r="O151" s="344">
        <f>IF(O131&gt;'Key project Info'!$B$6,"",SUMIF($B136:$B147,"Transaction",O136:O147))</f>
        <v>0</v>
      </c>
      <c r="P151" s="344">
        <f>IF(P131&gt;'Key project Info'!$B$6,"",SUMIF($B136:$B147,"Transaction",P136:P147))</f>
        <v>0</v>
      </c>
      <c r="Q151" s="344">
        <f>IF(Q131&gt;'Key project Info'!$B$6,"",SUMIF($B136:$B147,"Transaction",Q136:Q147))</f>
        <v>0</v>
      </c>
      <c r="R151" s="344">
        <f>IF(R131&gt;'Key project Info'!$B$6,"",SUMIF($B136:$B147,"Transaction",R136:R147))</f>
        <v>0</v>
      </c>
      <c r="S151" s="344">
        <f>IF(S131&gt;'Key project Info'!$B$6,"",SUMIF($B136:$B147,"Transaction",S136:S147))</f>
        <v>0</v>
      </c>
      <c r="T151" s="344">
        <f>IF(T131&gt;'Key project Info'!$B$6,"",SUMIF($B136:$B147,"Transaction",T136:T147))</f>
        <v>0</v>
      </c>
      <c r="U151" s="344">
        <f>IF(U131&gt;'Key project Info'!$B$6,"",SUMIF($B136:$B147,"Transaction",U136:U147))</f>
        <v>0</v>
      </c>
      <c r="V151" s="344">
        <f>IF(V131&gt;'Key project Info'!$B$6,"",SUMIF($B136:$B147,"Transaction",V136:V147))</f>
        <v>0</v>
      </c>
      <c r="W151" s="344" t="str">
        <f>IF(W131&gt;'Key project Info'!$B$6,"",SUMIF($B136:$B147,"Transaction",W136:W147))</f>
        <v/>
      </c>
      <c r="X151" s="344" t="str">
        <f>IF(X131&gt;'Key project Info'!$B$6,"",SUMIF($B136:$B147,"Transaction",X136:X147))</f>
        <v/>
      </c>
      <c r="Y151" s="344" t="str">
        <f>IF(Y131&gt;'Key project Info'!$B$6,"",SUMIF($B136:$B147,"Transaction",Y136:Y147))</f>
        <v/>
      </c>
      <c r="Z151" s="344" t="str">
        <f>IF(Z131&gt;'Key project Info'!$B$6,"",SUMIF($B136:$B147,"Transaction",Z136:Z147))</f>
        <v/>
      </c>
      <c r="AA151" s="344" t="str">
        <f>IF(AA131&gt;'Key project Info'!$B$6,"",SUMIF($B136:$B147,"Transaction",AA136:AA147))</f>
        <v/>
      </c>
      <c r="AB151" s="344" t="str">
        <f>IF(AB131&gt;'Key project Info'!$B$6,"",SUMIF($B136:$B147,"Transaction",AB136:AB147))</f>
        <v/>
      </c>
      <c r="AC151" s="344" t="str">
        <f>IF(AC131&gt;'Key project Info'!$B$6,"",SUMIF($B136:$B147,"Transaction",AC136:AC147))</f>
        <v/>
      </c>
      <c r="AD151" s="344" t="str">
        <f>IF(AD131&gt;'Key project Info'!$B$6,"",SUMIF($B136:$B147,"Transaction",AD136:AD147))</f>
        <v/>
      </c>
      <c r="AE151" s="344" t="str">
        <f>IF(AE131&gt;'Key project Info'!$B$6,"",SUMIF($B136:$B147,"Transaction",AE136:AE147))</f>
        <v/>
      </c>
      <c r="AF151" s="345" t="str">
        <f>IF(AF131&gt;'Key project Info'!$B$6,"",SUMIF($B136:$B147,"Transaction",AF136:AF147))</f>
        <v/>
      </c>
      <c r="AG151" s="83">
        <f>SUM(C151:AF151)</f>
        <v>29</v>
      </c>
      <c r="AH151" s="56"/>
      <c r="AI151" s="56"/>
      <c r="AJ151" s="56"/>
      <c r="AK151" s="56"/>
      <c r="AL151" s="56"/>
      <c r="AM151" s="56"/>
      <c r="AN151" s="56"/>
      <c r="AO151" s="56"/>
      <c r="AP151" s="56"/>
      <c r="AQ151" s="56"/>
      <c r="AR151" s="56"/>
      <c r="AS151" s="56"/>
      <c r="AT151" s="56"/>
      <c r="AU151" s="56"/>
    </row>
    <row r="152" spans="1:47" s="324" customFormat="1" ht="14.4" thickBot="1" x14ac:dyDescent="0.3">
      <c r="A152" s="183" t="s">
        <v>78</v>
      </c>
      <c r="B152" s="346"/>
      <c r="C152" s="85">
        <f>IF(C131&gt;'Key project Info'!$B$6,"",SUMIF($B136:$B147,"Institutional",C136:C147))</f>
        <v>0</v>
      </c>
      <c r="D152" s="85">
        <f>IF(D131&gt;'Key project Info'!$B$6,"",SUMIF($B136:$B147,"Institutional",D136:D147))</f>
        <v>0</v>
      </c>
      <c r="E152" s="85">
        <f>IF(E131&gt;'Key project Info'!$B$6,"",SUMIF($B136:$B147,"Institutional",E136:E147))</f>
        <v>0</v>
      </c>
      <c r="F152" s="85">
        <f>IF(F131&gt;'Key project Info'!$B$6,"",SUMIF($B136:$B147,"Institutional",F136:F147))</f>
        <v>0</v>
      </c>
      <c r="G152" s="85">
        <f>IF(G131&gt;'Key project Info'!$B$6,"",SUMIF($B136:$B147,"Institutional",G136:G147))</f>
        <v>0</v>
      </c>
      <c r="H152" s="85">
        <f>IF(H131&gt;'Key project Info'!$B$6,"",SUMIF($B136:$B147,"Institutional",H136:H147))</f>
        <v>0</v>
      </c>
      <c r="I152" s="85">
        <f>IF(I131&gt;'Key project Info'!$B$6,"",SUMIF($B136:$B147,"Institutional",I136:I147))</f>
        <v>0</v>
      </c>
      <c r="J152" s="85">
        <f>IF(J131&gt;'Key project Info'!$B$6,"",SUMIF($B136:$B147,"Institutional",J136:J147))</f>
        <v>0</v>
      </c>
      <c r="K152" s="85">
        <f>IF(K131&gt;'Key project Info'!$B$6,"",SUMIF($B136:$B147,"Institutional",K136:K147))</f>
        <v>0</v>
      </c>
      <c r="L152" s="85">
        <f>IF(L131&gt;'Key project Info'!$B$6,"",SUMIF($B136:$B147,"Institutional",L136:L147))</f>
        <v>0</v>
      </c>
      <c r="M152" s="85">
        <f>IF(M131&gt;'Key project Info'!$B$6,"",SUMIF($B136:$B147,"Institutional",M136:M147))</f>
        <v>0</v>
      </c>
      <c r="N152" s="85">
        <f>IF(N131&gt;'Key project Info'!$B$6,"",SUMIF($B136:$B147,"Institutional",N136:N147))</f>
        <v>0</v>
      </c>
      <c r="O152" s="85">
        <f>IF(O131&gt;'Key project Info'!$B$6,"",SUMIF($B136:$B147,"Institutional",O136:O147))</f>
        <v>0</v>
      </c>
      <c r="P152" s="85">
        <f>IF(P131&gt;'Key project Info'!$B$6,"",SUMIF($B136:$B147,"Institutional",P136:P147))</f>
        <v>0</v>
      </c>
      <c r="Q152" s="85">
        <f>IF(Q131&gt;'Key project Info'!$B$6,"",SUMIF($B136:$B147,"Institutional",Q136:Q147))</f>
        <v>0</v>
      </c>
      <c r="R152" s="85">
        <f>IF(R131&gt;'Key project Info'!$B$6,"",SUMIF($B136:$B147,"Institutional",R136:R147))</f>
        <v>0</v>
      </c>
      <c r="S152" s="85">
        <f>IF(S131&gt;'Key project Info'!$B$6,"",SUMIF($B136:$B147,"Institutional",S136:S147))</f>
        <v>0</v>
      </c>
      <c r="T152" s="85">
        <f>IF(T131&gt;'Key project Info'!$B$6,"",SUMIF($B136:$B147,"Institutional",T136:T147))</f>
        <v>0</v>
      </c>
      <c r="U152" s="85">
        <f>IF(U131&gt;'Key project Info'!$B$6,"",SUMIF($B136:$B147,"Institutional",U136:U147))</f>
        <v>0</v>
      </c>
      <c r="V152" s="85">
        <f>IF(V131&gt;'Key project Info'!$B$6,"",SUMIF($B136:$B147,"Institutional",V136:V147))</f>
        <v>0</v>
      </c>
      <c r="W152" s="85" t="str">
        <f>IF(W131&gt;'Key project Info'!$B$6,"",SUMIF($B136:$B147,"Institutional",W136:W147))</f>
        <v/>
      </c>
      <c r="X152" s="85" t="str">
        <f>IF(X131&gt;'Key project Info'!$B$6,"",SUMIF($B136:$B147,"Institutional",X136:X147))</f>
        <v/>
      </c>
      <c r="Y152" s="85" t="str">
        <f>IF(Y131&gt;'Key project Info'!$B$6,"",SUMIF($B136:$B147,"Institutional",Y136:Y147))</f>
        <v/>
      </c>
      <c r="Z152" s="85" t="str">
        <f>IF(Z131&gt;'Key project Info'!$B$6,"",SUMIF($B136:$B147,"Institutional",Z136:Z147))</f>
        <v/>
      </c>
      <c r="AA152" s="85" t="str">
        <f>IF(AA131&gt;'Key project Info'!$B$6,"",SUMIF($B136:$B147,"Institutional",AA136:AA147))</f>
        <v/>
      </c>
      <c r="AB152" s="85" t="str">
        <f>IF(AB131&gt;'Key project Info'!$B$6,"",SUMIF($B136:$B147,"Institutional",AB136:AB147))</f>
        <v/>
      </c>
      <c r="AC152" s="85" t="str">
        <f>IF(AC131&gt;'Key project Info'!$B$6,"",SUMIF($B136:$B147,"Institutional",AC136:AC147))</f>
        <v/>
      </c>
      <c r="AD152" s="85" t="str">
        <f>IF(AD131&gt;'Key project Info'!$B$6,"",SUMIF($B136:$B147,"Institutional",AD136:AD147))</f>
        <v/>
      </c>
      <c r="AE152" s="85" t="str">
        <f>IF(AE131&gt;'Key project Info'!$B$6,"",SUMIF($B136:$B147,"Institutional",AE136:AE147))</f>
        <v/>
      </c>
      <c r="AF152" s="115" t="str">
        <f>IF(AF131&gt;'Key project Info'!$B$6,"",SUMIF($B136:$B147,"Institutional",AF136:AF147))</f>
        <v/>
      </c>
      <c r="AG152" s="83">
        <f>SUM(C152:AF152)</f>
        <v>0</v>
      </c>
      <c r="AH152" s="56"/>
      <c r="AI152" s="56"/>
      <c r="AJ152" s="56"/>
      <c r="AK152" s="56"/>
      <c r="AL152" s="56"/>
      <c r="AM152" s="56"/>
      <c r="AN152" s="56"/>
      <c r="AO152" s="56"/>
      <c r="AP152" s="56"/>
      <c r="AQ152" s="56"/>
      <c r="AR152" s="56"/>
      <c r="AS152" s="56"/>
      <c r="AT152" s="56"/>
      <c r="AU152" s="56"/>
    </row>
    <row r="153" spans="1:47" s="324" customFormat="1" x14ac:dyDescent="0.25">
      <c r="A153" s="58"/>
      <c r="B153" s="141"/>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65"/>
      <c r="AH153" s="56"/>
      <c r="AI153" s="56"/>
      <c r="AJ153" s="56"/>
      <c r="AK153" s="56"/>
      <c r="AL153" s="56"/>
      <c r="AM153" s="56"/>
      <c r="AN153" s="56"/>
      <c r="AO153" s="56"/>
      <c r="AP153" s="56"/>
      <c r="AQ153" s="56"/>
      <c r="AR153" s="56"/>
      <c r="AS153" s="56"/>
      <c r="AT153" s="56"/>
      <c r="AU153" s="56"/>
    </row>
    <row r="154" spans="1:47" ht="14.4" thickBot="1" x14ac:dyDescent="0.3">
      <c r="A154" s="87"/>
      <c r="B154" s="77"/>
      <c r="C154" s="88"/>
      <c r="D154" s="88"/>
      <c r="E154" s="8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65"/>
      <c r="AH154" s="53"/>
      <c r="AI154" s="53"/>
      <c r="AJ154" s="53"/>
      <c r="AK154" s="53"/>
      <c r="AL154" s="53"/>
      <c r="AM154" s="53"/>
      <c r="AN154" s="53"/>
      <c r="AO154" s="53"/>
      <c r="AP154" s="53"/>
      <c r="AQ154" s="53"/>
      <c r="AR154" s="53"/>
      <c r="AS154" s="53"/>
      <c r="AT154" s="53"/>
      <c r="AU154" s="53"/>
    </row>
    <row r="155" spans="1:47" x14ac:dyDescent="0.25">
      <c r="A155" s="449" t="s">
        <v>3</v>
      </c>
      <c r="B155" s="450"/>
      <c r="C155" s="120">
        <v>1</v>
      </c>
      <c r="D155" s="119">
        <v>2</v>
      </c>
      <c r="E155" s="119">
        <v>3</v>
      </c>
      <c r="F155" s="119">
        <v>4</v>
      </c>
      <c r="G155" s="119">
        <v>5</v>
      </c>
      <c r="H155" s="119">
        <v>6</v>
      </c>
      <c r="I155" s="119">
        <v>7</v>
      </c>
      <c r="J155" s="119">
        <v>8</v>
      </c>
      <c r="K155" s="119">
        <v>9</v>
      </c>
      <c r="L155" s="119">
        <v>10</v>
      </c>
      <c r="M155" s="119">
        <v>11</v>
      </c>
      <c r="N155" s="119">
        <v>12</v>
      </c>
      <c r="O155" s="119">
        <v>13</v>
      </c>
      <c r="P155" s="119">
        <v>14</v>
      </c>
      <c r="Q155" s="119">
        <v>15</v>
      </c>
      <c r="R155" s="119">
        <v>16</v>
      </c>
      <c r="S155" s="119">
        <v>17</v>
      </c>
      <c r="T155" s="119">
        <v>18</v>
      </c>
      <c r="U155" s="119">
        <v>19</v>
      </c>
      <c r="V155" s="119">
        <v>20</v>
      </c>
      <c r="W155" s="119">
        <v>21</v>
      </c>
      <c r="X155" s="119">
        <v>22</v>
      </c>
      <c r="Y155" s="119">
        <v>23</v>
      </c>
      <c r="Z155" s="119">
        <v>24</v>
      </c>
      <c r="AA155" s="119">
        <v>25</v>
      </c>
      <c r="AB155" s="119">
        <v>26</v>
      </c>
      <c r="AC155" s="119">
        <v>27</v>
      </c>
      <c r="AD155" s="119">
        <v>28</v>
      </c>
      <c r="AE155" s="119">
        <v>29</v>
      </c>
      <c r="AF155" s="121">
        <v>30</v>
      </c>
      <c r="AG155" s="59"/>
      <c r="AH155" s="53"/>
      <c r="AI155" s="53"/>
      <c r="AJ155" s="53"/>
      <c r="AK155" s="53"/>
      <c r="AL155" s="53"/>
      <c r="AM155" s="53"/>
      <c r="AN155" s="53"/>
      <c r="AO155" s="53"/>
      <c r="AP155" s="53"/>
      <c r="AQ155" s="53"/>
      <c r="AR155" s="53"/>
      <c r="AS155" s="53"/>
      <c r="AT155" s="53"/>
      <c r="AU155" s="53"/>
    </row>
    <row r="156" spans="1:47" ht="14.4" thickBot="1" x14ac:dyDescent="0.3">
      <c r="A156" s="451"/>
      <c r="B156" s="452"/>
      <c r="C156" s="125">
        <f>C$19</f>
        <v>2012</v>
      </c>
      <c r="D156" s="126">
        <f t="shared" ref="D156:AF156" si="20">D$19</f>
        <v>2013</v>
      </c>
      <c r="E156" s="126">
        <f t="shared" si="20"/>
        <v>2014</v>
      </c>
      <c r="F156" s="126">
        <f t="shared" si="20"/>
        <v>2015</v>
      </c>
      <c r="G156" s="126">
        <f t="shared" si="20"/>
        <v>2016</v>
      </c>
      <c r="H156" s="126">
        <f t="shared" si="20"/>
        <v>2017</v>
      </c>
      <c r="I156" s="126">
        <f t="shared" si="20"/>
        <v>2018</v>
      </c>
      <c r="J156" s="126">
        <f t="shared" si="20"/>
        <v>2019</v>
      </c>
      <c r="K156" s="126">
        <f t="shared" si="20"/>
        <v>2020</v>
      </c>
      <c r="L156" s="126">
        <f t="shared" si="20"/>
        <v>2021</v>
      </c>
      <c r="M156" s="126">
        <f t="shared" si="20"/>
        <v>2022</v>
      </c>
      <c r="N156" s="126">
        <f t="shared" si="20"/>
        <v>2023</v>
      </c>
      <c r="O156" s="126">
        <f t="shared" si="20"/>
        <v>2024</v>
      </c>
      <c r="P156" s="126">
        <f t="shared" si="20"/>
        <v>2025</v>
      </c>
      <c r="Q156" s="126">
        <f t="shared" si="20"/>
        <v>2026</v>
      </c>
      <c r="R156" s="126">
        <f t="shared" si="20"/>
        <v>2027</v>
      </c>
      <c r="S156" s="126">
        <f t="shared" si="20"/>
        <v>2028</v>
      </c>
      <c r="T156" s="126">
        <f t="shared" si="20"/>
        <v>2029</v>
      </c>
      <c r="U156" s="126">
        <f t="shared" si="20"/>
        <v>2030</v>
      </c>
      <c r="V156" s="126">
        <f t="shared" si="20"/>
        <v>2031</v>
      </c>
      <c r="W156" s="126">
        <f t="shared" si="20"/>
        <v>2032</v>
      </c>
      <c r="X156" s="126">
        <f t="shared" si="20"/>
        <v>2033</v>
      </c>
      <c r="Y156" s="126">
        <f t="shared" si="20"/>
        <v>2034</v>
      </c>
      <c r="Z156" s="126">
        <f t="shared" si="20"/>
        <v>2035</v>
      </c>
      <c r="AA156" s="126">
        <f t="shared" si="20"/>
        <v>2036</v>
      </c>
      <c r="AB156" s="126">
        <f t="shared" si="20"/>
        <v>2037</v>
      </c>
      <c r="AC156" s="126">
        <f t="shared" si="20"/>
        <v>2038</v>
      </c>
      <c r="AD156" s="126">
        <f t="shared" si="20"/>
        <v>2039</v>
      </c>
      <c r="AE156" s="126">
        <f t="shared" si="20"/>
        <v>2040</v>
      </c>
      <c r="AF156" s="127">
        <f t="shared" si="20"/>
        <v>2041</v>
      </c>
      <c r="AG156" s="59"/>
      <c r="AH156" s="53"/>
      <c r="AI156" s="53"/>
      <c r="AJ156" s="53"/>
      <c r="AK156" s="53"/>
      <c r="AL156" s="53"/>
      <c r="AM156" s="53"/>
      <c r="AN156" s="53"/>
      <c r="AO156" s="53"/>
      <c r="AP156" s="53"/>
      <c r="AQ156" s="53"/>
      <c r="AR156" s="53"/>
      <c r="AS156" s="53"/>
      <c r="AT156" s="53"/>
      <c r="AU156" s="53"/>
    </row>
    <row r="157" spans="1:47" ht="17.399999999999999" x14ac:dyDescent="0.25">
      <c r="A157" s="72"/>
      <c r="B157" s="73" t="s">
        <v>7</v>
      </c>
      <c r="C157" s="111"/>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110"/>
      <c r="AD157" s="110"/>
      <c r="AE157" s="110"/>
      <c r="AF157" s="107"/>
      <c r="AG157" s="74" t="s">
        <v>32</v>
      </c>
      <c r="AH157" s="53"/>
      <c r="AI157" s="53"/>
      <c r="AJ157" s="53"/>
      <c r="AK157" s="53"/>
      <c r="AL157" s="53"/>
      <c r="AM157" s="53"/>
      <c r="AN157" s="53"/>
      <c r="AO157" s="53"/>
      <c r="AP157" s="53"/>
      <c r="AQ157" s="53"/>
      <c r="AR157" s="53"/>
      <c r="AS157" s="53"/>
      <c r="AT157" s="53"/>
      <c r="AU157" s="53"/>
    </row>
    <row r="158" spans="1:47" ht="17.399999999999999" x14ac:dyDescent="0.3">
      <c r="A158" s="75" t="s">
        <v>70</v>
      </c>
      <c r="B158" s="76" t="s">
        <v>11</v>
      </c>
      <c r="C158" s="112"/>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113"/>
      <c r="AG158" s="79"/>
      <c r="AH158" s="53"/>
      <c r="AI158" s="53"/>
      <c r="AJ158" s="53"/>
      <c r="AK158" s="53"/>
      <c r="AL158" s="53"/>
      <c r="AM158" s="53"/>
      <c r="AN158" s="53"/>
      <c r="AO158" s="53"/>
      <c r="AP158" s="53"/>
      <c r="AQ158" s="53"/>
      <c r="AR158" s="53"/>
      <c r="AS158" s="53"/>
      <c r="AT158" s="53"/>
      <c r="AU158" s="53"/>
    </row>
    <row r="159" spans="1:47" ht="15.6" x14ac:dyDescent="0.3">
      <c r="A159" s="80" t="s">
        <v>44</v>
      </c>
      <c r="C159" s="112"/>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113"/>
      <c r="AG159" s="79"/>
      <c r="AH159" s="53"/>
      <c r="AI159" s="53"/>
      <c r="AJ159" s="53"/>
      <c r="AK159" s="53"/>
      <c r="AL159" s="53"/>
      <c r="AM159" s="53"/>
      <c r="AN159" s="53"/>
      <c r="AO159" s="53"/>
      <c r="AP159" s="53"/>
      <c r="AQ159" s="53"/>
      <c r="AR159" s="53"/>
      <c r="AS159" s="53"/>
      <c r="AT159" s="53"/>
      <c r="AU159" s="53"/>
    </row>
    <row r="160" spans="1:47" x14ac:dyDescent="0.25">
      <c r="A160" s="81" t="s">
        <v>46</v>
      </c>
      <c r="B160" s="82" t="s">
        <v>41</v>
      </c>
      <c r="C160" s="336"/>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c r="AA160" s="337"/>
      <c r="AB160" s="337"/>
      <c r="AC160" s="337"/>
      <c r="AD160" s="337"/>
      <c r="AE160" s="337"/>
      <c r="AF160" s="338"/>
      <c r="AG160" s="117">
        <f ca="1">SUM(C160:OFFSET(C160,0,'Key project Info'!$B$6-1))</f>
        <v>0</v>
      </c>
      <c r="AH160" s="53"/>
      <c r="AI160" s="53"/>
      <c r="AJ160" s="53"/>
      <c r="AK160" s="53"/>
      <c r="AL160" s="53"/>
      <c r="AM160" s="53"/>
      <c r="AN160" s="53"/>
      <c r="AO160" s="53"/>
      <c r="AP160" s="53"/>
      <c r="AQ160" s="53"/>
      <c r="AR160" s="53"/>
      <c r="AS160" s="53"/>
      <c r="AT160" s="53"/>
      <c r="AU160" s="53"/>
    </row>
    <row r="161" spans="1:47" x14ac:dyDescent="0.25">
      <c r="A161" s="81" t="s">
        <v>47</v>
      </c>
      <c r="B161" s="82" t="s">
        <v>41</v>
      </c>
      <c r="C161" s="336"/>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c r="AA161" s="337"/>
      <c r="AB161" s="337"/>
      <c r="AC161" s="337"/>
      <c r="AD161" s="337"/>
      <c r="AE161" s="337"/>
      <c r="AF161" s="338"/>
      <c r="AG161" s="117">
        <f ca="1">SUM(C161:OFFSET(C161,0,'Key project Info'!$B$6-1))</f>
        <v>0</v>
      </c>
      <c r="AH161" s="53"/>
      <c r="AI161" s="53"/>
      <c r="AJ161" s="53"/>
      <c r="AK161" s="53"/>
      <c r="AL161" s="53"/>
      <c r="AM161" s="53"/>
      <c r="AN161" s="53"/>
      <c r="AO161" s="53"/>
      <c r="AP161" s="53"/>
      <c r="AQ161" s="53"/>
      <c r="AR161" s="53"/>
      <c r="AS161" s="53"/>
      <c r="AT161" s="53"/>
      <c r="AU161" s="53"/>
    </row>
    <row r="162" spans="1:47" x14ac:dyDescent="0.25">
      <c r="A162" s="81" t="s">
        <v>48</v>
      </c>
      <c r="B162" s="82" t="s">
        <v>39</v>
      </c>
      <c r="C162" s="336"/>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37"/>
      <c r="AF162" s="338"/>
      <c r="AG162" s="117">
        <f ca="1">SUM(C162:OFFSET(C162,0,'Key project Info'!$B$6-1))</f>
        <v>0</v>
      </c>
      <c r="AH162" s="53"/>
      <c r="AI162" s="53"/>
      <c r="AJ162" s="53"/>
      <c r="AK162" s="53"/>
      <c r="AL162" s="53"/>
      <c r="AM162" s="53"/>
      <c r="AN162" s="53"/>
      <c r="AO162" s="53"/>
      <c r="AP162" s="53"/>
      <c r="AQ162" s="53"/>
      <c r="AR162" s="53"/>
      <c r="AS162" s="53"/>
      <c r="AT162" s="53"/>
      <c r="AU162" s="53"/>
    </row>
    <row r="163" spans="1:47" x14ac:dyDescent="0.25">
      <c r="A163" s="81"/>
      <c r="B163" s="82" t="s">
        <v>39</v>
      </c>
      <c r="C163" s="336"/>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c r="AA163" s="337"/>
      <c r="AB163" s="337"/>
      <c r="AC163" s="337"/>
      <c r="AD163" s="337"/>
      <c r="AE163" s="337"/>
      <c r="AF163" s="338"/>
      <c r="AG163" s="117">
        <f ca="1">SUM(C163:OFFSET(C163,0,'Key project Info'!$B$6-1))</f>
        <v>0</v>
      </c>
      <c r="AH163" s="53"/>
      <c r="AI163" s="53"/>
      <c r="AJ163" s="53"/>
      <c r="AK163" s="53"/>
      <c r="AL163" s="53"/>
      <c r="AM163" s="53"/>
      <c r="AN163" s="53"/>
      <c r="AO163" s="53"/>
      <c r="AP163" s="53"/>
      <c r="AQ163" s="53"/>
      <c r="AR163" s="53"/>
      <c r="AS163" s="53"/>
      <c r="AT163" s="53"/>
      <c r="AU163" s="53"/>
    </row>
    <row r="164" spans="1:47" x14ac:dyDescent="0.25">
      <c r="A164" s="81"/>
      <c r="B164" s="82" t="s">
        <v>39</v>
      </c>
      <c r="C164" s="336"/>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c r="AA164" s="337"/>
      <c r="AB164" s="337"/>
      <c r="AC164" s="337"/>
      <c r="AD164" s="337"/>
      <c r="AE164" s="337"/>
      <c r="AF164" s="338"/>
      <c r="AG164" s="117">
        <f ca="1">SUM(C164:OFFSET(C164,0,'Key project Info'!$B$6-1))</f>
        <v>0</v>
      </c>
      <c r="AH164" s="53"/>
      <c r="AI164" s="53"/>
      <c r="AJ164" s="53"/>
      <c r="AK164" s="53"/>
      <c r="AL164" s="53"/>
      <c r="AM164" s="53"/>
      <c r="AN164" s="53"/>
      <c r="AO164" s="53"/>
      <c r="AP164" s="53"/>
      <c r="AQ164" s="53"/>
      <c r="AR164" s="53"/>
      <c r="AS164" s="53"/>
      <c r="AT164" s="53"/>
      <c r="AU164" s="53"/>
    </row>
    <row r="165" spans="1:47" x14ac:dyDescent="0.25">
      <c r="A165" s="81"/>
      <c r="B165" s="82" t="s">
        <v>39</v>
      </c>
      <c r="C165" s="336"/>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c r="AA165" s="337"/>
      <c r="AB165" s="337"/>
      <c r="AC165" s="337"/>
      <c r="AD165" s="337"/>
      <c r="AE165" s="337"/>
      <c r="AF165" s="338"/>
      <c r="AG165" s="117">
        <f ca="1">SUM(C165:OFFSET(C165,0,'Key project Info'!$B$6-1))</f>
        <v>0</v>
      </c>
      <c r="AH165" s="53"/>
      <c r="AI165" s="53"/>
      <c r="AJ165" s="53"/>
      <c r="AK165" s="53"/>
      <c r="AL165" s="53"/>
      <c r="AM165" s="53"/>
      <c r="AN165" s="53"/>
      <c r="AO165" s="53"/>
      <c r="AP165" s="53"/>
      <c r="AQ165" s="53"/>
      <c r="AR165" s="53"/>
      <c r="AS165" s="53"/>
      <c r="AT165" s="53"/>
      <c r="AU165" s="53"/>
    </row>
    <row r="166" spans="1:47" x14ac:dyDescent="0.25">
      <c r="A166" s="81"/>
      <c r="B166" s="82" t="s">
        <v>39</v>
      </c>
      <c r="C166" s="336"/>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c r="AA166" s="337"/>
      <c r="AB166" s="337"/>
      <c r="AC166" s="337"/>
      <c r="AD166" s="337"/>
      <c r="AE166" s="337"/>
      <c r="AF166" s="338"/>
      <c r="AG166" s="117">
        <f ca="1">SUM(C166:OFFSET(C166,0,'Key project Info'!$B$6-1))</f>
        <v>0</v>
      </c>
      <c r="AH166" s="53"/>
      <c r="AI166" s="53"/>
      <c r="AJ166" s="53"/>
      <c r="AK166" s="53"/>
      <c r="AL166" s="53"/>
      <c r="AM166" s="53"/>
      <c r="AN166" s="53"/>
      <c r="AO166" s="53"/>
      <c r="AP166" s="53"/>
      <c r="AQ166" s="53"/>
      <c r="AR166" s="53"/>
      <c r="AS166" s="53"/>
      <c r="AT166" s="53"/>
      <c r="AU166" s="53"/>
    </row>
    <row r="167" spans="1:47" x14ac:dyDescent="0.25">
      <c r="A167" s="81"/>
      <c r="B167" s="82" t="s">
        <v>40</v>
      </c>
      <c r="C167" s="336"/>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c r="AA167" s="337"/>
      <c r="AB167" s="337"/>
      <c r="AC167" s="337"/>
      <c r="AD167" s="337"/>
      <c r="AE167" s="337"/>
      <c r="AF167" s="338"/>
      <c r="AG167" s="117">
        <f ca="1">SUM(C167:OFFSET(C167,0,'Key project Info'!$B$6-1))</f>
        <v>0</v>
      </c>
      <c r="AH167" s="53"/>
      <c r="AI167" s="53"/>
      <c r="AJ167" s="53"/>
      <c r="AK167" s="53"/>
      <c r="AL167" s="53"/>
      <c r="AM167" s="53"/>
      <c r="AN167" s="53"/>
      <c r="AO167" s="53"/>
      <c r="AP167" s="53"/>
      <c r="AQ167" s="53"/>
      <c r="AR167" s="53"/>
      <c r="AS167" s="53"/>
      <c r="AT167" s="53"/>
      <c r="AU167" s="53"/>
    </row>
    <row r="168" spans="1:47" x14ac:dyDescent="0.25">
      <c r="A168" s="81"/>
      <c r="B168" s="82" t="s">
        <v>40</v>
      </c>
      <c r="C168" s="336"/>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c r="AA168" s="337"/>
      <c r="AB168" s="337"/>
      <c r="AC168" s="337"/>
      <c r="AD168" s="337"/>
      <c r="AE168" s="337"/>
      <c r="AF168" s="338"/>
      <c r="AG168" s="117">
        <f ca="1">SUM(C168:OFFSET(C168,0,'Key project Info'!$B$6-1))</f>
        <v>0</v>
      </c>
      <c r="AH168" s="53"/>
      <c r="AI168" s="53"/>
      <c r="AJ168" s="53"/>
      <c r="AK168" s="53"/>
      <c r="AL168" s="53"/>
      <c r="AM168" s="53"/>
      <c r="AN168" s="53"/>
      <c r="AO168" s="53"/>
      <c r="AP168" s="53"/>
      <c r="AQ168" s="53"/>
      <c r="AR168" s="53"/>
      <c r="AS168" s="53"/>
      <c r="AT168" s="53"/>
      <c r="AU168" s="53"/>
    </row>
    <row r="169" spans="1:47" x14ac:dyDescent="0.25">
      <c r="A169" s="81"/>
      <c r="B169" s="82" t="s">
        <v>39</v>
      </c>
      <c r="C169" s="336"/>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c r="AA169" s="337"/>
      <c r="AB169" s="337"/>
      <c r="AC169" s="337"/>
      <c r="AD169" s="337"/>
      <c r="AE169" s="337"/>
      <c r="AF169" s="338"/>
      <c r="AG169" s="117">
        <f ca="1">SUM(C169:OFFSET(C169,0,'Key project Info'!$B$6-1))</f>
        <v>0</v>
      </c>
      <c r="AH169" s="53"/>
      <c r="AI169" s="53"/>
      <c r="AJ169" s="53"/>
      <c r="AK169" s="53"/>
      <c r="AL169" s="53"/>
      <c r="AM169" s="53"/>
      <c r="AN169" s="53"/>
      <c r="AO169" s="53"/>
      <c r="AP169" s="53"/>
      <c r="AQ169" s="53"/>
      <c r="AR169" s="53"/>
      <c r="AS169" s="53"/>
      <c r="AT169" s="53"/>
      <c r="AU169" s="53"/>
    </row>
    <row r="170" spans="1:47" x14ac:dyDescent="0.25">
      <c r="A170" s="81"/>
      <c r="B170" s="82" t="s">
        <v>39</v>
      </c>
      <c r="C170" s="336"/>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c r="AA170" s="337"/>
      <c r="AB170" s="337"/>
      <c r="AC170" s="337"/>
      <c r="AD170" s="337"/>
      <c r="AE170" s="337"/>
      <c r="AF170" s="338"/>
      <c r="AG170" s="117">
        <f ca="1">SUM(C170:OFFSET(C170,0,'Key project Info'!$B$6-1))</f>
        <v>0</v>
      </c>
      <c r="AH170" s="53"/>
      <c r="AI170" s="53"/>
      <c r="AJ170" s="53"/>
      <c r="AK170" s="53"/>
      <c r="AL170" s="53"/>
      <c r="AM170" s="53"/>
      <c r="AN170" s="53"/>
      <c r="AO170" s="53"/>
      <c r="AP170" s="53"/>
      <c r="AQ170" s="53"/>
      <c r="AR170" s="53"/>
      <c r="AS170" s="53"/>
      <c r="AT170" s="53"/>
      <c r="AU170" s="53"/>
    </row>
    <row r="171" spans="1:47" x14ac:dyDescent="0.25">
      <c r="A171" s="81"/>
      <c r="B171" s="82" t="s">
        <v>40</v>
      </c>
      <c r="C171" s="336">
        <v>29</v>
      </c>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c r="AA171" s="337"/>
      <c r="AB171" s="337"/>
      <c r="AC171" s="337"/>
      <c r="AD171" s="337"/>
      <c r="AE171" s="337"/>
      <c r="AF171" s="338"/>
      <c r="AG171" s="117">
        <f ca="1">SUM(C171:OFFSET(C171,0,'Key project Info'!$B$6-1))</f>
        <v>29</v>
      </c>
      <c r="AH171" s="53"/>
      <c r="AI171" s="53"/>
      <c r="AJ171" s="53"/>
      <c r="AK171" s="53"/>
      <c r="AL171" s="53"/>
      <c r="AM171" s="53"/>
      <c r="AN171" s="53"/>
      <c r="AO171" s="53"/>
      <c r="AP171" s="53"/>
      <c r="AQ171" s="53"/>
      <c r="AR171" s="53"/>
      <c r="AS171" s="53"/>
      <c r="AT171" s="53"/>
      <c r="AU171" s="53"/>
    </row>
    <row r="172" spans="1:47" ht="14.4" thickBot="1" x14ac:dyDescent="0.3">
      <c r="A172" s="116" t="s">
        <v>146</v>
      </c>
      <c r="B172" s="84"/>
      <c r="C172" s="114">
        <f>IF(C155&gt;'Key project Info'!$B$6,"",SUM(C160:C171))</f>
        <v>29</v>
      </c>
      <c r="D172" s="339">
        <f>IF(D155&gt;'Key project Info'!$B$6,"",SUM(D160:D171))</f>
        <v>0</v>
      </c>
      <c r="E172" s="85">
        <f>IF(E155&gt;'Key project Info'!$B$6,"",SUM(E160:E171))</f>
        <v>0</v>
      </c>
      <c r="F172" s="85">
        <f>IF(F155&gt;'Key project Info'!$B$6,"",SUM(F160:F171))</f>
        <v>0</v>
      </c>
      <c r="G172" s="85">
        <f>IF(G155&gt;'Key project Info'!$B$6,"",SUM(G160:G171))</f>
        <v>0</v>
      </c>
      <c r="H172" s="85">
        <f>IF(H155&gt;'Key project Info'!$B$6,"",SUM(H160:H171))</f>
        <v>0</v>
      </c>
      <c r="I172" s="85">
        <f>IF(I155&gt;'Key project Info'!$B$6,"",SUM(I160:I171))</f>
        <v>0</v>
      </c>
      <c r="J172" s="85">
        <f>IF(J155&gt;'Key project Info'!$B$6,"",SUM(J160:J171))</f>
        <v>0</v>
      </c>
      <c r="K172" s="85">
        <f>IF(K155&gt;'Key project Info'!$B$6,"",SUM(K160:K171))</f>
        <v>0</v>
      </c>
      <c r="L172" s="85">
        <f>IF(L155&gt;'Key project Info'!$B$6,"",SUM(L160:L171))</f>
        <v>0</v>
      </c>
      <c r="M172" s="85">
        <f>IF(M155&gt;'Key project Info'!$B$6,"",SUM(M160:M171))</f>
        <v>0</v>
      </c>
      <c r="N172" s="85">
        <f>IF(N155&gt;'Key project Info'!$B$6,"",SUM(N160:N171))</f>
        <v>0</v>
      </c>
      <c r="O172" s="85">
        <f>IF(O155&gt;'Key project Info'!$B$6,"",SUM(O160:O171))</f>
        <v>0</v>
      </c>
      <c r="P172" s="85">
        <f>IF(P155&gt;'Key project Info'!$B$6,"",SUM(P160:P171))</f>
        <v>0</v>
      </c>
      <c r="Q172" s="85">
        <f>IF(Q155&gt;'Key project Info'!$B$6,"",SUM(Q160:Q171))</f>
        <v>0</v>
      </c>
      <c r="R172" s="85">
        <f>IF(R155&gt;'Key project Info'!$B$6,"",SUM(R160:R171))</f>
        <v>0</v>
      </c>
      <c r="S172" s="85">
        <f>IF(S155&gt;'Key project Info'!$B$6,"",SUM(S160:S171))</f>
        <v>0</v>
      </c>
      <c r="T172" s="85">
        <f>IF(T155&gt;'Key project Info'!$B$6,"",SUM(T160:T171))</f>
        <v>0</v>
      </c>
      <c r="U172" s="85">
        <f>IF(U155&gt;'Key project Info'!$B$6,"",SUM(U160:U171))</f>
        <v>0</v>
      </c>
      <c r="V172" s="85">
        <f>IF(V155&gt;'Key project Info'!$B$6,"",SUM(V160:V171))</f>
        <v>0</v>
      </c>
      <c r="W172" s="85" t="str">
        <f>IF(W155&gt;'Key project Info'!$B$6,"",SUM(W160:W171))</f>
        <v/>
      </c>
      <c r="X172" s="85" t="str">
        <f>IF(X155&gt;'Key project Info'!$B$6,"",SUM(X160:X171))</f>
        <v/>
      </c>
      <c r="Y172" s="85" t="str">
        <f>IF(Y155&gt;'Key project Info'!$B$6,"",SUM(Y160:Y171))</f>
        <v/>
      </c>
      <c r="Z172" s="85" t="str">
        <f>IF(Z155&gt;'Key project Info'!$B$6,"",SUM(Z160:Z171))</f>
        <v/>
      </c>
      <c r="AA172" s="85" t="str">
        <f>IF(AA155&gt;'Key project Info'!$B$6,"",SUM(AA160:AA171))</f>
        <v/>
      </c>
      <c r="AB172" s="85" t="str">
        <f>IF(AB155&gt;'Key project Info'!$B$6,"",SUM(AB160:AB171))</f>
        <v/>
      </c>
      <c r="AC172" s="85" t="str">
        <f>IF(AC155&gt;'Key project Info'!$B$6,"",SUM(AC160:AC171))</f>
        <v/>
      </c>
      <c r="AD172" s="85" t="str">
        <f>IF(AD155&gt;'Key project Info'!$B$6,"",SUM(AD160:AD171))</f>
        <v/>
      </c>
      <c r="AE172" s="85" t="str">
        <f>IF(AE155&gt;'Key project Info'!$B$6,"",SUM(AE160:AE171))</f>
        <v/>
      </c>
      <c r="AF172" s="115" t="str">
        <f>IF(AF155&gt;'Key project Info'!$B$6,"",SUM(AF160:AF171))</f>
        <v/>
      </c>
      <c r="AG172" s="83">
        <f t="shared" ref="AG172" si="21">SUM(C172:AF172)</f>
        <v>29</v>
      </c>
      <c r="AH172" s="53"/>
      <c r="AI172" s="53"/>
      <c r="AJ172" s="53"/>
      <c r="AK172" s="53"/>
      <c r="AL172" s="53"/>
      <c r="AM172" s="53"/>
      <c r="AN172" s="53"/>
      <c r="AO172" s="53"/>
      <c r="AP172" s="53"/>
      <c r="AQ172" s="53"/>
      <c r="AR172" s="53"/>
      <c r="AS172" s="53"/>
      <c r="AT172" s="53"/>
      <c r="AU172" s="53"/>
    </row>
    <row r="173" spans="1:47" ht="14.4" thickBot="1" x14ac:dyDescent="0.3">
      <c r="A173" s="58"/>
      <c r="B173" s="77"/>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118"/>
      <c r="AG173" s="83"/>
      <c r="AH173" s="53"/>
      <c r="AI173" s="53"/>
      <c r="AJ173" s="53"/>
      <c r="AK173" s="53"/>
      <c r="AL173" s="53"/>
      <c r="AM173" s="53"/>
      <c r="AN173" s="53"/>
      <c r="AO173" s="53"/>
      <c r="AP173" s="53"/>
      <c r="AQ173" s="53"/>
      <c r="AR173" s="53"/>
      <c r="AS173" s="53"/>
      <c r="AT173" s="53"/>
      <c r="AU173" s="53"/>
    </row>
    <row r="174" spans="1:47" s="324" customFormat="1" x14ac:dyDescent="0.25">
      <c r="A174" s="178" t="s">
        <v>76</v>
      </c>
      <c r="B174" s="340"/>
      <c r="C174" s="341">
        <f>IF(C155&gt;'Key project Info'!$B$6,"",SUMIF($B160:$B171,"Implementation",C160:C171))</f>
        <v>0</v>
      </c>
      <c r="D174" s="341">
        <f>IF(D155&gt;'Key project Info'!$B$6,"",SUMIF($B160:$B171,"Implementation",D160:D171))</f>
        <v>0</v>
      </c>
      <c r="E174" s="341">
        <f>IF(E155&gt;'Key project Info'!$B$6,"",SUMIF($B160:$B171,"Implementation",E160:E171))</f>
        <v>0</v>
      </c>
      <c r="F174" s="341">
        <f>IF(F155&gt;'Key project Info'!$B$6,"",SUMIF($B160:$B171,"Implementation",F160:F171))</f>
        <v>0</v>
      </c>
      <c r="G174" s="341">
        <f>IF(G155&gt;'Key project Info'!$B$6,"",SUMIF($B160:$B171,"Implementation",G160:G171))</f>
        <v>0</v>
      </c>
      <c r="H174" s="341">
        <f>IF(H155&gt;'Key project Info'!$B$6,"",SUMIF($B160:$B171,"Implementation",H160:H171))</f>
        <v>0</v>
      </c>
      <c r="I174" s="341">
        <f>IF(I155&gt;'Key project Info'!$B$6,"",SUMIF($B160:$B171,"Implementation",I160:I171))</f>
        <v>0</v>
      </c>
      <c r="J174" s="341">
        <f>IF(J155&gt;'Key project Info'!$B$6,"",SUMIF($B160:$B171,"Implementation",J160:J171))</f>
        <v>0</v>
      </c>
      <c r="K174" s="341">
        <f>IF(K155&gt;'Key project Info'!$B$6,"",SUMIF($B160:$B171,"Implementation",K160:K171))</f>
        <v>0</v>
      </c>
      <c r="L174" s="341">
        <f>IF(L155&gt;'Key project Info'!$B$6,"",SUMIF($B160:$B171,"Implementation",L160:L171))</f>
        <v>0</v>
      </c>
      <c r="M174" s="341">
        <f>IF(M155&gt;'Key project Info'!$B$6,"",SUMIF($B160:$B171,"Implementation",M160:M171))</f>
        <v>0</v>
      </c>
      <c r="N174" s="341">
        <f>IF(N155&gt;'Key project Info'!$B$6,"",SUMIF($B160:$B171,"Implementation",N160:N171))</f>
        <v>0</v>
      </c>
      <c r="O174" s="341">
        <f>IF(O155&gt;'Key project Info'!$B$6,"",SUMIF($B160:$B171,"Implementation",O160:O171))</f>
        <v>0</v>
      </c>
      <c r="P174" s="341">
        <f>IF(P155&gt;'Key project Info'!$B$6,"",SUMIF($B160:$B171,"Implementation",P160:P171))</f>
        <v>0</v>
      </c>
      <c r="Q174" s="341">
        <f>IF(Q155&gt;'Key project Info'!$B$6,"",SUMIF($B160:$B171,"Implementation",Q160:Q171))</f>
        <v>0</v>
      </c>
      <c r="R174" s="341">
        <f>IF(R155&gt;'Key project Info'!$B$6,"",SUMIF($B160:$B171,"Implementation",R160:R171))</f>
        <v>0</v>
      </c>
      <c r="S174" s="341">
        <f>IF(S155&gt;'Key project Info'!$B$6,"",SUMIF($B160:$B171,"Implementation",S160:S171))</f>
        <v>0</v>
      </c>
      <c r="T174" s="341">
        <f>IF(T155&gt;'Key project Info'!$B$6,"",SUMIF($B160:$B171,"Implementation",T160:T171))</f>
        <v>0</v>
      </c>
      <c r="U174" s="341">
        <f>IF(U155&gt;'Key project Info'!$B$6,"",SUMIF($B160:$B171,"Implementation",U160:U171))</f>
        <v>0</v>
      </c>
      <c r="V174" s="341">
        <f>IF(V155&gt;'Key project Info'!$B$6,"",SUMIF($B160:$B171,"Implementation",V160:V171))</f>
        <v>0</v>
      </c>
      <c r="W174" s="341" t="str">
        <f>IF(W155&gt;'Key project Info'!$B$6,"",SUMIF($B160:$B171,"Implementation",W160:W171))</f>
        <v/>
      </c>
      <c r="X174" s="341" t="str">
        <f>IF(X155&gt;'Key project Info'!$B$6,"",SUMIF($B160:$B171,"Implementation",X160:X171))</f>
        <v/>
      </c>
      <c r="Y174" s="341" t="str">
        <f>IF(Y155&gt;'Key project Info'!$B$6,"",SUMIF($B160:$B171,"Implementation",Y160:Y171))</f>
        <v/>
      </c>
      <c r="Z174" s="341" t="str">
        <f>IF(Z155&gt;'Key project Info'!$B$6,"",SUMIF($B160:$B171,"Implementation",Z160:Z171))</f>
        <v/>
      </c>
      <c r="AA174" s="341" t="str">
        <f>IF(AA155&gt;'Key project Info'!$B$6,"",SUMIF($B160:$B171,"Implementation",AA160:AA171))</f>
        <v/>
      </c>
      <c r="AB174" s="341" t="str">
        <f>IF(AB155&gt;'Key project Info'!$B$6,"",SUMIF($B160:$B171,"Implementation",AB160:AB171))</f>
        <v/>
      </c>
      <c r="AC174" s="341" t="str">
        <f>IF(AC155&gt;'Key project Info'!$B$6,"",SUMIF($B160:$B171,"Implementation",AC160:AC171))</f>
        <v/>
      </c>
      <c r="AD174" s="341" t="str">
        <f>IF(AD155&gt;'Key project Info'!$B$6,"",SUMIF($B160:$B171,"Implementation",AD160:AD171))</f>
        <v/>
      </c>
      <c r="AE174" s="341" t="str">
        <f>IF(AE155&gt;'Key project Info'!$B$6,"",SUMIF($B160:$B171,"Implementation",AE160:AE171))</f>
        <v/>
      </c>
      <c r="AF174" s="342" t="str">
        <f>IF(AF155&gt;'Key project Info'!$B$6,"",SUMIF($B160:$B171,"Implementation",AF160:AF171))</f>
        <v/>
      </c>
      <c r="AG174" s="83">
        <f>SUM(C174:AF174)</f>
        <v>0</v>
      </c>
      <c r="AH174" s="56"/>
      <c r="AI174" s="56"/>
      <c r="AJ174" s="56"/>
      <c r="AK174" s="56"/>
      <c r="AL174" s="56"/>
      <c r="AM174" s="56"/>
      <c r="AN174" s="56"/>
      <c r="AO174" s="56"/>
      <c r="AP174" s="56"/>
      <c r="AQ174" s="56"/>
      <c r="AR174" s="56"/>
      <c r="AS174" s="56"/>
      <c r="AT174" s="56"/>
      <c r="AU174" s="56"/>
    </row>
    <row r="175" spans="1:47" s="324" customFormat="1" x14ac:dyDescent="0.25">
      <c r="A175" s="180" t="s">
        <v>77</v>
      </c>
      <c r="B175" s="343"/>
      <c r="C175" s="344">
        <f>IF(C155&gt;'Key project Info'!$B$6,"",SUMIF($B160:$B171,"Transaction",C160:C171))</f>
        <v>29</v>
      </c>
      <c r="D175" s="344">
        <f>IF(D155&gt;'Key project Info'!$B$6,"",SUMIF($B160:$B171,"Transaction",D160:D171))</f>
        <v>0</v>
      </c>
      <c r="E175" s="344">
        <f>IF(E155&gt;'Key project Info'!$B$6,"",SUMIF($B160:$B171,"Transaction",E160:E171))</f>
        <v>0</v>
      </c>
      <c r="F175" s="344">
        <f>IF(F155&gt;'Key project Info'!$B$6,"",SUMIF($B160:$B171,"Transaction",F160:F171))</f>
        <v>0</v>
      </c>
      <c r="G175" s="344">
        <f>IF(G155&gt;'Key project Info'!$B$6,"",SUMIF($B160:$B171,"Transaction",G160:G171))</f>
        <v>0</v>
      </c>
      <c r="H175" s="344">
        <f>IF(H155&gt;'Key project Info'!$B$6,"",SUMIF($B160:$B171,"Transaction",H160:H171))</f>
        <v>0</v>
      </c>
      <c r="I175" s="344">
        <f>IF(I155&gt;'Key project Info'!$B$6,"",SUMIF($B160:$B171,"Transaction",I160:I171))</f>
        <v>0</v>
      </c>
      <c r="J175" s="344">
        <f>IF(J155&gt;'Key project Info'!$B$6,"",SUMIF($B160:$B171,"Transaction",J160:J171))</f>
        <v>0</v>
      </c>
      <c r="K175" s="344">
        <f>IF(K155&gt;'Key project Info'!$B$6,"",SUMIF($B160:$B171,"Transaction",K160:K171))</f>
        <v>0</v>
      </c>
      <c r="L175" s="344">
        <f>IF(L155&gt;'Key project Info'!$B$6,"",SUMIF($B160:$B171,"Transaction",L160:L171))</f>
        <v>0</v>
      </c>
      <c r="M175" s="344">
        <f>IF(M155&gt;'Key project Info'!$B$6,"",SUMIF($B160:$B171,"Transaction",M160:M171))</f>
        <v>0</v>
      </c>
      <c r="N175" s="344">
        <f>IF(N155&gt;'Key project Info'!$B$6,"",SUMIF($B160:$B171,"Transaction",N160:N171))</f>
        <v>0</v>
      </c>
      <c r="O175" s="344">
        <f>IF(O155&gt;'Key project Info'!$B$6,"",SUMIF($B160:$B171,"Transaction",O160:O171))</f>
        <v>0</v>
      </c>
      <c r="P175" s="344">
        <f>IF(P155&gt;'Key project Info'!$B$6,"",SUMIF($B160:$B171,"Transaction",P160:P171))</f>
        <v>0</v>
      </c>
      <c r="Q175" s="344">
        <f>IF(Q155&gt;'Key project Info'!$B$6,"",SUMIF($B160:$B171,"Transaction",Q160:Q171))</f>
        <v>0</v>
      </c>
      <c r="R175" s="344">
        <f>IF(R155&gt;'Key project Info'!$B$6,"",SUMIF($B160:$B171,"Transaction",R160:R171))</f>
        <v>0</v>
      </c>
      <c r="S175" s="344">
        <f>IF(S155&gt;'Key project Info'!$B$6,"",SUMIF($B160:$B171,"Transaction",S160:S171))</f>
        <v>0</v>
      </c>
      <c r="T175" s="344">
        <f>IF(T155&gt;'Key project Info'!$B$6,"",SUMIF($B160:$B171,"Transaction",T160:T171))</f>
        <v>0</v>
      </c>
      <c r="U175" s="344">
        <f>IF(U155&gt;'Key project Info'!$B$6,"",SUMIF($B160:$B171,"Transaction",U160:U171))</f>
        <v>0</v>
      </c>
      <c r="V175" s="344">
        <f>IF(V155&gt;'Key project Info'!$B$6,"",SUMIF($B160:$B171,"Transaction",V160:V171))</f>
        <v>0</v>
      </c>
      <c r="W175" s="344" t="str">
        <f>IF(W155&gt;'Key project Info'!$B$6,"",SUMIF($B160:$B171,"Transaction",W160:W171))</f>
        <v/>
      </c>
      <c r="X175" s="344" t="str">
        <f>IF(X155&gt;'Key project Info'!$B$6,"",SUMIF($B160:$B171,"Transaction",X160:X171))</f>
        <v/>
      </c>
      <c r="Y175" s="344" t="str">
        <f>IF(Y155&gt;'Key project Info'!$B$6,"",SUMIF($B160:$B171,"Transaction",Y160:Y171))</f>
        <v/>
      </c>
      <c r="Z175" s="344" t="str">
        <f>IF(Z155&gt;'Key project Info'!$B$6,"",SUMIF($B160:$B171,"Transaction",Z160:Z171))</f>
        <v/>
      </c>
      <c r="AA175" s="344" t="str">
        <f>IF(AA155&gt;'Key project Info'!$B$6,"",SUMIF($B160:$B171,"Transaction",AA160:AA171))</f>
        <v/>
      </c>
      <c r="AB175" s="344" t="str">
        <f>IF(AB155&gt;'Key project Info'!$B$6,"",SUMIF($B160:$B171,"Transaction",AB160:AB171))</f>
        <v/>
      </c>
      <c r="AC175" s="344" t="str">
        <f>IF(AC155&gt;'Key project Info'!$B$6,"",SUMIF($B160:$B171,"Transaction",AC160:AC171))</f>
        <v/>
      </c>
      <c r="AD175" s="344" t="str">
        <f>IF(AD155&gt;'Key project Info'!$B$6,"",SUMIF($B160:$B171,"Transaction",AD160:AD171))</f>
        <v/>
      </c>
      <c r="AE175" s="344" t="str">
        <f>IF(AE155&gt;'Key project Info'!$B$6,"",SUMIF($B160:$B171,"Transaction",AE160:AE171))</f>
        <v/>
      </c>
      <c r="AF175" s="345" t="str">
        <f>IF(AF155&gt;'Key project Info'!$B$6,"",SUMIF($B160:$B171,"Transaction",AF160:AF171))</f>
        <v/>
      </c>
      <c r="AG175" s="83">
        <f>SUM(C175:AF175)</f>
        <v>29</v>
      </c>
      <c r="AH175" s="56"/>
      <c r="AI175" s="56"/>
      <c r="AJ175" s="56"/>
      <c r="AK175" s="56"/>
      <c r="AL175" s="56"/>
      <c r="AM175" s="56"/>
      <c r="AN175" s="56"/>
      <c r="AO175" s="56"/>
      <c r="AP175" s="56"/>
      <c r="AQ175" s="56"/>
      <c r="AR175" s="56"/>
      <c r="AS175" s="56"/>
      <c r="AT175" s="56"/>
      <c r="AU175" s="56"/>
    </row>
    <row r="176" spans="1:47" s="324" customFormat="1" ht="14.4" thickBot="1" x14ac:dyDescent="0.3">
      <c r="A176" s="183" t="s">
        <v>78</v>
      </c>
      <c r="B176" s="346"/>
      <c r="C176" s="85">
        <f>IF(C155&gt;'Key project Info'!$B$6,"",SUMIF($B160:$B171,"Institutional",C160:C171))</f>
        <v>0</v>
      </c>
      <c r="D176" s="85">
        <f>IF(D155&gt;'Key project Info'!$B$6,"",SUMIF($B160:$B171,"Institutional",D160:D171))</f>
        <v>0</v>
      </c>
      <c r="E176" s="85">
        <f>IF(E155&gt;'Key project Info'!$B$6,"",SUMIF($B160:$B171,"Institutional",E160:E171))</f>
        <v>0</v>
      </c>
      <c r="F176" s="85">
        <f>IF(F155&gt;'Key project Info'!$B$6,"",SUMIF($B160:$B171,"Institutional",F160:F171))</f>
        <v>0</v>
      </c>
      <c r="G176" s="85">
        <f>IF(G155&gt;'Key project Info'!$B$6,"",SUMIF($B160:$B171,"Institutional",G160:G171))</f>
        <v>0</v>
      </c>
      <c r="H176" s="85">
        <f>IF(H155&gt;'Key project Info'!$B$6,"",SUMIF($B160:$B171,"Institutional",H160:H171))</f>
        <v>0</v>
      </c>
      <c r="I176" s="85">
        <f>IF(I155&gt;'Key project Info'!$B$6,"",SUMIF($B160:$B171,"Institutional",I160:I171))</f>
        <v>0</v>
      </c>
      <c r="J176" s="85">
        <f>IF(J155&gt;'Key project Info'!$B$6,"",SUMIF($B160:$B171,"Institutional",J160:J171))</f>
        <v>0</v>
      </c>
      <c r="K176" s="85">
        <f>IF(K155&gt;'Key project Info'!$B$6,"",SUMIF($B160:$B171,"Institutional",K160:K171))</f>
        <v>0</v>
      </c>
      <c r="L176" s="85">
        <f>IF(L155&gt;'Key project Info'!$B$6,"",SUMIF($B160:$B171,"Institutional",L160:L171))</f>
        <v>0</v>
      </c>
      <c r="M176" s="85">
        <f>IF(M155&gt;'Key project Info'!$B$6,"",SUMIF($B160:$B171,"Institutional",M160:M171))</f>
        <v>0</v>
      </c>
      <c r="N176" s="85">
        <f>IF(N155&gt;'Key project Info'!$B$6,"",SUMIF($B160:$B171,"Institutional",N160:N171))</f>
        <v>0</v>
      </c>
      <c r="O176" s="85">
        <f>IF(O155&gt;'Key project Info'!$B$6,"",SUMIF($B160:$B171,"Institutional",O160:O171))</f>
        <v>0</v>
      </c>
      <c r="P176" s="85">
        <f>IF(P155&gt;'Key project Info'!$B$6,"",SUMIF($B160:$B171,"Institutional",P160:P171))</f>
        <v>0</v>
      </c>
      <c r="Q176" s="85">
        <f>IF(Q155&gt;'Key project Info'!$B$6,"",SUMIF($B160:$B171,"Institutional",Q160:Q171))</f>
        <v>0</v>
      </c>
      <c r="R176" s="85">
        <f>IF(R155&gt;'Key project Info'!$B$6,"",SUMIF($B160:$B171,"Institutional",R160:R171))</f>
        <v>0</v>
      </c>
      <c r="S176" s="85">
        <f>IF(S155&gt;'Key project Info'!$B$6,"",SUMIF($B160:$B171,"Institutional",S160:S171))</f>
        <v>0</v>
      </c>
      <c r="T176" s="85">
        <f>IF(T155&gt;'Key project Info'!$B$6,"",SUMIF($B160:$B171,"Institutional",T160:T171))</f>
        <v>0</v>
      </c>
      <c r="U176" s="85">
        <f>IF(U155&gt;'Key project Info'!$B$6,"",SUMIF($B160:$B171,"Institutional",U160:U171))</f>
        <v>0</v>
      </c>
      <c r="V176" s="85">
        <f>IF(V155&gt;'Key project Info'!$B$6,"",SUMIF($B160:$B171,"Institutional",V160:V171))</f>
        <v>0</v>
      </c>
      <c r="W176" s="85" t="str">
        <f>IF(W155&gt;'Key project Info'!$B$6,"",SUMIF($B160:$B171,"Institutional",W160:W171))</f>
        <v/>
      </c>
      <c r="X176" s="85" t="str">
        <f>IF(X155&gt;'Key project Info'!$B$6,"",SUMIF($B160:$B171,"Institutional",X160:X171))</f>
        <v/>
      </c>
      <c r="Y176" s="85" t="str">
        <f>IF(Y155&gt;'Key project Info'!$B$6,"",SUMIF($B160:$B171,"Institutional",Y160:Y171))</f>
        <v/>
      </c>
      <c r="Z176" s="85" t="str">
        <f>IF(Z155&gt;'Key project Info'!$B$6,"",SUMIF($B160:$B171,"Institutional",Z160:Z171))</f>
        <v/>
      </c>
      <c r="AA176" s="85" t="str">
        <f>IF(AA155&gt;'Key project Info'!$B$6,"",SUMIF($B160:$B171,"Institutional",AA160:AA171))</f>
        <v/>
      </c>
      <c r="AB176" s="85" t="str">
        <f>IF(AB155&gt;'Key project Info'!$B$6,"",SUMIF($B160:$B171,"Institutional",AB160:AB171))</f>
        <v/>
      </c>
      <c r="AC176" s="85" t="str">
        <f>IF(AC155&gt;'Key project Info'!$B$6,"",SUMIF($B160:$B171,"Institutional",AC160:AC171))</f>
        <v/>
      </c>
      <c r="AD176" s="85" t="str">
        <f>IF(AD155&gt;'Key project Info'!$B$6,"",SUMIF($B160:$B171,"Institutional",AD160:AD171))</f>
        <v/>
      </c>
      <c r="AE176" s="85" t="str">
        <f>IF(AE155&gt;'Key project Info'!$B$6,"",SUMIF($B160:$B171,"Institutional",AE160:AE171))</f>
        <v/>
      </c>
      <c r="AF176" s="115" t="str">
        <f>IF(AF155&gt;'Key project Info'!$B$6,"",SUMIF($B160:$B171,"Institutional",AF160:AF171))</f>
        <v/>
      </c>
      <c r="AG176" s="83">
        <f>SUM(C176:AF176)</f>
        <v>0</v>
      </c>
      <c r="AH176" s="56"/>
      <c r="AI176" s="56"/>
      <c r="AJ176" s="56"/>
      <c r="AK176" s="56"/>
      <c r="AL176" s="56"/>
      <c r="AM176" s="56"/>
      <c r="AN176" s="56"/>
      <c r="AO176" s="56"/>
      <c r="AP176" s="56"/>
      <c r="AQ176" s="56"/>
      <c r="AR176" s="56"/>
      <c r="AS176" s="56"/>
      <c r="AT176" s="56"/>
      <c r="AU176" s="56"/>
    </row>
    <row r="177" spans="1:47" x14ac:dyDescent="0.25">
      <c r="A177" s="87"/>
      <c r="B177" s="77"/>
      <c r="C177" s="88"/>
      <c r="D177" s="88"/>
      <c r="E177" s="8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65"/>
      <c r="AH177" s="53"/>
      <c r="AI177" s="53"/>
      <c r="AJ177" s="53"/>
      <c r="AK177" s="53"/>
      <c r="AL177" s="53"/>
      <c r="AM177" s="53"/>
      <c r="AN177" s="53"/>
      <c r="AO177" s="53"/>
      <c r="AP177" s="53"/>
      <c r="AQ177" s="53"/>
      <c r="AR177" s="53"/>
      <c r="AS177" s="53"/>
      <c r="AT177" s="53"/>
      <c r="AU177" s="53"/>
    </row>
    <row r="178" spans="1:47" ht="14.4" thickBot="1" x14ac:dyDescent="0.3">
      <c r="A178" s="87"/>
      <c r="B178" s="77"/>
      <c r="C178" s="88"/>
      <c r="D178" s="88"/>
      <c r="E178" s="8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65"/>
      <c r="AH178" s="53"/>
      <c r="AI178" s="53"/>
      <c r="AJ178" s="53"/>
      <c r="AK178" s="53"/>
      <c r="AL178" s="53"/>
      <c r="AM178" s="53"/>
      <c r="AN178" s="53"/>
      <c r="AO178" s="53"/>
      <c r="AP178" s="53"/>
      <c r="AQ178" s="53"/>
      <c r="AR178" s="53"/>
      <c r="AS178" s="53"/>
      <c r="AT178" s="53"/>
      <c r="AU178" s="53"/>
    </row>
    <row r="179" spans="1:47" x14ac:dyDescent="0.25">
      <c r="A179" s="449" t="s">
        <v>3</v>
      </c>
      <c r="B179" s="450"/>
      <c r="C179" s="120">
        <v>1</v>
      </c>
      <c r="D179" s="119">
        <v>2</v>
      </c>
      <c r="E179" s="119">
        <v>3</v>
      </c>
      <c r="F179" s="119">
        <v>4</v>
      </c>
      <c r="G179" s="119">
        <v>5</v>
      </c>
      <c r="H179" s="119">
        <v>6</v>
      </c>
      <c r="I179" s="119">
        <v>7</v>
      </c>
      <c r="J179" s="119">
        <v>8</v>
      </c>
      <c r="K179" s="119">
        <v>9</v>
      </c>
      <c r="L179" s="119">
        <v>10</v>
      </c>
      <c r="M179" s="119">
        <v>11</v>
      </c>
      <c r="N179" s="119">
        <v>12</v>
      </c>
      <c r="O179" s="119">
        <v>13</v>
      </c>
      <c r="P179" s="119">
        <v>14</v>
      </c>
      <c r="Q179" s="119">
        <v>15</v>
      </c>
      <c r="R179" s="119">
        <v>16</v>
      </c>
      <c r="S179" s="119">
        <v>17</v>
      </c>
      <c r="T179" s="119">
        <v>18</v>
      </c>
      <c r="U179" s="119">
        <v>19</v>
      </c>
      <c r="V179" s="119">
        <v>20</v>
      </c>
      <c r="W179" s="119">
        <v>21</v>
      </c>
      <c r="X179" s="119">
        <v>22</v>
      </c>
      <c r="Y179" s="119">
        <v>23</v>
      </c>
      <c r="Z179" s="119">
        <v>24</v>
      </c>
      <c r="AA179" s="119">
        <v>25</v>
      </c>
      <c r="AB179" s="119">
        <v>26</v>
      </c>
      <c r="AC179" s="119">
        <v>27</v>
      </c>
      <c r="AD179" s="119">
        <v>28</v>
      </c>
      <c r="AE179" s="119">
        <v>29</v>
      </c>
      <c r="AF179" s="121">
        <v>30</v>
      </c>
      <c r="AG179" s="59"/>
      <c r="AH179" s="53"/>
      <c r="AI179" s="53"/>
      <c r="AJ179" s="53"/>
      <c r="AK179" s="53"/>
      <c r="AL179" s="53"/>
      <c r="AM179" s="53"/>
      <c r="AN179" s="53"/>
      <c r="AO179" s="53"/>
      <c r="AP179" s="53"/>
      <c r="AQ179" s="53"/>
      <c r="AR179" s="53"/>
      <c r="AS179" s="53"/>
      <c r="AT179" s="53"/>
      <c r="AU179" s="53"/>
    </row>
    <row r="180" spans="1:47" ht="14.4" thickBot="1" x14ac:dyDescent="0.3">
      <c r="A180" s="451"/>
      <c r="B180" s="452"/>
      <c r="C180" s="125">
        <f>C$19</f>
        <v>2012</v>
      </c>
      <c r="D180" s="126">
        <f t="shared" ref="D180:AF180" si="22">D$19</f>
        <v>2013</v>
      </c>
      <c r="E180" s="126">
        <f t="shared" si="22"/>
        <v>2014</v>
      </c>
      <c r="F180" s="126">
        <f t="shared" si="22"/>
        <v>2015</v>
      </c>
      <c r="G180" s="126">
        <f t="shared" si="22"/>
        <v>2016</v>
      </c>
      <c r="H180" s="126">
        <f t="shared" si="22"/>
        <v>2017</v>
      </c>
      <c r="I180" s="126">
        <f t="shared" si="22"/>
        <v>2018</v>
      </c>
      <c r="J180" s="126">
        <f t="shared" si="22"/>
        <v>2019</v>
      </c>
      <c r="K180" s="126">
        <f t="shared" si="22"/>
        <v>2020</v>
      </c>
      <c r="L180" s="126">
        <f t="shared" si="22"/>
        <v>2021</v>
      </c>
      <c r="M180" s="126">
        <f t="shared" si="22"/>
        <v>2022</v>
      </c>
      <c r="N180" s="126">
        <f t="shared" si="22"/>
        <v>2023</v>
      </c>
      <c r="O180" s="126">
        <f t="shared" si="22"/>
        <v>2024</v>
      </c>
      <c r="P180" s="126">
        <f t="shared" si="22"/>
        <v>2025</v>
      </c>
      <c r="Q180" s="126">
        <f t="shared" si="22"/>
        <v>2026</v>
      </c>
      <c r="R180" s="126">
        <f t="shared" si="22"/>
        <v>2027</v>
      </c>
      <c r="S180" s="126">
        <f t="shared" si="22"/>
        <v>2028</v>
      </c>
      <c r="T180" s="126">
        <f t="shared" si="22"/>
        <v>2029</v>
      </c>
      <c r="U180" s="126">
        <f t="shared" si="22"/>
        <v>2030</v>
      </c>
      <c r="V180" s="126">
        <f t="shared" si="22"/>
        <v>2031</v>
      </c>
      <c r="W180" s="126">
        <f t="shared" si="22"/>
        <v>2032</v>
      </c>
      <c r="X180" s="126">
        <f t="shared" si="22"/>
        <v>2033</v>
      </c>
      <c r="Y180" s="126">
        <f t="shared" si="22"/>
        <v>2034</v>
      </c>
      <c r="Z180" s="126">
        <f t="shared" si="22"/>
        <v>2035</v>
      </c>
      <c r="AA180" s="126">
        <f t="shared" si="22"/>
        <v>2036</v>
      </c>
      <c r="AB180" s="126">
        <f t="shared" si="22"/>
        <v>2037</v>
      </c>
      <c r="AC180" s="126">
        <f t="shared" si="22"/>
        <v>2038</v>
      </c>
      <c r="AD180" s="126">
        <f t="shared" si="22"/>
        <v>2039</v>
      </c>
      <c r="AE180" s="126">
        <f t="shared" si="22"/>
        <v>2040</v>
      </c>
      <c r="AF180" s="127">
        <f t="shared" si="22"/>
        <v>2041</v>
      </c>
      <c r="AG180" s="59"/>
      <c r="AH180" s="53"/>
      <c r="AI180" s="53"/>
      <c r="AJ180" s="53"/>
      <c r="AK180" s="53"/>
      <c r="AL180" s="53"/>
      <c r="AM180" s="53"/>
      <c r="AN180" s="53"/>
      <c r="AO180" s="53"/>
      <c r="AP180" s="53"/>
      <c r="AQ180" s="53"/>
      <c r="AR180" s="53"/>
      <c r="AS180" s="53"/>
      <c r="AT180" s="53"/>
      <c r="AU180" s="53"/>
    </row>
    <row r="181" spans="1:47" ht="17.399999999999999" x14ac:dyDescent="0.25">
      <c r="A181" s="72"/>
      <c r="B181" s="73" t="s">
        <v>7</v>
      </c>
      <c r="C181" s="111"/>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110"/>
      <c r="AD181" s="110"/>
      <c r="AE181" s="110"/>
      <c r="AF181" s="107"/>
      <c r="AG181" s="74" t="s">
        <v>32</v>
      </c>
      <c r="AH181" s="53"/>
      <c r="AI181" s="53"/>
      <c r="AJ181" s="53"/>
      <c r="AK181" s="53"/>
      <c r="AL181" s="53"/>
      <c r="AM181" s="53"/>
      <c r="AN181" s="53"/>
      <c r="AO181" s="53"/>
      <c r="AP181" s="53"/>
      <c r="AQ181" s="53"/>
      <c r="AR181" s="53"/>
      <c r="AS181" s="53"/>
      <c r="AT181" s="53"/>
      <c r="AU181" s="53"/>
    </row>
    <row r="182" spans="1:47" ht="17.399999999999999" x14ac:dyDescent="0.3">
      <c r="A182" s="75" t="s">
        <v>71</v>
      </c>
      <c r="B182" s="76" t="s">
        <v>11</v>
      </c>
      <c r="C182" s="112"/>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113"/>
      <c r="AG182" s="79"/>
      <c r="AH182" s="53"/>
      <c r="AI182" s="53"/>
      <c r="AJ182" s="53"/>
      <c r="AK182" s="53"/>
      <c r="AL182" s="53"/>
      <c r="AM182" s="53"/>
      <c r="AN182" s="53"/>
      <c r="AO182" s="53"/>
      <c r="AP182" s="53"/>
      <c r="AQ182" s="53"/>
      <c r="AR182" s="53"/>
      <c r="AS182" s="53"/>
      <c r="AT182" s="53"/>
      <c r="AU182" s="53"/>
    </row>
    <row r="183" spans="1:47" ht="15.6" x14ac:dyDescent="0.3">
      <c r="A183" s="80" t="s">
        <v>44</v>
      </c>
      <c r="C183" s="112"/>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113"/>
      <c r="AG183" s="79"/>
      <c r="AH183" s="53"/>
      <c r="AI183" s="53"/>
      <c r="AJ183" s="53"/>
      <c r="AK183" s="53"/>
      <c r="AL183" s="53"/>
      <c r="AM183" s="53"/>
      <c r="AN183" s="53"/>
      <c r="AO183" s="53"/>
      <c r="AP183" s="53"/>
      <c r="AQ183" s="53"/>
      <c r="AR183" s="53"/>
      <c r="AS183" s="53"/>
      <c r="AT183" s="53"/>
      <c r="AU183" s="53"/>
    </row>
    <row r="184" spans="1:47" x14ac:dyDescent="0.25">
      <c r="A184" s="81" t="s">
        <v>46</v>
      </c>
      <c r="B184" s="82" t="s">
        <v>41</v>
      </c>
      <c r="C184" s="336"/>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c r="AA184" s="337"/>
      <c r="AB184" s="337"/>
      <c r="AC184" s="337"/>
      <c r="AD184" s="337"/>
      <c r="AE184" s="337"/>
      <c r="AF184" s="338"/>
      <c r="AG184" s="117">
        <f ca="1">SUM(C184:OFFSET(C184,0,'Key project Info'!$B$6-1))</f>
        <v>0</v>
      </c>
      <c r="AH184" s="53"/>
      <c r="AI184" s="53"/>
      <c r="AJ184" s="53"/>
      <c r="AK184" s="53"/>
      <c r="AL184" s="53"/>
      <c r="AM184" s="53"/>
      <c r="AN184" s="53"/>
      <c r="AO184" s="53"/>
      <c r="AP184" s="53"/>
      <c r="AQ184" s="53"/>
      <c r="AR184" s="53"/>
      <c r="AS184" s="53"/>
      <c r="AT184" s="53"/>
      <c r="AU184" s="53"/>
    </row>
    <row r="185" spans="1:47" x14ac:dyDescent="0.25">
      <c r="A185" s="81" t="s">
        <v>47</v>
      </c>
      <c r="B185" s="82" t="s">
        <v>41</v>
      </c>
      <c r="C185" s="336"/>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c r="AA185" s="337"/>
      <c r="AB185" s="337"/>
      <c r="AC185" s="337"/>
      <c r="AD185" s="337"/>
      <c r="AE185" s="337"/>
      <c r="AF185" s="338"/>
      <c r="AG185" s="117">
        <f ca="1">SUM(C185:OFFSET(C185,0,'Key project Info'!$B$6-1))</f>
        <v>0</v>
      </c>
      <c r="AH185" s="53"/>
      <c r="AI185" s="53"/>
      <c r="AJ185" s="53"/>
      <c r="AK185" s="53"/>
      <c r="AL185" s="53"/>
      <c r="AM185" s="53"/>
      <c r="AN185" s="53"/>
      <c r="AO185" s="53"/>
      <c r="AP185" s="53"/>
      <c r="AQ185" s="53"/>
      <c r="AR185" s="53"/>
      <c r="AS185" s="53"/>
      <c r="AT185" s="53"/>
      <c r="AU185" s="53"/>
    </row>
    <row r="186" spans="1:47" x14ac:dyDescent="0.25">
      <c r="A186" s="81" t="s">
        <v>48</v>
      </c>
      <c r="B186" s="82" t="s">
        <v>39</v>
      </c>
      <c r="C186" s="336"/>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c r="AA186" s="337"/>
      <c r="AB186" s="337"/>
      <c r="AC186" s="337"/>
      <c r="AD186" s="337"/>
      <c r="AE186" s="337"/>
      <c r="AF186" s="338"/>
      <c r="AG186" s="117">
        <f ca="1">SUM(C186:OFFSET(C186,0,'Key project Info'!$B$6-1))</f>
        <v>0</v>
      </c>
      <c r="AH186" s="53"/>
      <c r="AI186" s="53"/>
      <c r="AJ186" s="53"/>
      <c r="AK186" s="53"/>
      <c r="AL186" s="53"/>
      <c r="AM186" s="53"/>
      <c r="AN186" s="53"/>
      <c r="AO186" s="53"/>
      <c r="AP186" s="53"/>
      <c r="AQ186" s="53"/>
      <c r="AR186" s="53"/>
      <c r="AS186" s="53"/>
      <c r="AT186" s="53"/>
      <c r="AU186" s="53"/>
    </row>
    <row r="187" spans="1:47" x14ac:dyDescent="0.25">
      <c r="A187" s="81"/>
      <c r="B187" s="82" t="s">
        <v>39</v>
      </c>
      <c r="C187" s="336"/>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c r="AA187" s="337"/>
      <c r="AB187" s="337"/>
      <c r="AC187" s="337"/>
      <c r="AD187" s="337"/>
      <c r="AE187" s="337"/>
      <c r="AF187" s="338"/>
      <c r="AG187" s="117">
        <f ca="1">SUM(C187:OFFSET(C187,0,'Key project Info'!$B$6-1))</f>
        <v>0</v>
      </c>
      <c r="AH187" s="53"/>
      <c r="AI187" s="53"/>
      <c r="AJ187" s="53"/>
      <c r="AK187" s="53"/>
      <c r="AL187" s="53"/>
      <c r="AM187" s="53"/>
      <c r="AN187" s="53"/>
      <c r="AO187" s="53"/>
      <c r="AP187" s="53"/>
      <c r="AQ187" s="53"/>
      <c r="AR187" s="53"/>
      <c r="AS187" s="53"/>
      <c r="AT187" s="53"/>
      <c r="AU187" s="53"/>
    </row>
    <row r="188" spans="1:47" x14ac:dyDescent="0.25">
      <c r="A188" s="81"/>
      <c r="B188" s="82" t="s">
        <v>39</v>
      </c>
      <c r="C188" s="336"/>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c r="AA188" s="337"/>
      <c r="AB188" s="337"/>
      <c r="AC188" s="337"/>
      <c r="AD188" s="337"/>
      <c r="AE188" s="337"/>
      <c r="AF188" s="338"/>
      <c r="AG188" s="117">
        <f ca="1">SUM(C188:OFFSET(C188,0,'Key project Info'!$B$6-1))</f>
        <v>0</v>
      </c>
      <c r="AH188" s="53"/>
      <c r="AI188" s="53"/>
      <c r="AJ188" s="53"/>
      <c r="AK188" s="53"/>
      <c r="AL188" s="53"/>
      <c r="AM188" s="53"/>
      <c r="AN188" s="53"/>
      <c r="AO188" s="53"/>
      <c r="AP188" s="53"/>
      <c r="AQ188" s="53"/>
      <c r="AR188" s="53"/>
      <c r="AS188" s="53"/>
      <c r="AT188" s="53"/>
      <c r="AU188" s="53"/>
    </row>
    <row r="189" spans="1:47" x14ac:dyDescent="0.25">
      <c r="A189" s="81"/>
      <c r="B189" s="82" t="s">
        <v>39</v>
      </c>
      <c r="C189" s="336"/>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c r="AA189" s="337"/>
      <c r="AB189" s="337"/>
      <c r="AC189" s="337"/>
      <c r="AD189" s="337"/>
      <c r="AE189" s="337"/>
      <c r="AF189" s="338"/>
      <c r="AG189" s="117">
        <f ca="1">SUM(C189:OFFSET(C189,0,'Key project Info'!$B$6-1))</f>
        <v>0</v>
      </c>
      <c r="AH189" s="53"/>
      <c r="AI189" s="53"/>
      <c r="AJ189" s="53"/>
      <c r="AK189" s="53"/>
      <c r="AL189" s="53"/>
      <c r="AM189" s="53"/>
      <c r="AN189" s="53"/>
      <c r="AO189" s="53"/>
      <c r="AP189" s="53"/>
      <c r="AQ189" s="53"/>
      <c r="AR189" s="53"/>
      <c r="AS189" s="53"/>
      <c r="AT189" s="53"/>
      <c r="AU189" s="53"/>
    </row>
    <row r="190" spans="1:47" x14ac:dyDescent="0.25">
      <c r="A190" s="81"/>
      <c r="B190" s="82" t="s">
        <v>39</v>
      </c>
      <c r="C190" s="336"/>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c r="AD190" s="337"/>
      <c r="AE190" s="337"/>
      <c r="AF190" s="338"/>
      <c r="AG190" s="117">
        <f ca="1">SUM(C190:OFFSET(C190,0,'Key project Info'!$B$6-1))</f>
        <v>0</v>
      </c>
      <c r="AH190" s="53"/>
      <c r="AI190" s="53"/>
      <c r="AJ190" s="53"/>
      <c r="AK190" s="53"/>
      <c r="AL190" s="53"/>
      <c r="AM190" s="53"/>
      <c r="AN190" s="53"/>
      <c r="AO190" s="53"/>
      <c r="AP190" s="53"/>
      <c r="AQ190" s="53"/>
      <c r="AR190" s="53"/>
      <c r="AS190" s="53"/>
      <c r="AT190" s="53"/>
      <c r="AU190" s="53"/>
    </row>
    <row r="191" spans="1:47" x14ac:dyDescent="0.25">
      <c r="A191" s="81"/>
      <c r="B191" s="82" t="s">
        <v>40</v>
      </c>
      <c r="C191" s="336"/>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c r="AA191" s="337"/>
      <c r="AB191" s="337"/>
      <c r="AC191" s="337"/>
      <c r="AD191" s="337"/>
      <c r="AE191" s="337"/>
      <c r="AF191" s="338"/>
      <c r="AG191" s="117">
        <f ca="1">SUM(C191:OFFSET(C191,0,'Key project Info'!$B$6-1))</f>
        <v>0</v>
      </c>
      <c r="AH191" s="53"/>
      <c r="AI191" s="53"/>
      <c r="AJ191" s="53"/>
      <c r="AK191" s="53"/>
      <c r="AL191" s="53"/>
      <c r="AM191" s="53"/>
      <c r="AN191" s="53"/>
      <c r="AO191" s="53"/>
      <c r="AP191" s="53"/>
      <c r="AQ191" s="53"/>
      <c r="AR191" s="53"/>
      <c r="AS191" s="53"/>
      <c r="AT191" s="53"/>
      <c r="AU191" s="53"/>
    </row>
    <row r="192" spans="1:47" x14ac:dyDescent="0.25">
      <c r="A192" s="81"/>
      <c r="B192" s="82" t="s">
        <v>40</v>
      </c>
      <c r="C192" s="336"/>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c r="AA192" s="337"/>
      <c r="AB192" s="337"/>
      <c r="AC192" s="337"/>
      <c r="AD192" s="337"/>
      <c r="AE192" s="337"/>
      <c r="AF192" s="338"/>
      <c r="AG192" s="117">
        <f ca="1">SUM(C192:OFFSET(C192,0,'Key project Info'!$B$6-1))</f>
        <v>0</v>
      </c>
      <c r="AH192" s="53"/>
      <c r="AI192" s="53"/>
      <c r="AJ192" s="53"/>
      <c r="AK192" s="53"/>
      <c r="AL192" s="53"/>
      <c r="AM192" s="53"/>
      <c r="AN192" s="53"/>
      <c r="AO192" s="53"/>
      <c r="AP192" s="53"/>
      <c r="AQ192" s="53"/>
      <c r="AR192" s="53"/>
      <c r="AS192" s="53"/>
      <c r="AT192" s="53"/>
      <c r="AU192" s="53"/>
    </row>
    <row r="193" spans="1:47" x14ac:dyDescent="0.25">
      <c r="A193" s="81"/>
      <c r="B193" s="82" t="s">
        <v>39</v>
      </c>
      <c r="C193" s="336"/>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c r="AA193" s="337"/>
      <c r="AB193" s="337"/>
      <c r="AC193" s="337"/>
      <c r="AD193" s="337"/>
      <c r="AE193" s="337"/>
      <c r="AF193" s="338"/>
      <c r="AG193" s="117">
        <f ca="1">SUM(C193:OFFSET(C193,0,'Key project Info'!$B$6-1))</f>
        <v>0</v>
      </c>
      <c r="AH193" s="53"/>
      <c r="AI193" s="53"/>
      <c r="AJ193" s="53"/>
      <c r="AK193" s="53"/>
      <c r="AL193" s="53"/>
      <c r="AM193" s="53"/>
      <c r="AN193" s="53"/>
      <c r="AO193" s="53"/>
      <c r="AP193" s="53"/>
      <c r="AQ193" s="53"/>
      <c r="AR193" s="53"/>
      <c r="AS193" s="53"/>
      <c r="AT193" s="53"/>
      <c r="AU193" s="53"/>
    </row>
    <row r="194" spans="1:47" x14ac:dyDescent="0.25">
      <c r="A194" s="81"/>
      <c r="B194" s="82" t="s">
        <v>39</v>
      </c>
      <c r="C194" s="336"/>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c r="AA194" s="337"/>
      <c r="AB194" s="337"/>
      <c r="AC194" s="337"/>
      <c r="AD194" s="337"/>
      <c r="AE194" s="337"/>
      <c r="AF194" s="338"/>
      <c r="AG194" s="117">
        <f ca="1">SUM(C194:OFFSET(C194,0,'Key project Info'!$B$6-1))</f>
        <v>0</v>
      </c>
      <c r="AH194" s="53"/>
      <c r="AI194" s="53"/>
      <c r="AJ194" s="53"/>
      <c r="AK194" s="53"/>
      <c r="AL194" s="53"/>
      <c r="AM194" s="53"/>
      <c r="AN194" s="53"/>
      <c r="AO194" s="53"/>
      <c r="AP194" s="53"/>
      <c r="AQ194" s="53"/>
      <c r="AR194" s="53"/>
      <c r="AS194" s="53"/>
      <c r="AT194" s="53"/>
      <c r="AU194" s="53"/>
    </row>
    <row r="195" spans="1:47" x14ac:dyDescent="0.25">
      <c r="A195" s="81"/>
      <c r="B195" s="82" t="s">
        <v>40</v>
      </c>
      <c r="C195" s="336">
        <v>29</v>
      </c>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c r="AA195" s="337"/>
      <c r="AB195" s="337"/>
      <c r="AC195" s="337"/>
      <c r="AD195" s="337"/>
      <c r="AE195" s="337"/>
      <c r="AF195" s="338"/>
      <c r="AG195" s="117">
        <f ca="1">SUM(C195:OFFSET(C195,0,'Key project Info'!$B$6-1))</f>
        <v>29</v>
      </c>
      <c r="AH195" s="53"/>
      <c r="AI195" s="53"/>
      <c r="AJ195" s="53"/>
      <c r="AK195" s="53"/>
      <c r="AL195" s="53"/>
      <c r="AM195" s="53"/>
      <c r="AN195" s="53"/>
      <c r="AO195" s="53"/>
      <c r="AP195" s="53"/>
      <c r="AQ195" s="53"/>
      <c r="AR195" s="53"/>
      <c r="AS195" s="53"/>
      <c r="AT195" s="53"/>
      <c r="AU195" s="53"/>
    </row>
    <row r="196" spans="1:47" ht="14.4" thickBot="1" x14ac:dyDescent="0.3">
      <c r="A196" s="116" t="s">
        <v>146</v>
      </c>
      <c r="B196" s="84"/>
      <c r="C196" s="114">
        <f>IF(C179&gt;'Key project Info'!$B$6,"",SUM(C184:C195))</f>
        <v>29</v>
      </c>
      <c r="D196" s="339">
        <f>IF(D179&gt;'Key project Info'!$B$6,"",SUM(D184:D195))</f>
        <v>0</v>
      </c>
      <c r="E196" s="85">
        <f>IF(E179&gt;'Key project Info'!$B$6,"",SUM(E184:E195))</f>
        <v>0</v>
      </c>
      <c r="F196" s="85">
        <f>IF(F179&gt;'Key project Info'!$B$6,"",SUM(F184:F195))</f>
        <v>0</v>
      </c>
      <c r="G196" s="85">
        <f>IF(G179&gt;'Key project Info'!$B$6,"",SUM(G184:G195))</f>
        <v>0</v>
      </c>
      <c r="H196" s="85">
        <f>IF(H179&gt;'Key project Info'!$B$6,"",SUM(H184:H195))</f>
        <v>0</v>
      </c>
      <c r="I196" s="85">
        <f>IF(I179&gt;'Key project Info'!$B$6,"",SUM(I184:I195))</f>
        <v>0</v>
      </c>
      <c r="J196" s="85">
        <f>IF(J179&gt;'Key project Info'!$B$6,"",SUM(J184:J195))</f>
        <v>0</v>
      </c>
      <c r="K196" s="85">
        <f>IF(K179&gt;'Key project Info'!$B$6,"",SUM(K184:K195))</f>
        <v>0</v>
      </c>
      <c r="L196" s="85">
        <f>IF(L179&gt;'Key project Info'!$B$6,"",SUM(L184:L195))</f>
        <v>0</v>
      </c>
      <c r="M196" s="85">
        <f>IF(M179&gt;'Key project Info'!$B$6,"",SUM(M184:M195))</f>
        <v>0</v>
      </c>
      <c r="N196" s="85">
        <f>IF(N179&gt;'Key project Info'!$B$6,"",SUM(N184:N195))</f>
        <v>0</v>
      </c>
      <c r="O196" s="85">
        <f>IF(O179&gt;'Key project Info'!$B$6,"",SUM(O184:O195))</f>
        <v>0</v>
      </c>
      <c r="P196" s="85">
        <f>IF(P179&gt;'Key project Info'!$B$6,"",SUM(P184:P195))</f>
        <v>0</v>
      </c>
      <c r="Q196" s="85">
        <f>IF(Q179&gt;'Key project Info'!$B$6,"",SUM(Q184:Q195))</f>
        <v>0</v>
      </c>
      <c r="R196" s="85">
        <f>IF(R179&gt;'Key project Info'!$B$6,"",SUM(R184:R195))</f>
        <v>0</v>
      </c>
      <c r="S196" s="85">
        <f>IF(S179&gt;'Key project Info'!$B$6,"",SUM(S184:S195))</f>
        <v>0</v>
      </c>
      <c r="T196" s="85">
        <f>IF(T179&gt;'Key project Info'!$B$6,"",SUM(T184:T195))</f>
        <v>0</v>
      </c>
      <c r="U196" s="85">
        <f>IF(U179&gt;'Key project Info'!$B$6,"",SUM(U184:U195))</f>
        <v>0</v>
      </c>
      <c r="V196" s="85">
        <f>IF(V179&gt;'Key project Info'!$B$6,"",SUM(V184:V195))</f>
        <v>0</v>
      </c>
      <c r="W196" s="85" t="str">
        <f>IF(W179&gt;'Key project Info'!$B$6,"",SUM(W184:W195))</f>
        <v/>
      </c>
      <c r="X196" s="85" t="str">
        <f>IF(X179&gt;'Key project Info'!$B$6,"",SUM(X184:X195))</f>
        <v/>
      </c>
      <c r="Y196" s="85" t="str">
        <f>IF(Y179&gt;'Key project Info'!$B$6,"",SUM(Y184:Y195))</f>
        <v/>
      </c>
      <c r="Z196" s="85" t="str">
        <f>IF(Z179&gt;'Key project Info'!$B$6,"",SUM(Z184:Z195))</f>
        <v/>
      </c>
      <c r="AA196" s="85" t="str">
        <f>IF(AA179&gt;'Key project Info'!$B$6,"",SUM(AA184:AA195))</f>
        <v/>
      </c>
      <c r="AB196" s="85" t="str">
        <f>IF(AB179&gt;'Key project Info'!$B$6,"",SUM(AB184:AB195))</f>
        <v/>
      </c>
      <c r="AC196" s="85" t="str">
        <f>IF(AC179&gt;'Key project Info'!$B$6,"",SUM(AC184:AC195))</f>
        <v/>
      </c>
      <c r="AD196" s="85" t="str">
        <f>IF(AD179&gt;'Key project Info'!$B$6,"",SUM(AD184:AD195))</f>
        <v/>
      </c>
      <c r="AE196" s="85" t="str">
        <f>IF(AE179&gt;'Key project Info'!$B$6,"",SUM(AE184:AE195))</f>
        <v/>
      </c>
      <c r="AF196" s="115" t="str">
        <f>IF(AF179&gt;'Key project Info'!$B$6,"",SUM(AF184:AF195))</f>
        <v/>
      </c>
      <c r="AG196" s="83">
        <f t="shared" ref="AG196" si="23">SUM(C196:AF196)</f>
        <v>29</v>
      </c>
      <c r="AH196" s="53"/>
      <c r="AI196" s="53"/>
      <c r="AJ196" s="53"/>
      <c r="AK196" s="53"/>
      <c r="AL196" s="53"/>
      <c r="AM196" s="53"/>
      <c r="AN196" s="53"/>
      <c r="AO196" s="53"/>
      <c r="AP196" s="53"/>
      <c r="AQ196" s="53"/>
      <c r="AR196" s="53"/>
      <c r="AS196" s="53"/>
      <c r="AT196" s="53"/>
      <c r="AU196" s="53"/>
    </row>
    <row r="197" spans="1:47" ht="14.4" thickBot="1" x14ac:dyDescent="0.3">
      <c r="A197" s="58"/>
      <c r="B197" s="77"/>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118"/>
      <c r="AG197" s="83"/>
      <c r="AH197" s="53"/>
      <c r="AI197" s="53"/>
      <c r="AJ197" s="53"/>
      <c r="AK197" s="53"/>
      <c r="AL197" s="53"/>
      <c r="AM197" s="53"/>
      <c r="AN197" s="53"/>
      <c r="AO197" s="53"/>
      <c r="AP197" s="53"/>
      <c r="AQ197" s="53"/>
      <c r="AR197" s="53"/>
      <c r="AS197" s="53"/>
      <c r="AT197" s="53"/>
      <c r="AU197" s="53"/>
    </row>
    <row r="198" spans="1:47" s="324" customFormat="1" x14ac:dyDescent="0.25">
      <c r="A198" s="178" t="s">
        <v>76</v>
      </c>
      <c r="B198" s="340"/>
      <c r="C198" s="341">
        <f>IF(C179&gt;'Key project Info'!$B$6,"",SUMIF($B184:$B195,"Implementation",C184:C195))</f>
        <v>0</v>
      </c>
      <c r="D198" s="341">
        <f>IF(D179&gt;'Key project Info'!$B$6,"",SUMIF($B184:$B195,"Implementation",D184:D195))</f>
        <v>0</v>
      </c>
      <c r="E198" s="341">
        <f>IF(E179&gt;'Key project Info'!$B$6,"",SUMIF($B184:$B195,"Implementation",E184:E195))</f>
        <v>0</v>
      </c>
      <c r="F198" s="341">
        <f>IF(F179&gt;'Key project Info'!$B$6,"",SUMIF($B184:$B195,"Implementation",F184:F195))</f>
        <v>0</v>
      </c>
      <c r="G198" s="341">
        <f>IF(G179&gt;'Key project Info'!$B$6,"",SUMIF($B184:$B195,"Implementation",G184:G195))</f>
        <v>0</v>
      </c>
      <c r="H198" s="341">
        <f>IF(H179&gt;'Key project Info'!$B$6,"",SUMIF($B184:$B195,"Implementation",H184:H195))</f>
        <v>0</v>
      </c>
      <c r="I198" s="341">
        <f>IF(I179&gt;'Key project Info'!$B$6,"",SUMIF($B184:$B195,"Implementation",I184:I195))</f>
        <v>0</v>
      </c>
      <c r="J198" s="341">
        <f>IF(J179&gt;'Key project Info'!$B$6,"",SUMIF($B184:$B195,"Implementation",J184:J195))</f>
        <v>0</v>
      </c>
      <c r="K198" s="341">
        <f>IF(K179&gt;'Key project Info'!$B$6,"",SUMIF($B184:$B195,"Implementation",K184:K195))</f>
        <v>0</v>
      </c>
      <c r="L198" s="341">
        <f>IF(L179&gt;'Key project Info'!$B$6,"",SUMIF($B184:$B195,"Implementation",L184:L195))</f>
        <v>0</v>
      </c>
      <c r="M198" s="341">
        <f>IF(M179&gt;'Key project Info'!$B$6,"",SUMIF($B184:$B195,"Implementation",M184:M195))</f>
        <v>0</v>
      </c>
      <c r="N198" s="341">
        <f>IF(N179&gt;'Key project Info'!$B$6,"",SUMIF($B184:$B195,"Implementation",N184:N195))</f>
        <v>0</v>
      </c>
      <c r="O198" s="341">
        <f>IF(O179&gt;'Key project Info'!$B$6,"",SUMIF($B184:$B195,"Implementation",O184:O195))</f>
        <v>0</v>
      </c>
      <c r="P198" s="341">
        <f>IF(P179&gt;'Key project Info'!$B$6,"",SUMIF($B184:$B195,"Implementation",P184:P195))</f>
        <v>0</v>
      </c>
      <c r="Q198" s="341">
        <f>IF(Q179&gt;'Key project Info'!$B$6,"",SUMIF($B184:$B195,"Implementation",Q184:Q195))</f>
        <v>0</v>
      </c>
      <c r="R198" s="341">
        <f>IF(R179&gt;'Key project Info'!$B$6,"",SUMIF($B184:$B195,"Implementation",R184:R195))</f>
        <v>0</v>
      </c>
      <c r="S198" s="341">
        <f>IF(S179&gt;'Key project Info'!$B$6,"",SUMIF($B184:$B195,"Implementation",S184:S195))</f>
        <v>0</v>
      </c>
      <c r="T198" s="341">
        <f>IF(T179&gt;'Key project Info'!$B$6,"",SUMIF($B184:$B195,"Implementation",T184:T195))</f>
        <v>0</v>
      </c>
      <c r="U198" s="341">
        <f>IF(U179&gt;'Key project Info'!$B$6,"",SUMIF($B184:$B195,"Implementation",U184:U195))</f>
        <v>0</v>
      </c>
      <c r="V198" s="341">
        <f>IF(V179&gt;'Key project Info'!$B$6,"",SUMIF($B184:$B195,"Implementation",V184:V195))</f>
        <v>0</v>
      </c>
      <c r="W198" s="341" t="str">
        <f>IF(W179&gt;'Key project Info'!$B$6,"",SUMIF($B184:$B195,"Implementation",W184:W195))</f>
        <v/>
      </c>
      <c r="X198" s="341" t="str">
        <f>IF(X179&gt;'Key project Info'!$B$6,"",SUMIF($B184:$B195,"Implementation",X184:X195))</f>
        <v/>
      </c>
      <c r="Y198" s="341" t="str">
        <f>IF(Y179&gt;'Key project Info'!$B$6,"",SUMIF($B184:$B195,"Implementation",Y184:Y195))</f>
        <v/>
      </c>
      <c r="Z198" s="341" t="str">
        <f>IF(Z179&gt;'Key project Info'!$B$6,"",SUMIF($B184:$B195,"Implementation",Z184:Z195))</f>
        <v/>
      </c>
      <c r="AA198" s="341" t="str">
        <f>IF(AA179&gt;'Key project Info'!$B$6,"",SUMIF($B184:$B195,"Implementation",AA184:AA195))</f>
        <v/>
      </c>
      <c r="AB198" s="341" t="str">
        <f>IF(AB179&gt;'Key project Info'!$B$6,"",SUMIF($B184:$B195,"Implementation",AB184:AB195))</f>
        <v/>
      </c>
      <c r="AC198" s="341" t="str">
        <f>IF(AC179&gt;'Key project Info'!$B$6,"",SUMIF($B184:$B195,"Implementation",AC184:AC195))</f>
        <v/>
      </c>
      <c r="AD198" s="341" t="str">
        <f>IF(AD179&gt;'Key project Info'!$B$6,"",SUMIF($B184:$B195,"Implementation",AD184:AD195))</f>
        <v/>
      </c>
      <c r="AE198" s="341" t="str">
        <f>IF(AE179&gt;'Key project Info'!$B$6,"",SUMIF($B184:$B195,"Implementation",AE184:AE195))</f>
        <v/>
      </c>
      <c r="AF198" s="342" t="str">
        <f>IF(AF179&gt;'Key project Info'!$B$6,"",SUMIF($B184:$B195,"Implementation",AF184:AF195))</f>
        <v/>
      </c>
      <c r="AG198" s="83">
        <f>SUM(C198:AF198)</f>
        <v>0</v>
      </c>
      <c r="AH198" s="56"/>
      <c r="AI198" s="56"/>
      <c r="AJ198" s="56"/>
      <c r="AK198" s="56"/>
      <c r="AL198" s="56"/>
      <c r="AM198" s="56"/>
      <c r="AN198" s="56"/>
      <c r="AO198" s="56"/>
      <c r="AP198" s="56"/>
      <c r="AQ198" s="56"/>
      <c r="AR198" s="56"/>
      <c r="AS198" s="56"/>
      <c r="AT198" s="56"/>
      <c r="AU198" s="56"/>
    </row>
    <row r="199" spans="1:47" s="324" customFormat="1" x14ac:dyDescent="0.25">
      <c r="A199" s="180" t="s">
        <v>77</v>
      </c>
      <c r="B199" s="343"/>
      <c r="C199" s="344">
        <f>IF(C179&gt;'Key project Info'!$B$6,"",SUMIF($B184:$B195,"Transaction",C184:C195))</f>
        <v>29</v>
      </c>
      <c r="D199" s="344">
        <f>IF(D179&gt;'Key project Info'!$B$6,"",SUMIF($B184:$B195,"Transaction",D184:D195))</f>
        <v>0</v>
      </c>
      <c r="E199" s="344">
        <f>IF(E179&gt;'Key project Info'!$B$6,"",SUMIF($B184:$B195,"Transaction",E184:E195))</f>
        <v>0</v>
      </c>
      <c r="F199" s="344">
        <f>IF(F179&gt;'Key project Info'!$B$6,"",SUMIF($B184:$B195,"Transaction",F184:F195))</f>
        <v>0</v>
      </c>
      <c r="G199" s="344">
        <f>IF(G179&gt;'Key project Info'!$B$6,"",SUMIF($B184:$B195,"Transaction",G184:G195))</f>
        <v>0</v>
      </c>
      <c r="H199" s="344">
        <f>IF(H179&gt;'Key project Info'!$B$6,"",SUMIF($B184:$B195,"Transaction",H184:H195))</f>
        <v>0</v>
      </c>
      <c r="I199" s="344">
        <f>IF(I179&gt;'Key project Info'!$B$6,"",SUMIF($B184:$B195,"Transaction",I184:I195))</f>
        <v>0</v>
      </c>
      <c r="J199" s="344">
        <f>IF(J179&gt;'Key project Info'!$B$6,"",SUMIF($B184:$B195,"Transaction",J184:J195))</f>
        <v>0</v>
      </c>
      <c r="K199" s="344">
        <f>IF(K179&gt;'Key project Info'!$B$6,"",SUMIF($B184:$B195,"Transaction",K184:K195))</f>
        <v>0</v>
      </c>
      <c r="L199" s="344">
        <f>IF(L179&gt;'Key project Info'!$B$6,"",SUMIF($B184:$B195,"Transaction",L184:L195))</f>
        <v>0</v>
      </c>
      <c r="M199" s="344">
        <f>IF(M179&gt;'Key project Info'!$B$6,"",SUMIF($B184:$B195,"Transaction",M184:M195))</f>
        <v>0</v>
      </c>
      <c r="N199" s="344">
        <f>IF(N179&gt;'Key project Info'!$B$6,"",SUMIF($B184:$B195,"Transaction",N184:N195))</f>
        <v>0</v>
      </c>
      <c r="O199" s="344">
        <f>IF(O179&gt;'Key project Info'!$B$6,"",SUMIF($B184:$B195,"Transaction",O184:O195))</f>
        <v>0</v>
      </c>
      <c r="P199" s="344">
        <f>IF(P179&gt;'Key project Info'!$B$6,"",SUMIF($B184:$B195,"Transaction",P184:P195))</f>
        <v>0</v>
      </c>
      <c r="Q199" s="344">
        <f>IF(Q179&gt;'Key project Info'!$B$6,"",SUMIF($B184:$B195,"Transaction",Q184:Q195))</f>
        <v>0</v>
      </c>
      <c r="R199" s="344">
        <f>IF(R179&gt;'Key project Info'!$B$6,"",SUMIF($B184:$B195,"Transaction",R184:R195))</f>
        <v>0</v>
      </c>
      <c r="S199" s="344">
        <f>IF(S179&gt;'Key project Info'!$B$6,"",SUMIF($B184:$B195,"Transaction",S184:S195))</f>
        <v>0</v>
      </c>
      <c r="T199" s="344">
        <f>IF(T179&gt;'Key project Info'!$B$6,"",SUMIF($B184:$B195,"Transaction",T184:T195))</f>
        <v>0</v>
      </c>
      <c r="U199" s="344">
        <f>IF(U179&gt;'Key project Info'!$B$6,"",SUMIF($B184:$B195,"Transaction",U184:U195))</f>
        <v>0</v>
      </c>
      <c r="V199" s="344">
        <f>IF(V179&gt;'Key project Info'!$B$6,"",SUMIF($B184:$B195,"Transaction",V184:V195))</f>
        <v>0</v>
      </c>
      <c r="W199" s="344" t="str">
        <f>IF(W179&gt;'Key project Info'!$B$6,"",SUMIF($B184:$B195,"Transaction",W184:W195))</f>
        <v/>
      </c>
      <c r="X199" s="344" t="str">
        <f>IF(X179&gt;'Key project Info'!$B$6,"",SUMIF($B184:$B195,"Transaction",X184:X195))</f>
        <v/>
      </c>
      <c r="Y199" s="344" t="str">
        <f>IF(Y179&gt;'Key project Info'!$B$6,"",SUMIF($B184:$B195,"Transaction",Y184:Y195))</f>
        <v/>
      </c>
      <c r="Z199" s="344" t="str">
        <f>IF(Z179&gt;'Key project Info'!$B$6,"",SUMIF($B184:$B195,"Transaction",Z184:Z195))</f>
        <v/>
      </c>
      <c r="AA199" s="344" t="str">
        <f>IF(AA179&gt;'Key project Info'!$B$6,"",SUMIF($B184:$B195,"Transaction",AA184:AA195))</f>
        <v/>
      </c>
      <c r="AB199" s="344" t="str">
        <f>IF(AB179&gt;'Key project Info'!$B$6,"",SUMIF($B184:$B195,"Transaction",AB184:AB195))</f>
        <v/>
      </c>
      <c r="AC199" s="344" t="str">
        <f>IF(AC179&gt;'Key project Info'!$B$6,"",SUMIF($B184:$B195,"Transaction",AC184:AC195))</f>
        <v/>
      </c>
      <c r="AD199" s="344" t="str">
        <f>IF(AD179&gt;'Key project Info'!$B$6,"",SUMIF($B184:$B195,"Transaction",AD184:AD195))</f>
        <v/>
      </c>
      <c r="AE199" s="344" t="str">
        <f>IF(AE179&gt;'Key project Info'!$B$6,"",SUMIF($B184:$B195,"Transaction",AE184:AE195))</f>
        <v/>
      </c>
      <c r="AF199" s="345" t="str">
        <f>IF(AF179&gt;'Key project Info'!$B$6,"",SUMIF($B184:$B195,"Transaction",AF184:AF195))</f>
        <v/>
      </c>
      <c r="AG199" s="83">
        <f>SUM(C199:AF199)</f>
        <v>29</v>
      </c>
      <c r="AH199" s="56"/>
      <c r="AI199" s="56"/>
      <c r="AJ199" s="56"/>
      <c r="AK199" s="56"/>
      <c r="AL199" s="56"/>
      <c r="AM199" s="56"/>
      <c r="AN199" s="56"/>
      <c r="AO199" s="56"/>
      <c r="AP199" s="56"/>
      <c r="AQ199" s="56"/>
      <c r="AR199" s="56"/>
      <c r="AS199" s="56"/>
      <c r="AT199" s="56"/>
      <c r="AU199" s="56"/>
    </row>
    <row r="200" spans="1:47" s="324" customFormat="1" ht="14.4" thickBot="1" x14ac:dyDescent="0.3">
      <c r="A200" s="183" t="s">
        <v>78</v>
      </c>
      <c r="B200" s="346"/>
      <c r="C200" s="85">
        <f>IF(C179&gt;'Key project Info'!$B$6,"",SUMIF($B184:$B195,"Institutional",C184:C195))</f>
        <v>0</v>
      </c>
      <c r="D200" s="85">
        <f>IF(D179&gt;'Key project Info'!$B$6,"",SUMIF($B184:$B195,"Institutional",D184:D195))</f>
        <v>0</v>
      </c>
      <c r="E200" s="85">
        <f>IF(E179&gt;'Key project Info'!$B$6,"",SUMIF($B184:$B195,"Institutional",E184:E195))</f>
        <v>0</v>
      </c>
      <c r="F200" s="85">
        <f>IF(F179&gt;'Key project Info'!$B$6,"",SUMIF($B184:$B195,"Institutional",F184:F195))</f>
        <v>0</v>
      </c>
      <c r="G200" s="85">
        <f>IF(G179&gt;'Key project Info'!$B$6,"",SUMIF($B184:$B195,"Institutional",G184:G195))</f>
        <v>0</v>
      </c>
      <c r="H200" s="85">
        <f>IF(H179&gt;'Key project Info'!$B$6,"",SUMIF($B184:$B195,"Institutional",H184:H195))</f>
        <v>0</v>
      </c>
      <c r="I200" s="85">
        <f>IF(I179&gt;'Key project Info'!$B$6,"",SUMIF($B184:$B195,"Institutional",I184:I195))</f>
        <v>0</v>
      </c>
      <c r="J200" s="85">
        <f>IF(J179&gt;'Key project Info'!$B$6,"",SUMIF($B184:$B195,"Institutional",J184:J195))</f>
        <v>0</v>
      </c>
      <c r="K200" s="85">
        <f>IF(K179&gt;'Key project Info'!$B$6,"",SUMIF($B184:$B195,"Institutional",K184:K195))</f>
        <v>0</v>
      </c>
      <c r="L200" s="85">
        <f>IF(L179&gt;'Key project Info'!$B$6,"",SUMIF($B184:$B195,"Institutional",L184:L195))</f>
        <v>0</v>
      </c>
      <c r="M200" s="85">
        <f>IF(M179&gt;'Key project Info'!$B$6,"",SUMIF($B184:$B195,"Institutional",M184:M195))</f>
        <v>0</v>
      </c>
      <c r="N200" s="85">
        <f>IF(N179&gt;'Key project Info'!$B$6,"",SUMIF($B184:$B195,"Institutional",N184:N195))</f>
        <v>0</v>
      </c>
      <c r="O200" s="85">
        <f>IF(O179&gt;'Key project Info'!$B$6,"",SUMIF($B184:$B195,"Institutional",O184:O195))</f>
        <v>0</v>
      </c>
      <c r="P200" s="85">
        <f>IF(P179&gt;'Key project Info'!$B$6,"",SUMIF($B184:$B195,"Institutional",P184:P195))</f>
        <v>0</v>
      </c>
      <c r="Q200" s="85">
        <f>IF(Q179&gt;'Key project Info'!$B$6,"",SUMIF($B184:$B195,"Institutional",Q184:Q195))</f>
        <v>0</v>
      </c>
      <c r="R200" s="85">
        <f>IF(R179&gt;'Key project Info'!$B$6,"",SUMIF($B184:$B195,"Institutional",R184:R195))</f>
        <v>0</v>
      </c>
      <c r="S200" s="85">
        <f>IF(S179&gt;'Key project Info'!$B$6,"",SUMIF($B184:$B195,"Institutional",S184:S195))</f>
        <v>0</v>
      </c>
      <c r="T200" s="85">
        <f>IF(T179&gt;'Key project Info'!$B$6,"",SUMIF($B184:$B195,"Institutional",T184:T195))</f>
        <v>0</v>
      </c>
      <c r="U200" s="85">
        <f>IF(U179&gt;'Key project Info'!$B$6,"",SUMIF($B184:$B195,"Institutional",U184:U195))</f>
        <v>0</v>
      </c>
      <c r="V200" s="85">
        <f>IF(V179&gt;'Key project Info'!$B$6,"",SUMIF($B184:$B195,"Institutional",V184:V195))</f>
        <v>0</v>
      </c>
      <c r="W200" s="85" t="str">
        <f>IF(W179&gt;'Key project Info'!$B$6,"",SUMIF($B184:$B195,"Institutional",W184:W195))</f>
        <v/>
      </c>
      <c r="X200" s="85" t="str">
        <f>IF(X179&gt;'Key project Info'!$B$6,"",SUMIF($B184:$B195,"Institutional",X184:X195))</f>
        <v/>
      </c>
      <c r="Y200" s="85" t="str">
        <f>IF(Y179&gt;'Key project Info'!$B$6,"",SUMIF($B184:$B195,"Institutional",Y184:Y195))</f>
        <v/>
      </c>
      <c r="Z200" s="85" t="str">
        <f>IF(Z179&gt;'Key project Info'!$B$6,"",SUMIF($B184:$B195,"Institutional",Z184:Z195))</f>
        <v/>
      </c>
      <c r="AA200" s="85" t="str">
        <f>IF(AA179&gt;'Key project Info'!$B$6,"",SUMIF($B184:$B195,"Institutional",AA184:AA195))</f>
        <v/>
      </c>
      <c r="AB200" s="85" t="str">
        <f>IF(AB179&gt;'Key project Info'!$B$6,"",SUMIF($B184:$B195,"Institutional",AB184:AB195))</f>
        <v/>
      </c>
      <c r="AC200" s="85" t="str">
        <f>IF(AC179&gt;'Key project Info'!$B$6,"",SUMIF($B184:$B195,"Institutional",AC184:AC195))</f>
        <v/>
      </c>
      <c r="AD200" s="85" t="str">
        <f>IF(AD179&gt;'Key project Info'!$B$6,"",SUMIF($B184:$B195,"Institutional",AD184:AD195))</f>
        <v/>
      </c>
      <c r="AE200" s="85" t="str">
        <f>IF(AE179&gt;'Key project Info'!$B$6,"",SUMIF($B184:$B195,"Institutional",AE184:AE195))</f>
        <v/>
      </c>
      <c r="AF200" s="115" t="str">
        <f>IF(AF179&gt;'Key project Info'!$B$6,"",SUMIF($B184:$B195,"Institutional",AF184:AF195))</f>
        <v/>
      </c>
      <c r="AG200" s="83">
        <f>SUM(C200:AF200)</f>
        <v>0</v>
      </c>
      <c r="AH200" s="56"/>
      <c r="AI200" s="56"/>
      <c r="AJ200" s="56"/>
      <c r="AK200" s="56"/>
      <c r="AL200" s="56"/>
      <c r="AM200" s="56"/>
      <c r="AN200" s="56"/>
      <c r="AO200" s="56"/>
      <c r="AP200" s="56"/>
      <c r="AQ200" s="56"/>
      <c r="AR200" s="56"/>
      <c r="AS200" s="56"/>
      <c r="AT200" s="56"/>
      <c r="AU200" s="56"/>
    </row>
    <row r="201" spans="1:47" x14ac:dyDescent="0.25">
      <c r="A201" s="87"/>
      <c r="B201" s="77"/>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65"/>
      <c r="AH201" s="53"/>
      <c r="AI201" s="53"/>
      <c r="AJ201" s="53"/>
      <c r="AK201" s="53"/>
      <c r="AL201" s="53"/>
      <c r="AM201" s="53"/>
      <c r="AN201" s="53"/>
      <c r="AO201" s="53"/>
      <c r="AP201" s="53"/>
      <c r="AQ201" s="53"/>
      <c r="AR201" s="53"/>
      <c r="AS201" s="53"/>
      <c r="AT201" s="53"/>
      <c r="AU201" s="53"/>
    </row>
    <row r="202" spans="1:47" ht="14.4" thickBot="1" x14ac:dyDescent="0.3">
      <c r="A202" s="86"/>
      <c r="B202" s="87"/>
      <c r="C202" s="77"/>
      <c r="D202" s="88"/>
      <c r="E202" s="88"/>
      <c r="F202" s="8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53"/>
      <c r="AI202" s="53"/>
      <c r="AJ202" s="53"/>
      <c r="AK202" s="53"/>
      <c r="AL202" s="53"/>
      <c r="AM202" s="53"/>
      <c r="AN202" s="53"/>
      <c r="AO202" s="53"/>
      <c r="AP202" s="53"/>
      <c r="AQ202" s="53"/>
      <c r="AR202" s="53"/>
      <c r="AS202" s="53"/>
      <c r="AT202" s="53"/>
      <c r="AU202" s="53"/>
    </row>
    <row r="203" spans="1:47" x14ac:dyDescent="0.25">
      <c r="A203" s="449" t="s">
        <v>3</v>
      </c>
      <c r="B203" s="450"/>
      <c r="C203" s="120">
        <v>1</v>
      </c>
      <c r="D203" s="119">
        <v>2</v>
      </c>
      <c r="E203" s="119">
        <v>3</v>
      </c>
      <c r="F203" s="119">
        <v>4</v>
      </c>
      <c r="G203" s="119">
        <v>5</v>
      </c>
      <c r="H203" s="119">
        <v>6</v>
      </c>
      <c r="I203" s="119">
        <v>7</v>
      </c>
      <c r="J203" s="119">
        <v>8</v>
      </c>
      <c r="K203" s="119">
        <v>9</v>
      </c>
      <c r="L203" s="119">
        <v>10</v>
      </c>
      <c r="M203" s="119">
        <v>11</v>
      </c>
      <c r="N203" s="119">
        <v>12</v>
      </c>
      <c r="O203" s="119">
        <v>13</v>
      </c>
      <c r="P203" s="119">
        <v>14</v>
      </c>
      <c r="Q203" s="119">
        <v>15</v>
      </c>
      <c r="R203" s="119">
        <v>16</v>
      </c>
      <c r="S203" s="119">
        <v>17</v>
      </c>
      <c r="T203" s="119">
        <v>18</v>
      </c>
      <c r="U203" s="119">
        <v>19</v>
      </c>
      <c r="V203" s="119">
        <v>20</v>
      </c>
      <c r="W203" s="119">
        <v>21</v>
      </c>
      <c r="X203" s="119">
        <v>22</v>
      </c>
      <c r="Y203" s="119">
        <v>23</v>
      </c>
      <c r="Z203" s="119">
        <v>24</v>
      </c>
      <c r="AA203" s="119">
        <v>25</v>
      </c>
      <c r="AB203" s="119">
        <v>26</v>
      </c>
      <c r="AC203" s="119">
        <v>27</v>
      </c>
      <c r="AD203" s="119">
        <v>28</v>
      </c>
      <c r="AE203" s="119">
        <v>29</v>
      </c>
      <c r="AF203" s="121">
        <v>30</v>
      </c>
      <c r="AG203" s="59"/>
      <c r="AH203" s="53"/>
      <c r="AI203" s="53"/>
      <c r="AJ203" s="53"/>
      <c r="AK203" s="53"/>
      <c r="AL203" s="53"/>
      <c r="AM203" s="53"/>
      <c r="AN203" s="53"/>
      <c r="AO203" s="53"/>
      <c r="AP203" s="53"/>
      <c r="AQ203" s="53"/>
      <c r="AR203" s="53"/>
      <c r="AS203" s="53"/>
      <c r="AT203" s="53"/>
      <c r="AU203" s="53"/>
    </row>
    <row r="204" spans="1:47" ht="14.4" thickBot="1" x14ac:dyDescent="0.3">
      <c r="A204" s="451"/>
      <c r="B204" s="452"/>
      <c r="C204" s="125">
        <f>C$19</f>
        <v>2012</v>
      </c>
      <c r="D204" s="126">
        <f t="shared" ref="D204:AF204" si="24">D$19</f>
        <v>2013</v>
      </c>
      <c r="E204" s="126">
        <f t="shared" si="24"/>
        <v>2014</v>
      </c>
      <c r="F204" s="126">
        <f t="shared" si="24"/>
        <v>2015</v>
      </c>
      <c r="G204" s="126">
        <f t="shared" si="24"/>
        <v>2016</v>
      </c>
      <c r="H204" s="126">
        <f t="shared" si="24"/>
        <v>2017</v>
      </c>
      <c r="I204" s="126">
        <f t="shared" si="24"/>
        <v>2018</v>
      </c>
      <c r="J204" s="126">
        <f t="shared" si="24"/>
        <v>2019</v>
      </c>
      <c r="K204" s="126">
        <f t="shared" si="24"/>
        <v>2020</v>
      </c>
      <c r="L204" s="126">
        <f t="shared" si="24"/>
        <v>2021</v>
      </c>
      <c r="M204" s="126">
        <f t="shared" si="24"/>
        <v>2022</v>
      </c>
      <c r="N204" s="126">
        <f t="shared" si="24"/>
        <v>2023</v>
      </c>
      <c r="O204" s="126">
        <f t="shared" si="24"/>
        <v>2024</v>
      </c>
      <c r="P204" s="126">
        <f t="shared" si="24"/>
        <v>2025</v>
      </c>
      <c r="Q204" s="126">
        <f t="shared" si="24"/>
        <v>2026</v>
      </c>
      <c r="R204" s="126">
        <f t="shared" si="24"/>
        <v>2027</v>
      </c>
      <c r="S204" s="126">
        <f t="shared" si="24"/>
        <v>2028</v>
      </c>
      <c r="T204" s="126">
        <f t="shared" si="24"/>
        <v>2029</v>
      </c>
      <c r="U204" s="126">
        <f t="shared" si="24"/>
        <v>2030</v>
      </c>
      <c r="V204" s="126">
        <f t="shared" si="24"/>
        <v>2031</v>
      </c>
      <c r="W204" s="126">
        <f t="shared" si="24"/>
        <v>2032</v>
      </c>
      <c r="X204" s="126">
        <f t="shared" si="24"/>
        <v>2033</v>
      </c>
      <c r="Y204" s="126">
        <f t="shared" si="24"/>
        <v>2034</v>
      </c>
      <c r="Z204" s="126">
        <f t="shared" si="24"/>
        <v>2035</v>
      </c>
      <c r="AA204" s="126">
        <f t="shared" si="24"/>
        <v>2036</v>
      </c>
      <c r="AB204" s="126">
        <f t="shared" si="24"/>
        <v>2037</v>
      </c>
      <c r="AC204" s="126">
        <f t="shared" si="24"/>
        <v>2038</v>
      </c>
      <c r="AD204" s="126">
        <f t="shared" si="24"/>
        <v>2039</v>
      </c>
      <c r="AE204" s="126">
        <f t="shared" si="24"/>
        <v>2040</v>
      </c>
      <c r="AF204" s="127">
        <f t="shared" si="24"/>
        <v>2041</v>
      </c>
      <c r="AG204" s="59"/>
      <c r="AH204" s="53"/>
      <c r="AI204" s="53"/>
      <c r="AJ204" s="53"/>
      <c r="AK204" s="53"/>
      <c r="AL204" s="53"/>
      <c r="AM204" s="53"/>
      <c r="AN204" s="53"/>
      <c r="AO204" s="53"/>
      <c r="AP204" s="53"/>
      <c r="AQ204" s="53"/>
      <c r="AR204" s="53"/>
      <c r="AS204" s="53"/>
      <c r="AT204" s="53"/>
      <c r="AU204" s="53"/>
    </row>
    <row r="205" spans="1:47" ht="17.399999999999999" x14ac:dyDescent="0.25">
      <c r="A205" s="72"/>
      <c r="B205" s="73" t="s">
        <v>7</v>
      </c>
      <c r="C205" s="111"/>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110"/>
      <c r="AD205" s="110"/>
      <c r="AE205" s="110"/>
      <c r="AF205" s="107"/>
      <c r="AG205" s="74" t="s">
        <v>32</v>
      </c>
      <c r="AH205" s="53"/>
      <c r="AI205" s="53"/>
      <c r="AJ205" s="53"/>
      <c r="AK205" s="53"/>
      <c r="AL205" s="53"/>
      <c r="AM205" s="53"/>
      <c r="AN205" s="53"/>
      <c r="AO205" s="53"/>
      <c r="AP205" s="53"/>
      <c r="AQ205" s="53"/>
      <c r="AR205" s="53"/>
      <c r="AS205" s="53"/>
      <c r="AT205" s="53"/>
      <c r="AU205" s="53"/>
    </row>
    <row r="206" spans="1:47" ht="17.399999999999999" x14ac:dyDescent="0.3">
      <c r="A206" s="75" t="s">
        <v>72</v>
      </c>
      <c r="B206" s="76" t="s">
        <v>11</v>
      </c>
      <c r="C206" s="112"/>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113"/>
      <c r="AG206" s="79"/>
      <c r="AH206" s="53"/>
      <c r="AI206" s="53"/>
      <c r="AJ206" s="53"/>
      <c r="AK206" s="53"/>
      <c r="AL206" s="53"/>
      <c r="AM206" s="53"/>
      <c r="AN206" s="53"/>
      <c r="AO206" s="53"/>
      <c r="AP206" s="53"/>
      <c r="AQ206" s="53"/>
      <c r="AR206" s="53"/>
      <c r="AS206" s="53"/>
      <c r="AT206" s="53"/>
      <c r="AU206" s="53"/>
    </row>
    <row r="207" spans="1:47" ht="15.6" x14ac:dyDescent="0.3">
      <c r="A207" s="80" t="s">
        <v>44</v>
      </c>
      <c r="C207" s="112"/>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113"/>
      <c r="AG207" s="79"/>
      <c r="AH207" s="53"/>
      <c r="AI207" s="53"/>
      <c r="AJ207" s="53"/>
      <c r="AK207" s="53"/>
      <c r="AL207" s="53"/>
      <c r="AM207" s="53"/>
      <c r="AN207" s="53"/>
      <c r="AO207" s="53"/>
      <c r="AP207" s="53"/>
      <c r="AQ207" s="53"/>
      <c r="AR207" s="53"/>
      <c r="AS207" s="53"/>
      <c r="AT207" s="53"/>
      <c r="AU207" s="53"/>
    </row>
    <row r="208" spans="1:47" x14ac:dyDescent="0.25">
      <c r="A208" s="81" t="s">
        <v>46</v>
      </c>
      <c r="B208" s="82" t="s">
        <v>41</v>
      </c>
      <c r="C208" s="336"/>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c r="AA208" s="337"/>
      <c r="AB208" s="337"/>
      <c r="AC208" s="337"/>
      <c r="AD208" s="337"/>
      <c r="AE208" s="337"/>
      <c r="AF208" s="338"/>
      <c r="AG208" s="117">
        <f ca="1">SUM(C208:OFFSET(C208,0,'Key project Info'!$B$6-1))</f>
        <v>0</v>
      </c>
      <c r="AH208" s="53"/>
      <c r="AI208" s="53"/>
      <c r="AJ208" s="53"/>
      <c r="AK208" s="53"/>
      <c r="AL208" s="53"/>
      <c r="AM208" s="53"/>
      <c r="AN208" s="53"/>
      <c r="AO208" s="53"/>
      <c r="AP208" s="53"/>
      <c r="AQ208" s="53"/>
      <c r="AR208" s="53"/>
      <c r="AS208" s="53"/>
      <c r="AT208" s="53"/>
      <c r="AU208" s="53"/>
    </row>
    <row r="209" spans="1:47" x14ac:dyDescent="0.25">
      <c r="A209" s="81" t="s">
        <v>47</v>
      </c>
      <c r="B209" s="82" t="s">
        <v>41</v>
      </c>
      <c r="C209" s="336"/>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c r="AA209" s="337"/>
      <c r="AB209" s="337"/>
      <c r="AC209" s="337"/>
      <c r="AD209" s="337"/>
      <c r="AE209" s="337"/>
      <c r="AF209" s="338"/>
      <c r="AG209" s="117">
        <f ca="1">SUM(C209:OFFSET(C209,0,'Key project Info'!$B$6-1))</f>
        <v>0</v>
      </c>
      <c r="AH209" s="53"/>
      <c r="AI209" s="53"/>
      <c r="AJ209" s="53"/>
      <c r="AK209" s="53"/>
      <c r="AL209" s="53"/>
      <c r="AM209" s="53"/>
      <c r="AN209" s="53"/>
      <c r="AO209" s="53"/>
      <c r="AP209" s="53"/>
      <c r="AQ209" s="53"/>
      <c r="AR209" s="53"/>
      <c r="AS209" s="53"/>
      <c r="AT209" s="53"/>
      <c r="AU209" s="53"/>
    </row>
    <row r="210" spans="1:47" x14ac:dyDescent="0.25">
      <c r="A210" s="81" t="s">
        <v>48</v>
      </c>
      <c r="B210" s="82" t="s">
        <v>39</v>
      </c>
      <c r="C210" s="336"/>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c r="AA210" s="337"/>
      <c r="AB210" s="337"/>
      <c r="AC210" s="337"/>
      <c r="AD210" s="337"/>
      <c r="AE210" s="337"/>
      <c r="AF210" s="338"/>
      <c r="AG210" s="117">
        <f ca="1">SUM(C210:OFFSET(C210,0,'Key project Info'!$B$6-1))</f>
        <v>0</v>
      </c>
      <c r="AH210" s="53"/>
      <c r="AI210" s="53"/>
      <c r="AJ210" s="53"/>
      <c r="AK210" s="53"/>
      <c r="AL210" s="53"/>
      <c r="AM210" s="53"/>
      <c r="AN210" s="53"/>
      <c r="AO210" s="53"/>
      <c r="AP210" s="53"/>
      <c r="AQ210" s="53"/>
      <c r="AR210" s="53"/>
      <c r="AS210" s="53"/>
      <c r="AT210" s="53"/>
      <c r="AU210" s="53"/>
    </row>
    <row r="211" spans="1:47" x14ac:dyDescent="0.25">
      <c r="A211" s="81"/>
      <c r="B211" s="82" t="s">
        <v>39</v>
      </c>
      <c r="C211" s="336"/>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c r="AA211" s="337"/>
      <c r="AB211" s="337"/>
      <c r="AC211" s="337"/>
      <c r="AD211" s="337"/>
      <c r="AE211" s="337"/>
      <c r="AF211" s="338"/>
      <c r="AG211" s="117">
        <f ca="1">SUM(C211:OFFSET(C211,0,'Key project Info'!$B$6-1))</f>
        <v>0</v>
      </c>
      <c r="AH211" s="53"/>
      <c r="AI211" s="53"/>
      <c r="AJ211" s="53"/>
      <c r="AK211" s="53"/>
      <c r="AL211" s="53"/>
      <c r="AM211" s="53"/>
      <c r="AN211" s="53"/>
      <c r="AO211" s="53"/>
      <c r="AP211" s="53"/>
      <c r="AQ211" s="53"/>
      <c r="AR211" s="53"/>
      <c r="AS211" s="53"/>
      <c r="AT211" s="53"/>
      <c r="AU211" s="53"/>
    </row>
    <row r="212" spans="1:47" x14ac:dyDescent="0.25">
      <c r="A212" s="81"/>
      <c r="B212" s="82" t="s">
        <v>39</v>
      </c>
      <c r="C212" s="336"/>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c r="AA212" s="337"/>
      <c r="AB212" s="337"/>
      <c r="AC212" s="337"/>
      <c r="AD212" s="337"/>
      <c r="AE212" s="337"/>
      <c r="AF212" s="338"/>
      <c r="AG212" s="117">
        <f ca="1">SUM(C212:OFFSET(C212,0,'Key project Info'!$B$6-1))</f>
        <v>0</v>
      </c>
      <c r="AH212" s="53"/>
      <c r="AI212" s="53"/>
      <c r="AJ212" s="53"/>
      <c r="AK212" s="53"/>
      <c r="AL212" s="53"/>
      <c r="AM212" s="53"/>
      <c r="AN212" s="53"/>
      <c r="AO212" s="53"/>
      <c r="AP212" s="53"/>
      <c r="AQ212" s="53"/>
      <c r="AR212" s="53"/>
      <c r="AS212" s="53"/>
      <c r="AT212" s="53"/>
      <c r="AU212" s="53"/>
    </row>
    <row r="213" spans="1:47" x14ac:dyDescent="0.25">
      <c r="A213" s="81"/>
      <c r="B213" s="82" t="s">
        <v>39</v>
      </c>
      <c r="C213" s="336"/>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c r="AA213" s="337"/>
      <c r="AB213" s="337"/>
      <c r="AC213" s="337"/>
      <c r="AD213" s="337"/>
      <c r="AE213" s="337"/>
      <c r="AF213" s="338"/>
      <c r="AG213" s="117">
        <f ca="1">SUM(C213:OFFSET(C213,0,'Key project Info'!$B$6-1))</f>
        <v>0</v>
      </c>
      <c r="AH213" s="53"/>
      <c r="AI213" s="53"/>
      <c r="AJ213" s="53"/>
      <c r="AK213" s="53"/>
      <c r="AL213" s="53"/>
      <c r="AM213" s="53"/>
      <c r="AN213" s="53"/>
      <c r="AO213" s="53"/>
      <c r="AP213" s="53"/>
      <c r="AQ213" s="53"/>
      <c r="AR213" s="53"/>
      <c r="AS213" s="53"/>
      <c r="AT213" s="53"/>
      <c r="AU213" s="53"/>
    </row>
    <row r="214" spans="1:47" x14ac:dyDescent="0.25">
      <c r="A214" s="81"/>
      <c r="B214" s="82" t="s">
        <v>39</v>
      </c>
      <c r="C214" s="336"/>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c r="AA214" s="337"/>
      <c r="AB214" s="337"/>
      <c r="AC214" s="337"/>
      <c r="AD214" s="337"/>
      <c r="AE214" s="337"/>
      <c r="AF214" s="338"/>
      <c r="AG214" s="117">
        <f ca="1">SUM(C214:OFFSET(C214,0,'Key project Info'!$B$6-1))</f>
        <v>0</v>
      </c>
      <c r="AH214" s="53"/>
      <c r="AI214" s="53"/>
      <c r="AJ214" s="53"/>
      <c r="AK214" s="53"/>
      <c r="AL214" s="53"/>
      <c r="AM214" s="53"/>
      <c r="AN214" s="53"/>
      <c r="AO214" s="53"/>
      <c r="AP214" s="53"/>
      <c r="AQ214" s="53"/>
      <c r="AR214" s="53"/>
      <c r="AS214" s="53"/>
      <c r="AT214" s="53"/>
      <c r="AU214" s="53"/>
    </row>
    <row r="215" spans="1:47" x14ac:dyDescent="0.25">
      <c r="A215" s="81"/>
      <c r="B215" s="82" t="s">
        <v>40</v>
      </c>
      <c r="C215" s="336"/>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c r="AA215" s="337"/>
      <c r="AB215" s="337"/>
      <c r="AC215" s="337"/>
      <c r="AD215" s="337"/>
      <c r="AE215" s="337"/>
      <c r="AF215" s="338"/>
      <c r="AG215" s="117">
        <f ca="1">SUM(C215:OFFSET(C215,0,'Key project Info'!$B$6-1))</f>
        <v>0</v>
      </c>
      <c r="AH215" s="53"/>
      <c r="AI215" s="53"/>
      <c r="AJ215" s="53"/>
      <c r="AK215" s="53"/>
      <c r="AL215" s="53"/>
      <c r="AM215" s="53"/>
      <c r="AN215" s="53"/>
      <c r="AO215" s="53"/>
      <c r="AP215" s="53"/>
      <c r="AQ215" s="53"/>
      <c r="AR215" s="53"/>
      <c r="AS215" s="53"/>
      <c r="AT215" s="53"/>
      <c r="AU215" s="53"/>
    </row>
    <row r="216" spans="1:47" x14ac:dyDescent="0.25">
      <c r="A216" s="81"/>
      <c r="B216" s="82" t="s">
        <v>40</v>
      </c>
      <c r="C216" s="336"/>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c r="AA216" s="337"/>
      <c r="AB216" s="337"/>
      <c r="AC216" s="337"/>
      <c r="AD216" s="337"/>
      <c r="AE216" s="337"/>
      <c r="AF216" s="338"/>
      <c r="AG216" s="117">
        <f ca="1">SUM(C216:OFFSET(C216,0,'Key project Info'!$B$6-1))</f>
        <v>0</v>
      </c>
      <c r="AH216" s="53"/>
      <c r="AI216" s="53"/>
      <c r="AJ216" s="53"/>
      <c r="AK216" s="53"/>
      <c r="AL216" s="53"/>
      <c r="AM216" s="53"/>
      <c r="AN216" s="53"/>
      <c r="AO216" s="53"/>
      <c r="AP216" s="53"/>
      <c r="AQ216" s="53"/>
      <c r="AR216" s="53"/>
      <c r="AS216" s="53"/>
      <c r="AT216" s="53"/>
      <c r="AU216" s="53"/>
    </row>
    <row r="217" spans="1:47" x14ac:dyDescent="0.25">
      <c r="A217" s="81"/>
      <c r="B217" s="82" t="s">
        <v>39</v>
      </c>
      <c r="C217" s="336"/>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c r="AA217" s="337"/>
      <c r="AB217" s="337"/>
      <c r="AC217" s="337"/>
      <c r="AD217" s="337"/>
      <c r="AE217" s="337"/>
      <c r="AF217" s="338"/>
      <c r="AG217" s="117">
        <f ca="1">SUM(C217:OFFSET(C217,0,'Key project Info'!$B$6-1))</f>
        <v>0</v>
      </c>
      <c r="AH217" s="53"/>
      <c r="AI217" s="53"/>
      <c r="AJ217" s="53"/>
      <c r="AK217" s="53"/>
      <c r="AL217" s="53"/>
      <c r="AM217" s="53"/>
      <c r="AN217" s="53"/>
      <c r="AO217" s="53"/>
      <c r="AP217" s="53"/>
      <c r="AQ217" s="53"/>
      <c r="AR217" s="53"/>
      <c r="AS217" s="53"/>
      <c r="AT217" s="53"/>
      <c r="AU217" s="53"/>
    </row>
    <row r="218" spans="1:47" x14ac:dyDescent="0.25">
      <c r="A218" s="81"/>
      <c r="B218" s="82" t="s">
        <v>39</v>
      </c>
      <c r="C218" s="336"/>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c r="AA218" s="337"/>
      <c r="AB218" s="337"/>
      <c r="AC218" s="337"/>
      <c r="AD218" s="337"/>
      <c r="AE218" s="337"/>
      <c r="AF218" s="338"/>
      <c r="AG218" s="117">
        <f ca="1">SUM(C218:OFFSET(C218,0,'Key project Info'!$B$6-1))</f>
        <v>0</v>
      </c>
      <c r="AH218" s="53"/>
      <c r="AI218" s="53"/>
      <c r="AJ218" s="53"/>
      <c r="AK218" s="53"/>
      <c r="AL218" s="53"/>
      <c r="AM218" s="53"/>
      <c r="AN218" s="53"/>
      <c r="AO218" s="53"/>
      <c r="AP218" s="53"/>
      <c r="AQ218" s="53"/>
      <c r="AR218" s="53"/>
      <c r="AS218" s="53"/>
      <c r="AT218" s="53"/>
      <c r="AU218" s="53"/>
    </row>
    <row r="219" spans="1:47" x14ac:dyDescent="0.25">
      <c r="A219" s="81"/>
      <c r="B219" s="82" t="s">
        <v>40</v>
      </c>
      <c r="C219" s="336">
        <v>29</v>
      </c>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c r="AA219" s="337"/>
      <c r="AB219" s="337"/>
      <c r="AC219" s="337"/>
      <c r="AD219" s="337"/>
      <c r="AE219" s="337"/>
      <c r="AF219" s="338"/>
      <c r="AG219" s="117">
        <f ca="1">SUM(C219:OFFSET(C219,0,'Key project Info'!$B$6-1))</f>
        <v>29</v>
      </c>
      <c r="AH219" s="53"/>
      <c r="AI219" s="53"/>
      <c r="AJ219" s="53"/>
      <c r="AK219" s="53"/>
      <c r="AL219" s="53"/>
      <c r="AM219" s="53"/>
      <c r="AN219" s="53"/>
      <c r="AO219" s="53"/>
      <c r="AP219" s="53"/>
      <c r="AQ219" s="53"/>
      <c r="AR219" s="53"/>
      <c r="AS219" s="53"/>
      <c r="AT219" s="53"/>
      <c r="AU219" s="53"/>
    </row>
    <row r="220" spans="1:47" ht="14.4" thickBot="1" x14ac:dyDescent="0.3">
      <c r="A220" s="116" t="s">
        <v>146</v>
      </c>
      <c r="B220" s="84"/>
      <c r="C220" s="114">
        <f>IF(C203&gt;'Key project Info'!$B$6,"",SUM(C208:C219))</f>
        <v>29</v>
      </c>
      <c r="D220" s="339">
        <f>IF(D203&gt;'Key project Info'!$B$6,"",SUM(D208:D219))</f>
        <v>0</v>
      </c>
      <c r="E220" s="85">
        <f>IF(E203&gt;'Key project Info'!$B$6,"",SUM(E208:E219))</f>
        <v>0</v>
      </c>
      <c r="F220" s="85">
        <f>IF(F203&gt;'Key project Info'!$B$6,"",SUM(F208:F219))</f>
        <v>0</v>
      </c>
      <c r="G220" s="85">
        <f>IF(G203&gt;'Key project Info'!$B$6,"",SUM(G208:G219))</f>
        <v>0</v>
      </c>
      <c r="H220" s="85">
        <f>IF(H203&gt;'Key project Info'!$B$6,"",SUM(H208:H219))</f>
        <v>0</v>
      </c>
      <c r="I220" s="85">
        <f>IF(I203&gt;'Key project Info'!$B$6,"",SUM(I208:I219))</f>
        <v>0</v>
      </c>
      <c r="J220" s="85">
        <f>IF(J203&gt;'Key project Info'!$B$6,"",SUM(J208:J219))</f>
        <v>0</v>
      </c>
      <c r="K220" s="85">
        <f>IF(K203&gt;'Key project Info'!$B$6,"",SUM(K208:K219))</f>
        <v>0</v>
      </c>
      <c r="L220" s="85">
        <f>IF(L203&gt;'Key project Info'!$B$6,"",SUM(L208:L219))</f>
        <v>0</v>
      </c>
      <c r="M220" s="85">
        <f>IF(M203&gt;'Key project Info'!$B$6,"",SUM(M208:M219))</f>
        <v>0</v>
      </c>
      <c r="N220" s="85">
        <f>IF(N203&gt;'Key project Info'!$B$6,"",SUM(N208:N219))</f>
        <v>0</v>
      </c>
      <c r="O220" s="85">
        <f>IF(O203&gt;'Key project Info'!$B$6,"",SUM(O208:O219))</f>
        <v>0</v>
      </c>
      <c r="P220" s="85">
        <f>IF(P203&gt;'Key project Info'!$B$6,"",SUM(P208:P219))</f>
        <v>0</v>
      </c>
      <c r="Q220" s="85">
        <f>IF(Q203&gt;'Key project Info'!$B$6,"",SUM(Q208:Q219))</f>
        <v>0</v>
      </c>
      <c r="R220" s="85">
        <f>IF(R203&gt;'Key project Info'!$B$6,"",SUM(R208:R219))</f>
        <v>0</v>
      </c>
      <c r="S220" s="85">
        <f>IF(S203&gt;'Key project Info'!$B$6,"",SUM(S208:S219))</f>
        <v>0</v>
      </c>
      <c r="T220" s="85">
        <f>IF(T203&gt;'Key project Info'!$B$6,"",SUM(T208:T219))</f>
        <v>0</v>
      </c>
      <c r="U220" s="85">
        <f>IF(U203&gt;'Key project Info'!$B$6,"",SUM(U208:U219))</f>
        <v>0</v>
      </c>
      <c r="V220" s="85">
        <f>IF(V203&gt;'Key project Info'!$B$6,"",SUM(V208:V219))</f>
        <v>0</v>
      </c>
      <c r="W220" s="85" t="str">
        <f>IF(W203&gt;'Key project Info'!$B$6,"",SUM(W208:W219))</f>
        <v/>
      </c>
      <c r="X220" s="85" t="str">
        <f>IF(X203&gt;'Key project Info'!$B$6,"",SUM(X208:X219))</f>
        <v/>
      </c>
      <c r="Y220" s="85" t="str">
        <f>IF(Y203&gt;'Key project Info'!$B$6,"",SUM(Y208:Y219))</f>
        <v/>
      </c>
      <c r="Z220" s="85" t="str">
        <f>IF(Z203&gt;'Key project Info'!$B$6,"",SUM(Z208:Z219))</f>
        <v/>
      </c>
      <c r="AA220" s="85" t="str">
        <f>IF(AA203&gt;'Key project Info'!$B$6,"",SUM(AA208:AA219))</f>
        <v/>
      </c>
      <c r="AB220" s="85" t="str">
        <f>IF(AB203&gt;'Key project Info'!$B$6,"",SUM(AB208:AB219))</f>
        <v/>
      </c>
      <c r="AC220" s="85" t="str">
        <f>IF(AC203&gt;'Key project Info'!$B$6,"",SUM(AC208:AC219))</f>
        <v/>
      </c>
      <c r="AD220" s="85" t="str">
        <f>IF(AD203&gt;'Key project Info'!$B$6,"",SUM(AD208:AD219))</f>
        <v/>
      </c>
      <c r="AE220" s="85" t="str">
        <f>IF(AE203&gt;'Key project Info'!$B$6,"",SUM(AE208:AE219))</f>
        <v/>
      </c>
      <c r="AF220" s="115" t="str">
        <f>IF(AF203&gt;'Key project Info'!$B$6,"",SUM(AF208:AF219))</f>
        <v/>
      </c>
      <c r="AG220" s="83">
        <f t="shared" ref="AG220" si="25">SUM(C220:AF220)</f>
        <v>29</v>
      </c>
      <c r="AH220" s="53"/>
      <c r="AI220" s="53"/>
      <c r="AJ220" s="53"/>
      <c r="AK220" s="53"/>
      <c r="AL220" s="53"/>
      <c r="AM220" s="53"/>
      <c r="AN220" s="53"/>
      <c r="AO220" s="53"/>
      <c r="AP220" s="53"/>
      <c r="AQ220" s="53"/>
      <c r="AR220" s="53"/>
      <c r="AS220" s="53"/>
      <c r="AT220" s="53"/>
      <c r="AU220" s="53"/>
    </row>
    <row r="221" spans="1:47" ht="14.4" thickBot="1" x14ac:dyDescent="0.3">
      <c r="A221" s="58"/>
      <c r="B221" s="77"/>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118"/>
      <c r="AG221" s="83"/>
      <c r="AH221" s="53"/>
      <c r="AI221" s="53"/>
      <c r="AJ221" s="53"/>
      <c r="AK221" s="53"/>
      <c r="AL221" s="53"/>
      <c r="AM221" s="53"/>
      <c r="AN221" s="53"/>
      <c r="AO221" s="53"/>
      <c r="AP221" s="53"/>
      <c r="AQ221" s="53"/>
      <c r="AR221" s="53"/>
      <c r="AS221" s="53"/>
      <c r="AT221" s="53"/>
      <c r="AU221" s="53"/>
    </row>
    <row r="222" spans="1:47" s="324" customFormat="1" x14ac:dyDescent="0.25">
      <c r="A222" s="178" t="s">
        <v>76</v>
      </c>
      <c r="B222" s="340"/>
      <c r="C222" s="341">
        <f>IF(C203&gt;'Key project Info'!$B$6,"",SUMIF($B208:$B219,"Implementation",C208:C219))</f>
        <v>0</v>
      </c>
      <c r="D222" s="341">
        <f>IF(D203&gt;'Key project Info'!$B$6,"",SUMIF($B208:$B219,"Implementation",D208:D219))</f>
        <v>0</v>
      </c>
      <c r="E222" s="341">
        <f>IF(E203&gt;'Key project Info'!$B$6,"",SUMIF($B208:$B219,"Implementation",E208:E219))</f>
        <v>0</v>
      </c>
      <c r="F222" s="341">
        <f>IF(F203&gt;'Key project Info'!$B$6,"",SUMIF($B208:$B219,"Implementation",F208:F219))</f>
        <v>0</v>
      </c>
      <c r="G222" s="341">
        <f>IF(G203&gt;'Key project Info'!$B$6,"",SUMIF($B208:$B219,"Implementation",G208:G219))</f>
        <v>0</v>
      </c>
      <c r="H222" s="341">
        <f>IF(H203&gt;'Key project Info'!$B$6,"",SUMIF($B208:$B219,"Implementation",H208:H219))</f>
        <v>0</v>
      </c>
      <c r="I222" s="341">
        <f>IF(I203&gt;'Key project Info'!$B$6,"",SUMIF($B208:$B219,"Implementation",I208:I219))</f>
        <v>0</v>
      </c>
      <c r="J222" s="341">
        <f>IF(J203&gt;'Key project Info'!$B$6,"",SUMIF($B208:$B219,"Implementation",J208:J219))</f>
        <v>0</v>
      </c>
      <c r="K222" s="341">
        <f>IF(K203&gt;'Key project Info'!$B$6,"",SUMIF($B208:$B219,"Implementation",K208:K219))</f>
        <v>0</v>
      </c>
      <c r="L222" s="341">
        <f>IF(L203&gt;'Key project Info'!$B$6,"",SUMIF($B208:$B219,"Implementation",L208:L219))</f>
        <v>0</v>
      </c>
      <c r="M222" s="341">
        <f>IF(M203&gt;'Key project Info'!$B$6,"",SUMIF($B208:$B219,"Implementation",M208:M219))</f>
        <v>0</v>
      </c>
      <c r="N222" s="341">
        <f>IF(N203&gt;'Key project Info'!$B$6,"",SUMIF($B208:$B219,"Implementation",N208:N219))</f>
        <v>0</v>
      </c>
      <c r="O222" s="341">
        <f>IF(O203&gt;'Key project Info'!$B$6,"",SUMIF($B208:$B219,"Implementation",O208:O219))</f>
        <v>0</v>
      </c>
      <c r="P222" s="341">
        <f>IF(P203&gt;'Key project Info'!$B$6,"",SUMIF($B208:$B219,"Implementation",P208:P219))</f>
        <v>0</v>
      </c>
      <c r="Q222" s="341">
        <f>IF(Q203&gt;'Key project Info'!$B$6,"",SUMIF($B208:$B219,"Implementation",Q208:Q219))</f>
        <v>0</v>
      </c>
      <c r="R222" s="341">
        <f>IF(R203&gt;'Key project Info'!$B$6,"",SUMIF($B208:$B219,"Implementation",R208:R219))</f>
        <v>0</v>
      </c>
      <c r="S222" s="341">
        <f>IF(S203&gt;'Key project Info'!$B$6,"",SUMIF($B208:$B219,"Implementation",S208:S219))</f>
        <v>0</v>
      </c>
      <c r="T222" s="341">
        <f>IF(T203&gt;'Key project Info'!$B$6,"",SUMIF($B208:$B219,"Implementation",T208:T219))</f>
        <v>0</v>
      </c>
      <c r="U222" s="341">
        <f>IF(U203&gt;'Key project Info'!$B$6,"",SUMIF($B208:$B219,"Implementation",U208:U219))</f>
        <v>0</v>
      </c>
      <c r="V222" s="341">
        <f>IF(V203&gt;'Key project Info'!$B$6,"",SUMIF($B208:$B219,"Implementation",V208:V219))</f>
        <v>0</v>
      </c>
      <c r="W222" s="341" t="str">
        <f>IF(W203&gt;'Key project Info'!$B$6,"",SUMIF($B208:$B219,"Implementation",W208:W219))</f>
        <v/>
      </c>
      <c r="X222" s="341" t="str">
        <f>IF(X203&gt;'Key project Info'!$B$6,"",SUMIF($B208:$B219,"Implementation",X208:X219))</f>
        <v/>
      </c>
      <c r="Y222" s="341" t="str">
        <f>IF(Y203&gt;'Key project Info'!$B$6,"",SUMIF($B208:$B219,"Implementation",Y208:Y219))</f>
        <v/>
      </c>
      <c r="Z222" s="341" t="str">
        <f>IF(Z203&gt;'Key project Info'!$B$6,"",SUMIF($B208:$B219,"Implementation",Z208:Z219))</f>
        <v/>
      </c>
      <c r="AA222" s="341" t="str">
        <f>IF(AA203&gt;'Key project Info'!$B$6,"",SUMIF($B208:$B219,"Implementation",AA208:AA219))</f>
        <v/>
      </c>
      <c r="AB222" s="341" t="str">
        <f>IF(AB203&gt;'Key project Info'!$B$6,"",SUMIF($B208:$B219,"Implementation",AB208:AB219))</f>
        <v/>
      </c>
      <c r="AC222" s="341" t="str">
        <f>IF(AC203&gt;'Key project Info'!$B$6,"",SUMIF($B208:$B219,"Implementation",AC208:AC219))</f>
        <v/>
      </c>
      <c r="AD222" s="341" t="str">
        <f>IF(AD203&gt;'Key project Info'!$B$6,"",SUMIF($B208:$B219,"Implementation",AD208:AD219))</f>
        <v/>
      </c>
      <c r="AE222" s="341" t="str">
        <f>IF(AE203&gt;'Key project Info'!$B$6,"",SUMIF($B208:$B219,"Implementation",AE208:AE219))</f>
        <v/>
      </c>
      <c r="AF222" s="342" t="str">
        <f>IF(AF203&gt;'Key project Info'!$B$6,"",SUMIF($B208:$B219,"Implementation",AF208:AF219))</f>
        <v/>
      </c>
      <c r="AG222" s="83">
        <f>SUM(C222:AF222)</f>
        <v>0</v>
      </c>
      <c r="AH222" s="56"/>
      <c r="AI222" s="56"/>
      <c r="AJ222" s="56"/>
      <c r="AK222" s="56"/>
      <c r="AL222" s="56"/>
      <c r="AM222" s="56"/>
      <c r="AN222" s="56"/>
      <c r="AO222" s="56"/>
      <c r="AP222" s="56"/>
      <c r="AQ222" s="56"/>
      <c r="AR222" s="56"/>
      <c r="AS222" s="56"/>
      <c r="AT222" s="56"/>
      <c r="AU222" s="56"/>
    </row>
    <row r="223" spans="1:47" s="324" customFormat="1" x14ac:dyDescent="0.25">
      <c r="A223" s="180" t="s">
        <v>77</v>
      </c>
      <c r="B223" s="343"/>
      <c r="C223" s="344">
        <f>IF(C203&gt;'Key project Info'!$B$6,"",SUMIF($B208:$B219,"Transaction",C208:C219))</f>
        <v>29</v>
      </c>
      <c r="D223" s="344">
        <f>IF(D203&gt;'Key project Info'!$B$6,"",SUMIF($B208:$B219,"Transaction",D208:D219))</f>
        <v>0</v>
      </c>
      <c r="E223" s="344">
        <f>IF(E203&gt;'Key project Info'!$B$6,"",SUMIF($B208:$B219,"Transaction",E208:E219))</f>
        <v>0</v>
      </c>
      <c r="F223" s="344">
        <f>IF(F203&gt;'Key project Info'!$B$6,"",SUMIF($B208:$B219,"Transaction",F208:F219))</f>
        <v>0</v>
      </c>
      <c r="G223" s="344">
        <f>IF(G203&gt;'Key project Info'!$B$6,"",SUMIF($B208:$B219,"Transaction",G208:G219))</f>
        <v>0</v>
      </c>
      <c r="H223" s="344">
        <f>IF(H203&gt;'Key project Info'!$B$6,"",SUMIF($B208:$B219,"Transaction",H208:H219))</f>
        <v>0</v>
      </c>
      <c r="I223" s="344">
        <f>IF(I203&gt;'Key project Info'!$B$6,"",SUMIF($B208:$B219,"Transaction",I208:I219))</f>
        <v>0</v>
      </c>
      <c r="J223" s="344">
        <f>IF(J203&gt;'Key project Info'!$B$6,"",SUMIF($B208:$B219,"Transaction",J208:J219))</f>
        <v>0</v>
      </c>
      <c r="K223" s="344">
        <f>IF(K203&gt;'Key project Info'!$B$6,"",SUMIF($B208:$B219,"Transaction",K208:K219))</f>
        <v>0</v>
      </c>
      <c r="L223" s="344">
        <f>IF(L203&gt;'Key project Info'!$B$6,"",SUMIF($B208:$B219,"Transaction",L208:L219))</f>
        <v>0</v>
      </c>
      <c r="M223" s="344">
        <f>IF(M203&gt;'Key project Info'!$B$6,"",SUMIF($B208:$B219,"Transaction",M208:M219))</f>
        <v>0</v>
      </c>
      <c r="N223" s="344">
        <f>IF(N203&gt;'Key project Info'!$B$6,"",SUMIF($B208:$B219,"Transaction",N208:N219))</f>
        <v>0</v>
      </c>
      <c r="O223" s="344">
        <f>IF(O203&gt;'Key project Info'!$B$6,"",SUMIF($B208:$B219,"Transaction",O208:O219))</f>
        <v>0</v>
      </c>
      <c r="P223" s="344">
        <f>IF(P203&gt;'Key project Info'!$B$6,"",SUMIF($B208:$B219,"Transaction",P208:P219))</f>
        <v>0</v>
      </c>
      <c r="Q223" s="344">
        <f>IF(Q203&gt;'Key project Info'!$B$6,"",SUMIF($B208:$B219,"Transaction",Q208:Q219))</f>
        <v>0</v>
      </c>
      <c r="R223" s="344">
        <f>IF(R203&gt;'Key project Info'!$B$6,"",SUMIF($B208:$B219,"Transaction",R208:R219))</f>
        <v>0</v>
      </c>
      <c r="S223" s="344">
        <f>IF(S203&gt;'Key project Info'!$B$6,"",SUMIF($B208:$B219,"Transaction",S208:S219))</f>
        <v>0</v>
      </c>
      <c r="T223" s="344">
        <f>IF(T203&gt;'Key project Info'!$B$6,"",SUMIF($B208:$B219,"Transaction",T208:T219))</f>
        <v>0</v>
      </c>
      <c r="U223" s="344">
        <f>IF(U203&gt;'Key project Info'!$B$6,"",SUMIF($B208:$B219,"Transaction",U208:U219))</f>
        <v>0</v>
      </c>
      <c r="V223" s="344">
        <f>IF(V203&gt;'Key project Info'!$B$6,"",SUMIF($B208:$B219,"Transaction",V208:V219))</f>
        <v>0</v>
      </c>
      <c r="W223" s="344" t="str">
        <f>IF(W203&gt;'Key project Info'!$B$6,"",SUMIF($B208:$B219,"Transaction",W208:W219))</f>
        <v/>
      </c>
      <c r="X223" s="344" t="str">
        <f>IF(X203&gt;'Key project Info'!$B$6,"",SUMIF($B208:$B219,"Transaction",X208:X219))</f>
        <v/>
      </c>
      <c r="Y223" s="344" t="str">
        <f>IF(Y203&gt;'Key project Info'!$B$6,"",SUMIF($B208:$B219,"Transaction",Y208:Y219))</f>
        <v/>
      </c>
      <c r="Z223" s="344" t="str">
        <f>IF(Z203&gt;'Key project Info'!$B$6,"",SUMIF($B208:$B219,"Transaction",Z208:Z219))</f>
        <v/>
      </c>
      <c r="AA223" s="344" t="str">
        <f>IF(AA203&gt;'Key project Info'!$B$6,"",SUMIF($B208:$B219,"Transaction",AA208:AA219))</f>
        <v/>
      </c>
      <c r="AB223" s="344" t="str">
        <f>IF(AB203&gt;'Key project Info'!$B$6,"",SUMIF($B208:$B219,"Transaction",AB208:AB219))</f>
        <v/>
      </c>
      <c r="AC223" s="344" t="str">
        <f>IF(AC203&gt;'Key project Info'!$B$6,"",SUMIF($B208:$B219,"Transaction",AC208:AC219))</f>
        <v/>
      </c>
      <c r="AD223" s="344" t="str">
        <f>IF(AD203&gt;'Key project Info'!$B$6,"",SUMIF($B208:$B219,"Transaction",AD208:AD219))</f>
        <v/>
      </c>
      <c r="AE223" s="344" t="str">
        <f>IF(AE203&gt;'Key project Info'!$B$6,"",SUMIF($B208:$B219,"Transaction",AE208:AE219))</f>
        <v/>
      </c>
      <c r="AF223" s="345" t="str">
        <f>IF(AF203&gt;'Key project Info'!$B$6,"",SUMIF($B208:$B219,"Transaction",AF208:AF219))</f>
        <v/>
      </c>
      <c r="AG223" s="83">
        <f>SUM(C223:AF223)</f>
        <v>29</v>
      </c>
      <c r="AH223" s="56"/>
      <c r="AI223" s="56"/>
      <c r="AJ223" s="56"/>
      <c r="AK223" s="56"/>
      <c r="AL223" s="56"/>
      <c r="AM223" s="56"/>
      <c r="AN223" s="56"/>
      <c r="AO223" s="56"/>
      <c r="AP223" s="56"/>
      <c r="AQ223" s="56"/>
      <c r="AR223" s="56"/>
      <c r="AS223" s="56"/>
      <c r="AT223" s="56"/>
      <c r="AU223" s="56"/>
    </row>
    <row r="224" spans="1:47" s="324" customFormat="1" ht="14.4" thickBot="1" x14ac:dyDescent="0.3">
      <c r="A224" s="183" t="s">
        <v>78</v>
      </c>
      <c r="B224" s="346"/>
      <c r="C224" s="85">
        <f>IF(C203&gt;'Key project Info'!$B$6,"",SUMIF($B208:$B219,"Institutional",C208:C219))</f>
        <v>0</v>
      </c>
      <c r="D224" s="85">
        <f>IF(D203&gt;'Key project Info'!$B$6,"",SUMIF($B208:$B219,"Institutional",D208:D219))</f>
        <v>0</v>
      </c>
      <c r="E224" s="85">
        <f>IF(E203&gt;'Key project Info'!$B$6,"",SUMIF($B208:$B219,"Institutional",E208:E219))</f>
        <v>0</v>
      </c>
      <c r="F224" s="85">
        <f>IF(F203&gt;'Key project Info'!$B$6,"",SUMIF($B208:$B219,"Institutional",F208:F219))</f>
        <v>0</v>
      </c>
      <c r="G224" s="85">
        <f>IF(G203&gt;'Key project Info'!$B$6,"",SUMIF($B208:$B219,"Institutional",G208:G219))</f>
        <v>0</v>
      </c>
      <c r="H224" s="85">
        <f>IF(H203&gt;'Key project Info'!$B$6,"",SUMIF($B208:$B219,"Institutional",H208:H219))</f>
        <v>0</v>
      </c>
      <c r="I224" s="85">
        <f>IF(I203&gt;'Key project Info'!$B$6,"",SUMIF($B208:$B219,"Institutional",I208:I219))</f>
        <v>0</v>
      </c>
      <c r="J224" s="85">
        <f>IF(J203&gt;'Key project Info'!$B$6,"",SUMIF($B208:$B219,"Institutional",J208:J219))</f>
        <v>0</v>
      </c>
      <c r="K224" s="85">
        <f>IF(K203&gt;'Key project Info'!$B$6,"",SUMIF($B208:$B219,"Institutional",K208:K219))</f>
        <v>0</v>
      </c>
      <c r="L224" s="85">
        <f>IF(L203&gt;'Key project Info'!$B$6,"",SUMIF($B208:$B219,"Institutional",L208:L219))</f>
        <v>0</v>
      </c>
      <c r="M224" s="85">
        <f>IF(M203&gt;'Key project Info'!$B$6,"",SUMIF($B208:$B219,"Institutional",M208:M219))</f>
        <v>0</v>
      </c>
      <c r="N224" s="85">
        <f>IF(N203&gt;'Key project Info'!$B$6,"",SUMIF($B208:$B219,"Institutional",N208:N219))</f>
        <v>0</v>
      </c>
      <c r="O224" s="85">
        <f>IF(O203&gt;'Key project Info'!$B$6,"",SUMIF($B208:$B219,"Institutional",O208:O219))</f>
        <v>0</v>
      </c>
      <c r="P224" s="85">
        <f>IF(P203&gt;'Key project Info'!$B$6,"",SUMIF($B208:$B219,"Institutional",P208:P219))</f>
        <v>0</v>
      </c>
      <c r="Q224" s="85">
        <f>IF(Q203&gt;'Key project Info'!$B$6,"",SUMIF($B208:$B219,"Institutional",Q208:Q219))</f>
        <v>0</v>
      </c>
      <c r="R224" s="85">
        <f>IF(R203&gt;'Key project Info'!$B$6,"",SUMIF($B208:$B219,"Institutional",R208:R219))</f>
        <v>0</v>
      </c>
      <c r="S224" s="85">
        <f>IF(S203&gt;'Key project Info'!$B$6,"",SUMIF($B208:$B219,"Institutional",S208:S219))</f>
        <v>0</v>
      </c>
      <c r="T224" s="85">
        <f>IF(T203&gt;'Key project Info'!$B$6,"",SUMIF($B208:$B219,"Institutional",T208:T219))</f>
        <v>0</v>
      </c>
      <c r="U224" s="85">
        <f>IF(U203&gt;'Key project Info'!$B$6,"",SUMIF($B208:$B219,"Institutional",U208:U219))</f>
        <v>0</v>
      </c>
      <c r="V224" s="85">
        <f>IF(V203&gt;'Key project Info'!$B$6,"",SUMIF($B208:$B219,"Institutional",V208:V219))</f>
        <v>0</v>
      </c>
      <c r="W224" s="85" t="str">
        <f>IF(W203&gt;'Key project Info'!$B$6,"",SUMIF($B208:$B219,"Institutional",W208:W219))</f>
        <v/>
      </c>
      <c r="X224" s="85" t="str">
        <f>IF(X203&gt;'Key project Info'!$B$6,"",SUMIF($B208:$B219,"Institutional",X208:X219))</f>
        <v/>
      </c>
      <c r="Y224" s="85" t="str">
        <f>IF(Y203&gt;'Key project Info'!$B$6,"",SUMIF($B208:$B219,"Institutional",Y208:Y219))</f>
        <v/>
      </c>
      <c r="Z224" s="85" t="str">
        <f>IF(Z203&gt;'Key project Info'!$B$6,"",SUMIF($B208:$B219,"Institutional",Z208:Z219))</f>
        <v/>
      </c>
      <c r="AA224" s="85" t="str">
        <f>IF(AA203&gt;'Key project Info'!$B$6,"",SUMIF($B208:$B219,"Institutional",AA208:AA219))</f>
        <v/>
      </c>
      <c r="AB224" s="85" t="str">
        <f>IF(AB203&gt;'Key project Info'!$B$6,"",SUMIF($B208:$B219,"Institutional",AB208:AB219))</f>
        <v/>
      </c>
      <c r="AC224" s="85" t="str">
        <f>IF(AC203&gt;'Key project Info'!$B$6,"",SUMIF($B208:$B219,"Institutional",AC208:AC219))</f>
        <v/>
      </c>
      <c r="AD224" s="85" t="str">
        <f>IF(AD203&gt;'Key project Info'!$B$6,"",SUMIF($B208:$B219,"Institutional",AD208:AD219))</f>
        <v/>
      </c>
      <c r="AE224" s="85" t="str">
        <f>IF(AE203&gt;'Key project Info'!$B$6,"",SUMIF($B208:$B219,"Institutional",AE208:AE219))</f>
        <v/>
      </c>
      <c r="AF224" s="115" t="str">
        <f>IF(AF203&gt;'Key project Info'!$B$6,"",SUMIF($B208:$B219,"Institutional",AF208:AF219))</f>
        <v/>
      </c>
      <c r="AG224" s="83">
        <f>SUM(C224:AF224)</f>
        <v>0</v>
      </c>
      <c r="AH224" s="60"/>
      <c r="AI224" s="60"/>
      <c r="AJ224" s="60"/>
      <c r="AK224" s="56"/>
      <c r="AL224" s="56"/>
      <c r="AM224" s="56"/>
      <c r="AN224" s="56"/>
    </row>
    <row r="225" spans="1:40" x14ac:dyDescent="0.25">
      <c r="A225" s="59"/>
      <c r="B225" s="59"/>
      <c r="C225" s="77"/>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59"/>
      <c r="AI225" s="59"/>
      <c r="AJ225" s="59"/>
      <c r="AK225" s="53"/>
      <c r="AL225" s="53"/>
      <c r="AM225" s="53"/>
      <c r="AN225" s="53"/>
    </row>
    <row r="226" spans="1:40" ht="14.4" thickBot="1" x14ac:dyDescent="0.3">
      <c r="A226" s="59"/>
      <c r="B226" s="59"/>
      <c r="C226" s="77"/>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59"/>
      <c r="AI226" s="59"/>
      <c r="AJ226" s="59"/>
      <c r="AK226" s="53"/>
      <c r="AL226" s="53"/>
      <c r="AM226" s="53"/>
      <c r="AN226" s="53"/>
    </row>
    <row r="227" spans="1:40" x14ac:dyDescent="0.25">
      <c r="A227" s="449" t="s">
        <v>3</v>
      </c>
      <c r="B227" s="450"/>
      <c r="C227" s="120">
        <v>1</v>
      </c>
      <c r="D227" s="119">
        <v>2</v>
      </c>
      <c r="E227" s="119">
        <v>3</v>
      </c>
      <c r="F227" s="119">
        <v>4</v>
      </c>
      <c r="G227" s="119">
        <v>5</v>
      </c>
      <c r="H227" s="119">
        <v>6</v>
      </c>
      <c r="I227" s="119">
        <v>7</v>
      </c>
      <c r="J227" s="119">
        <v>8</v>
      </c>
      <c r="K227" s="119">
        <v>9</v>
      </c>
      <c r="L227" s="119">
        <v>10</v>
      </c>
      <c r="M227" s="119">
        <v>11</v>
      </c>
      <c r="N227" s="119">
        <v>12</v>
      </c>
      <c r="O227" s="119">
        <v>13</v>
      </c>
      <c r="P227" s="119">
        <v>14</v>
      </c>
      <c r="Q227" s="119">
        <v>15</v>
      </c>
      <c r="R227" s="119">
        <v>16</v>
      </c>
      <c r="S227" s="119">
        <v>17</v>
      </c>
      <c r="T227" s="119">
        <v>18</v>
      </c>
      <c r="U227" s="119">
        <v>19</v>
      </c>
      <c r="V227" s="119">
        <v>20</v>
      </c>
      <c r="W227" s="119">
        <v>21</v>
      </c>
      <c r="X227" s="119">
        <v>22</v>
      </c>
      <c r="Y227" s="119">
        <v>23</v>
      </c>
      <c r="Z227" s="119">
        <v>24</v>
      </c>
      <c r="AA227" s="119">
        <v>25</v>
      </c>
      <c r="AB227" s="119">
        <v>26</v>
      </c>
      <c r="AC227" s="119">
        <v>27</v>
      </c>
      <c r="AD227" s="119">
        <v>28</v>
      </c>
      <c r="AE227" s="119">
        <v>29</v>
      </c>
      <c r="AF227" s="121">
        <v>30</v>
      </c>
      <c r="AG227" s="59"/>
      <c r="AH227" s="59"/>
      <c r="AI227" s="59"/>
      <c r="AJ227" s="59"/>
      <c r="AK227" s="53"/>
      <c r="AL227" s="53"/>
      <c r="AM227" s="53"/>
      <c r="AN227" s="53"/>
    </row>
    <row r="228" spans="1:40" ht="14.4" thickBot="1" x14ac:dyDescent="0.3">
      <c r="A228" s="451"/>
      <c r="B228" s="452"/>
      <c r="C228" s="125">
        <f>C$19</f>
        <v>2012</v>
      </c>
      <c r="D228" s="126">
        <f t="shared" ref="D228:AF228" si="26">D$19</f>
        <v>2013</v>
      </c>
      <c r="E228" s="126">
        <f t="shared" si="26"/>
        <v>2014</v>
      </c>
      <c r="F228" s="126">
        <f t="shared" si="26"/>
        <v>2015</v>
      </c>
      <c r="G228" s="126">
        <f t="shared" si="26"/>
        <v>2016</v>
      </c>
      <c r="H228" s="126">
        <f t="shared" si="26"/>
        <v>2017</v>
      </c>
      <c r="I228" s="126">
        <f t="shared" si="26"/>
        <v>2018</v>
      </c>
      <c r="J228" s="126">
        <f t="shared" si="26"/>
        <v>2019</v>
      </c>
      <c r="K228" s="126">
        <f t="shared" si="26"/>
        <v>2020</v>
      </c>
      <c r="L228" s="126">
        <f t="shared" si="26"/>
        <v>2021</v>
      </c>
      <c r="M228" s="126">
        <f t="shared" si="26"/>
        <v>2022</v>
      </c>
      <c r="N228" s="126">
        <f t="shared" si="26"/>
        <v>2023</v>
      </c>
      <c r="O228" s="126">
        <f t="shared" si="26"/>
        <v>2024</v>
      </c>
      <c r="P228" s="126">
        <f t="shared" si="26"/>
        <v>2025</v>
      </c>
      <c r="Q228" s="126">
        <f t="shared" si="26"/>
        <v>2026</v>
      </c>
      <c r="R228" s="126">
        <f t="shared" si="26"/>
        <v>2027</v>
      </c>
      <c r="S228" s="126">
        <f t="shared" si="26"/>
        <v>2028</v>
      </c>
      <c r="T228" s="126">
        <f t="shared" si="26"/>
        <v>2029</v>
      </c>
      <c r="U228" s="126">
        <f t="shared" si="26"/>
        <v>2030</v>
      </c>
      <c r="V228" s="126">
        <f t="shared" si="26"/>
        <v>2031</v>
      </c>
      <c r="W228" s="126">
        <f t="shared" si="26"/>
        <v>2032</v>
      </c>
      <c r="X228" s="126">
        <f t="shared" si="26"/>
        <v>2033</v>
      </c>
      <c r="Y228" s="126">
        <f t="shared" si="26"/>
        <v>2034</v>
      </c>
      <c r="Z228" s="126">
        <f t="shared" si="26"/>
        <v>2035</v>
      </c>
      <c r="AA228" s="126">
        <f t="shared" si="26"/>
        <v>2036</v>
      </c>
      <c r="AB228" s="126">
        <f t="shared" si="26"/>
        <v>2037</v>
      </c>
      <c r="AC228" s="126">
        <f t="shared" si="26"/>
        <v>2038</v>
      </c>
      <c r="AD228" s="126">
        <f t="shared" si="26"/>
        <v>2039</v>
      </c>
      <c r="AE228" s="126">
        <f t="shared" si="26"/>
        <v>2040</v>
      </c>
      <c r="AF228" s="127">
        <f t="shared" si="26"/>
        <v>2041</v>
      </c>
      <c r="AG228" s="59"/>
      <c r="AH228" s="59"/>
      <c r="AI228" s="59"/>
      <c r="AJ228" s="59"/>
      <c r="AK228" s="53"/>
      <c r="AL228" s="53"/>
      <c r="AM228" s="53"/>
      <c r="AN228" s="53"/>
    </row>
    <row r="229" spans="1:40" ht="17.399999999999999" x14ac:dyDescent="0.25">
      <c r="A229" s="72"/>
      <c r="B229" s="73" t="s">
        <v>7</v>
      </c>
      <c r="C229" s="111"/>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110"/>
      <c r="AD229" s="110"/>
      <c r="AE229" s="110"/>
      <c r="AF229" s="107"/>
      <c r="AG229" s="74" t="s">
        <v>32</v>
      </c>
      <c r="AH229" s="59"/>
      <c r="AI229" s="59"/>
      <c r="AJ229" s="59"/>
      <c r="AK229" s="53"/>
      <c r="AL229" s="53"/>
      <c r="AM229" s="53"/>
      <c r="AN229" s="53"/>
    </row>
    <row r="230" spans="1:40" ht="17.399999999999999" x14ac:dyDescent="0.3">
      <c r="A230" s="75" t="s">
        <v>73</v>
      </c>
      <c r="B230" s="76" t="s">
        <v>11</v>
      </c>
      <c r="C230" s="112"/>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113"/>
      <c r="AG230" s="79"/>
      <c r="AH230" s="59"/>
      <c r="AI230" s="59"/>
      <c r="AJ230" s="59"/>
      <c r="AK230" s="53"/>
      <c r="AL230" s="53"/>
      <c r="AM230" s="53"/>
      <c r="AN230" s="53"/>
    </row>
    <row r="231" spans="1:40" ht="15.6" x14ac:dyDescent="0.3">
      <c r="A231" s="80" t="s">
        <v>44</v>
      </c>
      <c r="C231" s="112"/>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113"/>
      <c r="AG231" s="79"/>
      <c r="AH231" s="59"/>
      <c r="AI231" s="59"/>
      <c r="AJ231" s="59"/>
      <c r="AK231" s="53"/>
      <c r="AL231" s="53"/>
      <c r="AM231" s="53"/>
      <c r="AN231" s="53"/>
    </row>
    <row r="232" spans="1:40" x14ac:dyDescent="0.25">
      <c r="A232" s="81" t="s">
        <v>46</v>
      </c>
      <c r="B232" s="82" t="s">
        <v>41</v>
      </c>
      <c r="C232" s="336"/>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c r="AA232" s="337"/>
      <c r="AB232" s="337"/>
      <c r="AC232" s="337"/>
      <c r="AD232" s="337"/>
      <c r="AE232" s="337"/>
      <c r="AF232" s="338"/>
      <c r="AG232" s="117">
        <f ca="1">SUM(C232:OFFSET(C232,0,'Key project Info'!$B$6-1))</f>
        <v>0</v>
      </c>
      <c r="AH232" s="59"/>
      <c r="AI232" s="59"/>
      <c r="AJ232" s="59"/>
      <c r="AK232" s="53"/>
      <c r="AL232" s="53"/>
      <c r="AM232" s="53"/>
      <c r="AN232" s="53"/>
    </row>
    <row r="233" spans="1:40" x14ac:dyDescent="0.25">
      <c r="A233" s="81" t="s">
        <v>47</v>
      </c>
      <c r="B233" s="82" t="s">
        <v>41</v>
      </c>
      <c r="C233" s="336"/>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c r="AA233" s="337"/>
      <c r="AB233" s="337"/>
      <c r="AC233" s="337"/>
      <c r="AD233" s="337"/>
      <c r="AE233" s="337"/>
      <c r="AF233" s="338"/>
      <c r="AG233" s="117">
        <f ca="1">SUM(C233:OFFSET(C233,0,'Key project Info'!$B$6-1))</f>
        <v>0</v>
      </c>
      <c r="AH233" s="59"/>
      <c r="AI233" s="59"/>
      <c r="AJ233" s="59"/>
      <c r="AK233" s="53"/>
      <c r="AL233" s="53"/>
      <c r="AM233" s="53"/>
      <c r="AN233" s="53"/>
    </row>
    <row r="234" spans="1:40" x14ac:dyDescent="0.25">
      <c r="A234" s="81" t="s">
        <v>48</v>
      </c>
      <c r="B234" s="82" t="s">
        <v>39</v>
      </c>
      <c r="C234" s="336"/>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c r="AA234" s="337"/>
      <c r="AB234" s="337"/>
      <c r="AC234" s="337"/>
      <c r="AD234" s="337"/>
      <c r="AE234" s="337"/>
      <c r="AF234" s="338"/>
      <c r="AG234" s="117">
        <f ca="1">SUM(C234:OFFSET(C234,0,'Key project Info'!$B$6-1))</f>
        <v>0</v>
      </c>
      <c r="AH234" s="59"/>
      <c r="AI234" s="59"/>
      <c r="AJ234" s="59"/>
      <c r="AK234" s="53"/>
      <c r="AL234" s="53"/>
      <c r="AM234" s="53"/>
      <c r="AN234" s="53"/>
    </row>
    <row r="235" spans="1:40" x14ac:dyDescent="0.25">
      <c r="A235" s="81"/>
      <c r="B235" s="82" t="s">
        <v>39</v>
      </c>
      <c r="C235" s="336"/>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c r="AA235" s="337"/>
      <c r="AB235" s="337"/>
      <c r="AC235" s="337"/>
      <c r="AD235" s="337"/>
      <c r="AE235" s="337"/>
      <c r="AF235" s="338"/>
      <c r="AG235" s="117">
        <f ca="1">SUM(C235:OFFSET(C235,0,'Key project Info'!$B$6-1))</f>
        <v>0</v>
      </c>
      <c r="AH235" s="59"/>
      <c r="AI235" s="59"/>
      <c r="AJ235" s="59"/>
      <c r="AK235" s="53"/>
      <c r="AL235" s="53"/>
      <c r="AM235" s="53"/>
      <c r="AN235" s="53"/>
    </row>
    <row r="236" spans="1:40" x14ac:dyDescent="0.25">
      <c r="A236" s="81"/>
      <c r="B236" s="82" t="s">
        <v>39</v>
      </c>
      <c r="C236" s="336"/>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c r="AA236" s="337"/>
      <c r="AB236" s="337"/>
      <c r="AC236" s="337"/>
      <c r="AD236" s="337"/>
      <c r="AE236" s="337"/>
      <c r="AF236" s="338"/>
      <c r="AG236" s="117">
        <f ca="1">SUM(C236:OFFSET(C236,0,'Key project Info'!$B$6-1))</f>
        <v>0</v>
      </c>
      <c r="AH236" s="59"/>
      <c r="AI236" s="59"/>
      <c r="AJ236" s="59"/>
      <c r="AK236" s="53"/>
      <c r="AL236" s="53"/>
      <c r="AM236" s="53"/>
      <c r="AN236" s="53"/>
    </row>
    <row r="237" spans="1:40" x14ac:dyDescent="0.25">
      <c r="A237" s="81"/>
      <c r="B237" s="82" t="s">
        <v>39</v>
      </c>
      <c r="C237" s="336"/>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c r="AA237" s="337"/>
      <c r="AB237" s="337"/>
      <c r="AC237" s="337"/>
      <c r="AD237" s="337"/>
      <c r="AE237" s="337"/>
      <c r="AF237" s="338"/>
      <c r="AG237" s="117">
        <f ca="1">SUM(C237:OFFSET(C237,0,'Key project Info'!$B$6-1))</f>
        <v>0</v>
      </c>
      <c r="AH237" s="59"/>
      <c r="AI237" s="59"/>
      <c r="AJ237" s="59"/>
      <c r="AK237" s="53"/>
      <c r="AL237" s="53"/>
      <c r="AM237" s="53"/>
      <c r="AN237" s="53"/>
    </row>
    <row r="238" spans="1:40" x14ac:dyDescent="0.25">
      <c r="A238" s="81"/>
      <c r="B238" s="82" t="s">
        <v>39</v>
      </c>
      <c r="C238" s="336"/>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c r="AA238" s="337"/>
      <c r="AB238" s="337"/>
      <c r="AC238" s="337"/>
      <c r="AD238" s="337"/>
      <c r="AE238" s="337"/>
      <c r="AF238" s="338"/>
      <c r="AG238" s="117">
        <f ca="1">SUM(C238:OFFSET(C238,0,'Key project Info'!$B$6-1))</f>
        <v>0</v>
      </c>
      <c r="AH238" s="59"/>
      <c r="AI238" s="59"/>
      <c r="AJ238" s="59"/>
      <c r="AK238" s="53"/>
      <c r="AL238" s="53"/>
      <c r="AM238" s="53"/>
      <c r="AN238" s="53"/>
    </row>
    <row r="239" spans="1:40" x14ac:dyDescent="0.25">
      <c r="A239" s="81"/>
      <c r="B239" s="82" t="s">
        <v>40</v>
      </c>
      <c r="C239" s="336"/>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c r="AA239" s="337"/>
      <c r="AB239" s="337"/>
      <c r="AC239" s="337"/>
      <c r="AD239" s="337"/>
      <c r="AE239" s="337"/>
      <c r="AF239" s="338"/>
      <c r="AG239" s="117">
        <f ca="1">SUM(C239:OFFSET(C239,0,'Key project Info'!$B$6-1))</f>
        <v>0</v>
      </c>
      <c r="AH239" s="59"/>
      <c r="AI239" s="59"/>
      <c r="AJ239" s="59"/>
      <c r="AK239" s="53"/>
      <c r="AL239" s="53"/>
      <c r="AM239" s="53"/>
      <c r="AN239" s="53"/>
    </row>
    <row r="240" spans="1:40" x14ac:dyDescent="0.25">
      <c r="A240" s="81"/>
      <c r="B240" s="82" t="s">
        <v>40</v>
      </c>
      <c r="C240" s="336"/>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c r="AA240" s="337"/>
      <c r="AB240" s="337"/>
      <c r="AC240" s="337"/>
      <c r="AD240" s="337"/>
      <c r="AE240" s="337"/>
      <c r="AF240" s="338"/>
      <c r="AG240" s="117">
        <f ca="1">SUM(C240:OFFSET(C240,0,'Key project Info'!$B$6-1))</f>
        <v>0</v>
      </c>
      <c r="AH240" s="59"/>
      <c r="AI240" s="59"/>
      <c r="AJ240" s="59"/>
      <c r="AK240" s="53"/>
      <c r="AL240" s="53"/>
      <c r="AM240" s="53"/>
      <c r="AN240" s="53"/>
    </row>
    <row r="241" spans="1:40" x14ac:dyDescent="0.25">
      <c r="A241" s="81"/>
      <c r="B241" s="82" t="s">
        <v>39</v>
      </c>
      <c r="C241" s="336"/>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c r="AA241" s="337"/>
      <c r="AB241" s="337"/>
      <c r="AC241" s="337"/>
      <c r="AD241" s="337"/>
      <c r="AE241" s="337"/>
      <c r="AF241" s="338"/>
      <c r="AG241" s="117">
        <f ca="1">SUM(C241:OFFSET(C241,0,'Key project Info'!$B$6-1))</f>
        <v>0</v>
      </c>
      <c r="AH241" s="59"/>
      <c r="AI241" s="59"/>
      <c r="AJ241" s="59"/>
      <c r="AK241" s="53"/>
      <c r="AL241" s="53"/>
      <c r="AM241" s="53"/>
      <c r="AN241" s="53"/>
    </row>
    <row r="242" spans="1:40" x14ac:dyDescent="0.25">
      <c r="A242" s="81"/>
      <c r="B242" s="82" t="s">
        <v>39</v>
      </c>
      <c r="C242" s="336"/>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c r="AA242" s="337"/>
      <c r="AB242" s="337"/>
      <c r="AC242" s="337"/>
      <c r="AD242" s="337"/>
      <c r="AE242" s="337"/>
      <c r="AF242" s="338"/>
      <c r="AG242" s="117">
        <f ca="1">SUM(C242:OFFSET(C242,0,'Key project Info'!$B$6-1))</f>
        <v>0</v>
      </c>
      <c r="AH242" s="59"/>
      <c r="AI242" s="59"/>
      <c r="AJ242" s="59"/>
      <c r="AK242" s="53"/>
      <c r="AL242" s="53"/>
      <c r="AM242" s="53"/>
      <c r="AN242" s="53"/>
    </row>
    <row r="243" spans="1:40" x14ac:dyDescent="0.25">
      <c r="A243" s="81"/>
      <c r="B243" s="82" t="s">
        <v>40</v>
      </c>
      <c r="C243" s="336">
        <v>29</v>
      </c>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c r="AA243" s="337"/>
      <c r="AB243" s="337"/>
      <c r="AC243" s="337"/>
      <c r="AD243" s="337"/>
      <c r="AE243" s="337"/>
      <c r="AF243" s="338"/>
      <c r="AG243" s="117">
        <f ca="1">SUM(C243:OFFSET(C243,0,'Key project Info'!$B$6-1))</f>
        <v>29</v>
      </c>
      <c r="AH243" s="59"/>
      <c r="AI243" s="59"/>
      <c r="AJ243" s="59"/>
      <c r="AK243" s="53"/>
      <c r="AL243" s="53"/>
      <c r="AM243" s="53"/>
      <c r="AN243" s="53"/>
    </row>
    <row r="244" spans="1:40" ht="14.4" thickBot="1" x14ac:dyDescent="0.3">
      <c r="A244" s="116" t="s">
        <v>146</v>
      </c>
      <c r="B244" s="84"/>
      <c r="C244" s="114">
        <f>IF(C227&gt;'Key project Info'!$B$6,"",SUM(C232:C243))</f>
        <v>29</v>
      </c>
      <c r="D244" s="339">
        <f>IF(D227&gt;'Key project Info'!$B$6,"",SUM(D232:D243))</f>
        <v>0</v>
      </c>
      <c r="E244" s="85">
        <f>IF(E227&gt;'Key project Info'!$B$6,"",SUM(E232:E243))</f>
        <v>0</v>
      </c>
      <c r="F244" s="85">
        <f>IF(F227&gt;'Key project Info'!$B$6,"",SUM(F232:F243))</f>
        <v>0</v>
      </c>
      <c r="G244" s="85">
        <f>IF(G227&gt;'Key project Info'!$B$6,"",SUM(G232:G243))</f>
        <v>0</v>
      </c>
      <c r="H244" s="85">
        <f>IF(H227&gt;'Key project Info'!$B$6,"",SUM(H232:H243))</f>
        <v>0</v>
      </c>
      <c r="I244" s="85">
        <f>IF(I227&gt;'Key project Info'!$B$6,"",SUM(I232:I243))</f>
        <v>0</v>
      </c>
      <c r="J244" s="85">
        <f>IF(J227&gt;'Key project Info'!$B$6,"",SUM(J232:J243))</f>
        <v>0</v>
      </c>
      <c r="K244" s="85">
        <f>IF(K227&gt;'Key project Info'!$B$6,"",SUM(K232:K243))</f>
        <v>0</v>
      </c>
      <c r="L244" s="85">
        <f>IF(L227&gt;'Key project Info'!$B$6,"",SUM(L232:L243))</f>
        <v>0</v>
      </c>
      <c r="M244" s="85">
        <f>IF(M227&gt;'Key project Info'!$B$6,"",SUM(M232:M243))</f>
        <v>0</v>
      </c>
      <c r="N244" s="85">
        <f>IF(N227&gt;'Key project Info'!$B$6,"",SUM(N232:N243))</f>
        <v>0</v>
      </c>
      <c r="O244" s="85">
        <f>IF(O227&gt;'Key project Info'!$B$6,"",SUM(O232:O243))</f>
        <v>0</v>
      </c>
      <c r="P244" s="85">
        <f>IF(P227&gt;'Key project Info'!$B$6,"",SUM(P232:P243))</f>
        <v>0</v>
      </c>
      <c r="Q244" s="85">
        <f>IF(Q227&gt;'Key project Info'!$B$6,"",SUM(Q232:Q243))</f>
        <v>0</v>
      </c>
      <c r="R244" s="85">
        <f>IF(R227&gt;'Key project Info'!$B$6,"",SUM(R232:R243))</f>
        <v>0</v>
      </c>
      <c r="S244" s="85">
        <f>IF(S227&gt;'Key project Info'!$B$6,"",SUM(S232:S243))</f>
        <v>0</v>
      </c>
      <c r="T244" s="85">
        <f>IF(T227&gt;'Key project Info'!$B$6,"",SUM(T232:T243))</f>
        <v>0</v>
      </c>
      <c r="U244" s="85">
        <f>IF(U227&gt;'Key project Info'!$B$6,"",SUM(U232:U243))</f>
        <v>0</v>
      </c>
      <c r="V244" s="85">
        <f>IF(V227&gt;'Key project Info'!$B$6,"",SUM(V232:V243))</f>
        <v>0</v>
      </c>
      <c r="W244" s="85" t="str">
        <f>IF(W227&gt;'Key project Info'!$B$6,"",SUM(W232:W243))</f>
        <v/>
      </c>
      <c r="X244" s="85" t="str">
        <f>IF(X227&gt;'Key project Info'!$B$6,"",SUM(X232:X243))</f>
        <v/>
      </c>
      <c r="Y244" s="85" t="str">
        <f>IF(Y227&gt;'Key project Info'!$B$6,"",SUM(Y232:Y243))</f>
        <v/>
      </c>
      <c r="Z244" s="85" t="str">
        <f>IF(Z227&gt;'Key project Info'!$B$6,"",SUM(Z232:Z243))</f>
        <v/>
      </c>
      <c r="AA244" s="85" t="str">
        <f>IF(AA227&gt;'Key project Info'!$B$6,"",SUM(AA232:AA243))</f>
        <v/>
      </c>
      <c r="AB244" s="85" t="str">
        <f>IF(AB227&gt;'Key project Info'!$B$6,"",SUM(AB232:AB243))</f>
        <v/>
      </c>
      <c r="AC244" s="85" t="str">
        <f>IF(AC227&gt;'Key project Info'!$B$6,"",SUM(AC232:AC243))</f>
        <v/>
      </c>
      <c r="AD244" s="85" t="str">
        <f>IF(AD227&gt;'Key project Info'!$B$6,"",SUM(AD232:AD243))</f>
        <v/>
      </c>
      <c r="AE244" s="85" t="str">
        <f>IF(AE227&gt;'Key project Info'!$B$6,"",SUM(AE232:AE243))</f>
        <v/>
      </c>
      <c r="AF244" s="115" t="str">
        <f>IF(AF227&gt;'Key project Info'!$B$6,"",SUM(AF232:AF243))</f>
        <v/>
      </c>
      <c r="AG244" s="83">
        <f t="shared" ref="AG244" si="27">SUM(C244:AF244)</f>
        <v>29</v>
      </c>
      <c r="AH244" s="59"/>
      <c r="AI244" s="59"/>
      <c r="AJ244" s="59"/>
      <c r="AK244" s="53"/>
      <c r="AL244" s="53"/>
      <c r="AM244" s="53"/>
      <c r="AN244" s="53"/>
    </row>
    <row r="245" spans="1:40" ht="14.4" thickBot="1" x14ac:dyDescent="0.3">
      <c r="A245" s="58"/>
      <c r="B245" s="77"/>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118"/>
      <c r="AG245" s="83"/>
      <c r="AH245" s="59"/>
      <c r="AI245" s="59"/>
      <c r="AJ245" s="59"/>
      <c r="AK245" s="53"/>
      <c r="AL245" s="53"/>
      <c r="AM245" s="53"/>
      <c r="AN245" s="53"/>
    </row>
    <row r="246" spans="1:40" s="324" customFormat="1" x14ac:dyDescent="0.25">
      <c r="A246" s="178" t="s">
        <v>76</v>
      </c>
      <c r="B246" s="340"/>
      <c r="C246" s="341">
        <f>IF(C227&gt;'Key project Info'!$B$6,"",SUMIF($B232:$B243,"Implementation",C232:C243))</f>
        <v>0</v>
      </c>
      <c r="D246" s="341">
        <f>IF(D227&gt;'Key project Info'!$B$6,"",SUMIF($B232:$B243,"Implementation",D232:D243))</f>
        <v>0</v>
      </c>
      <c r="E246" s="341">
        <f>IF(E227&gt;'Key project Info'!$B$6,"",SUMIF($B232:$B243,"Implementation",E232:E243))</f>
        <v>0</v>
      </c>
      <c r="F246" s="341">
        <f>IF(F227&gt;'Key project Info'!$B$6,"",SUMIF($B232:$B243,"Implementation",F232:F243))</f>
        <v>0</v>
      </c>
      <c r="G246" s="341">
        <f>IF(G227&gt;'Key project Info'!$B$6,"",SUMIF($B232:$B243,"Implementation",G232:G243))</f>
        <v>0</v>
      </c>
      <c r="H246" s="341">
        <f>IF(H227&gt;'Key project Info'!$B$6,"",SUMIF($B232:$B243,"Implementation",H232:H243))</f>
        <v>0</v>
      </c>
      <c r="I246" s="341">
        <f>IF(I227&gt;'Key project Info'!$B$6,"",SUMIF($B232:$B243,"Implementation",I232:I243))</f>
        <v>0</v>
      </c>
      <c r="J246" s="341">
        <f>IF(J227&gt;'Key project Info'!$B$6,"",SUMIF($B232:$B243,"Implementation",J232:J243))</f>
        <v>0</v>
      </c>
      <c r="K246" s="341">
        <f>IF(K227&gt;'Key project Info'!$B$6,"",SUMIF($B232:$B243,"Implementation",K232:K243))</f>
        <v>0</v>
      </c>
      <c r="L246" s="341">
        <f>IF(L227&gt;'Key project Info'!$B$6,"",SUMIF($B232:$B243,"Implementation",L232:L243))</f>
        <v>0</v>
      </c>
      <c r="M246" s="341">
        <f>IF(M227&gt;'Key project Info'!$B$6,"",SUMIF($B232:$B243,"Implementation",M232:M243))</f>
        <v>0</v>
      </c>
      <c r="N246" s="341">
        <f>IF(N227&gt;'Key project Info'!$B$6,"",SUMIF($B232:$B243,"Implementation",N232:N243))</f>
        <v>0</v>
      </c>
      <c r="O246" s="341">
        <f>IF(O227&gt;'Key project Info'!$B$6,"",SUMIF($B232:$B243,"Implementation",O232:O243))</f>
        <v>0</v>
      </c>
      <c r="P246" s="341">
        <f>IF(P227&gt;'Key project Info'!$B$6,"",SUMIF($B232:$B243,"Implementation",P232:P243))</f>
        <v>0</v>
      </c>
      <c r="Q246" s="341">
        <f>IF(Q227&gt;'Key project Info'!$B$6,"",SUMIF($B232:$B243,"Implementation",Q232:Q243))</f>
        <v>0</v>
      </c>
      <c r="R246" s="341">
        <f>IF(R227&gt;'Key project Info'!$B$6,"",SUMIF($B232:$B243,"Implementation",R232:R243))</f>
        <v>0</v>
      </c>
      <c r="S246" s="341">
        <f>IF(S227&gt;'Key project Info'!$B$6,"",SUMIF($B232:$B243,"Implementation",S232:S243))</f>
        <v>0</v>
      </c>
      <c r="T246" s="341">
        <f>IF(T227&gt;'Key project Info'!$B$6,"",SUMIF($B232:$B243,"Implementation",T232:T243))</f>
        <v>0</v>
      </c>
      <c r="U246" s="341">
        <f>IF(U227&gt;'Key project Info'!$B$6,"",SUMIF($B232:$B243,"Implementation",U232:U243))</f>
        <v>0</v>
      </c>
      <c r="V246" s="341">
        <f>IF(V227&gt;'Key project Info'!$B$6,"",SUMIF($B232:$B243,"Implementation",V232:V243))</f>
        <v>0</v>
      </c>
      <c r="W246" s="341" t="str">
        <f>IF(W227&gt;'Key project Info'!$B$6,"",SUMIF($B232:$B243,"Implementation",W232:W243))</f>
        <v/>
      </c>
      <c r="X246" s="341" t="str">
        <f>IF(X227&gt;'Key project Info'!$B$6,"",SUMIF($B232:$B243,"Implementation",X232:X243))</f>
        <v/>
      </c>
      <c r="Y246" s="341" t="str">
        <f>IF(Y227&gt;'Key project Info'!$B$6,"",SUMIF($B232:$B243,"Implementation",Y232:Y243))</f>
        <v/>
      </c>
      <c r="Z246" s="341" t="str">
        <f>IF(Z227&gt;'Key project Info'!$B$6,"",SUMIF($B232:$B243,"Implementation",Z232:Z243))</f>
        <v/>
      </c>
      <c r="AA246" s="341" t="str">
        <f>IF(AA227&gt;'Key project Info'!$B$6,"",SUMIF($B232:$B243,"Implementation",AA232:AA243))</f>
        <v/>
      </c>
      <c r="AB246" s="341" t="str">
        <f>IF(AB227&gt;'Key project Info'!$B$6,"",SUMIF($B232:$B243,"Implementation",AB232:AB243))</f>
        <v/>
      </c>
      <c r="AC246" s="341" t="str">
        <f>IF(AC227&gt;'Key project Info'!$B$6,"",SUMIF($B232:$B243,"Implementation",AC232:AC243))</f>
        <v/>
      </c>
      <c r="AD246" s="341" t="str">
        <f>IF(AD227&gt;'Key project Info'!$B$6,"",SUMIF($B232:$B243,"Implementation",AD232:AD243))</f>
        <v/>
      </c>
      <c r="AE246" s="341" t="str">
        <f>IF(AE227&gt;'Key project Info'!$B$6,"",SUMIF($B232:$B243,"Implementation",AE232:AE243))</f>
        <v/>
      </c>
      <c r="AF246" s="342" t="str">
        <f>IF(AF227&gt;'Key project Info'!$B$6,"",SUMIF($B232:$B243,"Implementation",AF232:AF243))</f>
        <v/>
      </c>
      <c r="AG246" s="83">
        <f>SUM(C246:AF246)</f>
        <v>0</v>
      </c>
      <c r="AH246" s="60"/>
      <c r="AI246" s="60"/>
      <c r="AJ246" s="60"/>
      <c r="AK246" s="56"/>
      <c r="AL246" s="56"/>
      <c r="AM246" s="56"/>
      <c r="AN246" s="56"/>
    </row>
    <row r="247" spans="1:40" s="324" customFormat="1" x14ac:dyDescent="0.25">
      <c r="A247" s="180" t="s">
        <v>77</v>
      </c>
      <c r="B247" s="343"/>
      <c r="C247" s="344">
        <f>IF(C227&gt;'Key project Info'!$B$6,"",SUMIF($B232:$B243,"Transaction",C232:C243))</f>
        <v>29</v>
      </c>
      <c r="D247" s="344">
        <f>IF(D227&gt;'Key project Info'!$B$6,"",SUMIF($B232:$B243,"Transaction",D232:D243))</f>
        <v>0</v>
      </c>
      <c r="E247" s="344">
        <f>IF(E227&gt;'Key project Info'!$B$6,"",SUMIF($B232:$B243,"Transaction",E232:E243))</f>
        <v>0</v>
      </c>
      <c r="F247" s="344">
        <f>IF(F227&gt;'Key project Info'!$B$6,"",SUMIF($B232:$B243,"Transaction",F232:F243))</f>
        <v>0</v>
      </c>
      <c r="G247" s="344">
        <f>IF(G227&gt;'Key project Info'!$B$6,"",SUMIF($B232:$B243,"Transaction",G232:G243))</f>
        <v>0</v>
      </c>
      <c r="H247" s="344">
        <f>IF(H227&gt;'Key project Info'!$B$6,"",SUMIF($B232:$B243,"Transaction",H232:H243))</f>
        <v>0</v>
      </c>
      <c r="I247" s="344">
        <f>IF(I227&gt;'Key project Info'!$B$6,"",SUMIF($B232:$B243,"Transaction",I232:I243))</f>
        <v>0</v>
      </c>
      <c r="J247" s="344">
        <f>IF(J227&gt;'Key project Info'!$B$6,"",SUMIF($B232:$B243,"Transaction",J232:J243))</f>
        <v>0</v>
      </c>
      <c r="K247" s="344">
        <f>IF(K227&gt;'Key project Info'!$B$6,"",SUMIF($B232:$B243,"Transaction",K232:K243))</f>
        <v>0</v>
      </c>
      <c r="L247" s="344">
        <f>IF(L227&gt;'Key project Info'!$B$6,"",SUMIF($B232:$B243,"Transaction",L232:L243))</f>
        <v>0</v>
      </c>
      <c r="M247" s="344">
        <f>IF(M227&gt;'Key project Info'!$B$6,"",SUMIF($B232:$B243,"Transaction",M232:M243))</f>
        <v>0</v>
      </c>
      <c r="N247" s="344">
        <f>IF(N227&gt;'Key project Info'!$B$6,"",SUMIF($B232:$B243,"Transaction",N232:N243))</f>
        <v>0</v>
      </c>
      <c r="O247" s="344">
        <f>IF(O227&gt;'Key project Info'!$B$6,"",SUMIF($B232:$B243,"Transaction",O232:O243))</f>
        <v>0</v>
      </c>
      <c r="P247" s="344">
        <f>IF(P227&gt;'Key project Info'!$B$6,"",SUMIF($B232:$B243,"Transaction",P232:P243))</f>
        <v>0</v>
      </c>
      <c r="Q247" s="344">
        <f>IF(Q227&gt;'Key project Info'!$B$6,"",SUMIF($B232:$B243,"Transaction",Q232:Q243))</f>
        <v>0</v>
      </c>
      <c r="R247" s="344">
        <f>IF(R227&gt;'Key project Info'!$B$6,"",SUMIF($B232:$B243,"Transaction",R232:R243))</f>
        <v>0</v>
      </c>
      <c r="S247" s="344">
        <f>IF(S227&gt;'Key project Info'!$B$6,"",SUMIF($B232:$B243,"Transaction",S232:S243))</f>
        <v>0</v>
      </c>
      <c r="T247" s="344">
        <f>IF(T227&gt;'Key project Info'!$B$6,"",SUMIF($B232:$B243,"Transaction",T232:T243))</f>
        <v>0</v>
      </c>
      <c r="U247" s="344">
        <f>IF(U227&gt;'Key project Info'!$B$6,"",SUMIF($B232:$B243,"Transaction",U232:U243))</f>
        <v>0</v>
      </c>
      <c r="V247" s="344">
        <f>IF(V227&gt;'Key project Info'!$B$6,"",SUMIF($B232:$B243,"Transaction",V232:V243))</f>
        <v>0</v>
      </c>
      <c r="W247" s="344" t="str">
        <f>IF(W227&gt;'Key project Info'!$B$6,"",SUMIF($B232:$B243,"Transaction",W232:W243))</f>
        <v/>
      </c>
      <c r="X247" s="344" t="str">
        <f>IF(X227&gt;'Key project Info'!$B$6,"",SUMIF($B232:$B243,"Transaction",X232:X243))</f>
        <v/>
      </c>
      <c r="Y247" s="344" t="str">
        <f>IF(Y227&gt;'Key project Info'!$B$6,"",SUMIF($B232:$B243,"Transaction",Y232:Y243))</f>
        <v/>
      </c>
      <c r="Z247" s="344" t="str">
        <f>IF(Z227&gt;'Key project Info'!$B$6,"",SUMIF($B232:$B243,"Transaction",Z232:Z243))</f>
        <v/>
      </c>
      <c r="AA247" s="344" t="str">
        <f>IF(AA227&gt;'Key project Info'!$B$6,"",SUMIF($B232:$B243,"Transaction",AA232:AA243))</f>
        <v/>
      </c>
      <c r="AB247" s="344" t="str">
        <f>IF(AB227&gt;'Key project Info'!$B$6,"",SUMIF($B232:$B243,"Transaction",AB232:AB243))</f>
        <v/>
      </c>
      <c r="AC247" s="344" t="str">
        <f>IF(AC227&gt;'Key project Info'!$B$6,"",SUMIF($B232:$B243,"Transaction",AC232:AC243))</f>
        <v/>
      </c>
      <c r="AD247" s="344" t="str">
        <f>IF(AD227&gt;'Key project Info'!$B$6,"",SUMIF($B232:$B243,"Transaction",AD232:AD243))</f>
        <v/>
      </c>
      <c r="AE247" s="344" t="str">
        <f>IF(AE227&gt;'Key project Info'!$B$6,"",SUMIF($B232:$B243,"Transaction",AE232:AE243))</f>
        <v/>
      </c>
      <c r="AF247" s="345" t="str">
        <f>IF(AF227&gt;'Key project Info'!$B$6,"",SUMIF($B232:$B243,"Transaction",AF232:AF243))</f>
        <v/>
      </c>
      <c r="AG247" s="83">
        <f>SUM(C247:AF247)</f>
        <v>29</v>
      </c>
      <c r="AH247" s="60"/>
      <c r="AI247" s="60"/>
      <c r="AJ247" s="60"/>
      <c r="AK247" s="56"/>
      <c r="AL247" s="56"/>
      <c r="AM247" s="56"/>
      <c r="AN247" s="56"/>
    </row>
    <row r="248" spans="1:40" s="324" customFormat="1" ht="14.4" thickBot="1" x14ac:dyDescent="0.3">
      <c r="A248" s="183" t="s">
        <v>78</v>
      </c>
      <c r="B248" s="346"/>
      <c r="C248" s="85">
        <f>IF(C227&gt;'Key project Info'!$B$6,"",SUMIF($B232:$B243,"Institutional",C232:C243))</f>
        <v>0</v>
      </c>
      <c r="D248" s="85">
        <f>IF(D227&gt;'Key project Info'!$B$6,"",SUMIF($B232:$B243,"Institutional",D232:D243))</f>
        <v>0</v>
      </c>
      <c r="E248" s="85">
        <f>IF(E227&gt;'Key project Info'!$B$6,"",SUMIF($B232:$B243,"Institutional",E232:E243))</f>
        <v>0</v>
      </c>
      <c r="F248" s="85">
        <f>IF(F227&gt;'Key project Info'!$B$6,"",SUMIF($B232:$B243,"Institutional",F232:F243))</f>
        <v>0</v>
      </c>
      <c r="G248" s="85">
        <f>IF(G227&gt;'Key project Info'!$B$6,"",SUMIF($B232:$B243,"Institutional",G232:G243))</f>
        <v>0</v>
      </c>
      <c r="H248" s="85">
        <f>IF(H227&gt;'Key project Info'!$B$6,"",SUMIF($B232:$B243,"Institutional",H232:H243))</f>
        <v>0</v>
      </c>
      <c r="I248" s="85">
        <f>IF(I227&gt;'Key project Info'!$B$6,"",SUMIF($B232:$B243,"Institutional",I232:I243))</f>
        <v>0</v>
      </c>
      <c r="J248" s="85">
        <f>IF(J227&gt;'Key project Info'!$B$6,"",SUMIF($B232:$B243,"Institutional",J232:J243))</f>
        <v>0</v>
      </c>
      <c r="K248" s="85">
        <f>IF(K227&gt;'Key project Info'!$B$6,"",SUMIF($B232:$B243,"Institutional",K232:K243))</f>
        <v>0</v>
      </c>
      <c r="L248" s="85">
        <f>IF(L227&gt;'Key project Info'!$B$6,"",SUMIF($B232:$B243,"Institutional",L232:L243))</f>
        <v>0</v>
      </c>
      <c r="M248" s="85">
        <f>IF(M227&gt;'Key project Info'!$B$6,"",SUMIF($B232:$B243,"Institutional",M232:M243))</f>
        <v>0</v>
      </c>
      <c r="N248" s="85">
        <f>IF(N227&gt;'Key project Info'!$B$6,"",SUMIF($B232:$B243,"Institutional",N232:N243))</f>
        <v>0</v>
      </c>
      <c r="O248" s="85">
        <f>IF(O227&gt;'Key project Info'!$B$6,"",SUMIF($B232:$B243,"Institutional",O232:O243))</f>
        <v>0</v>
      </c>
      <c r="P248" s="85">
        <f>IF(P227&gt;'Key project Info'!$B$6,"",SUMIF($B232:$B243,"Institutional",P232:P243))</f>
        <v>0</v>
      </c>
      <c r="Q248" s="85">
        <f>IF(Q227&gt;'Key project Info'!$B$6,"",SUMIF($B232:$B243,"Institutional",Q232:Q243))</f>
        <v>0</v>
      </c>
      <c r="R248" s="85">
        <f>IF(R227&gt;'Key project Info'!$B$6,"",SUMIF($B232:$B243,"Institutional",R232:R243))</f>
        <v>0</v>
      </c>
      <c r="S248" s="85">
        <f>IF(S227&gt;'Key project Info'!$B$6,"",SUMIF($B232:$B243,"Institutional",S232:S243))</f>
        <v>0</v>
      </c>
      <c r="T248" s="85">
        <f>IF(T227&gt;'Key project Info'!$B$6,"",SUMIF($B232:$B243,"Institutional",T232:T243))</f>
        <v>0</v>
      </c>
      <c r="U248" s="85">
        <f>IF(U227&gt;'Key project Info'!$B$6,"",SUMIF($B232:$B243,"Institutional",U232:U243))</f>
        <v>0</v>
      </c>
      <c r="V248" s="85">
        <f>IF(V227&gt;'Key project Info'!$B$6,"",SUMIF($B232:$B243,"Institutional",V232:V243))</f>
        <v>0</v>
      </c>
      <c r="W248" s="85" t="str">
        <f>IF(W227&gt;'Key project Info'!$B$6,"",SUMIF($B232:$B243,"Institutional",W232:W243))</f>
        <v/>
      </c>
      <c r="X248" s="85" t="str">
        <f>IF(X227&gt;'Key project Info'!$B$6,"",SUMIF($B232:$B243,"Institutional",X232:X243))</f>
        <v/>
      </c>
      <c r="Y248" s="85" t="str">
        <f>IF(Y227&gt;'Key project Info'!$B$6,"",SUMIF($B232:$B243,"Institutional",Y232:Y243))</f>
        <v/>
      </c>
      <c r="Z248" s="85" t="str">
        <f>IF(Z227&gt;'Key project Info'!$B$6,"",SUMIF($B232:$B243,"Institutional",Z232:Z243))</f>
        <v/>
      </c>
      <c r="AA248" s="85" t="str">
        <f>IF(AA227&gt;'Key project Info'!$B$6,"",SUMIF($B232:$B243,"Institutional",AA232:AA243))</f>
        <v/>
      </c>
      <c r="AB248" s="85" t="str">
        <f>IF(AB227&gt;'Key project Info'!$B$6,"",SUMIF($B232:$B243,"Institutional",AB232:AB243))</f>
        <v/>
      </c>
      <c r="AC248" s="85" t="str">
        <f>IF(AC227&gt;'Key project Info'!$B$6,"",SUMIF($B232:$B243,"Institutional",AC232:AC243))</f>
        <v/>
      </c>
      <c r="AD248" s="85" t="str">
        <f>IF(AD227&gt;'Key project Info'!$B$6,"",SUMIF($B232:$B243,"Institutional",AD232:AD243))</f>
        <v/>
      </c>
      <c r="AE248" s="85" t="str">
        <f>IF(AE227&gt;'Key project Info'!$B$6,"",SUMIF($B232:$B243,"Institutional",AE232:AE243))</f>
        <v/>
      </c>
      <c r="AF248" s="115" t="str">
        <f>IF(AF227&gt;'Key project Info'!$B$6,"",SUMIF($B232:$B243,"Institutional",AF232:AF243))</f>
        <v/>
      </c>
      <c r="AG248" s="83">
        <f>SUM(C248:AF248)</f>
        <v>0</v>
      </c>
      <c r="AH248" s="60"/>
      <c r="AI248" s="60"/>
      <c r="AJ248" s="60"/>
      <c r="AK248" s="56"/>
      <c r="AL248" s="56"/>
      <c r="AM248" s="56"/>
      <c r="AN248" s="56"/>
    </row>
    <row r="249" spans="1:40" x14ac:dyDescent="0.25">
      <c r="A249" s="59"/>
      <c r="B249" s="59"/>
      <c r="C249" s="77"/>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59"/>
      <c r="AI249" s="59"/>
      <c r="AJ249" s="59"/>
      <c r="AK249" s="53"/>
      <c r="AL249" s="53"/>
      <c r="AM249" s="53"/>
      <c r="AN249" s="53"/>
    </row>
    <row r="250" spans="1:40" ht="14.4" thickBot="1" x14ac:dyDescent="0.3">
      <c r="A250" s="59"/>
      <c r="B250" s="59"/>
      <c r="C250" s="77"/>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59"/>
      <c r="AI250" s="59"/>
      <c r="AJ250" s="59"/>
      <c r="AK250" s="53"/>
      <c r="AL250" s="53"/>
      <c r="AM250" s="53"/>
      <c r="AN250" s="53"/>
    </row>
    <row r="251" spans="1:40" x14ac:dyDescent="0.25">
      <c r="A251" s="449" t="s">
        <v>3</v>
      </c>
      <c r="B251" s="450"/>
      <c r="C251" s="120">
        <v>1</v>
      </c>
      <c r="D251" s="119">
        <v>2</v>
      </c>
      <c r="E251" s="119">
        <v>3</v>
      </c>
      <c r="F251" s="119">
        <v>4</v>
      </c>
      <c r="G251" s="119">
        <v>5</v>
      </c>
      <c r="H251" s="119">
        <v>6</v>
      </c>
      <c r="I251" s="119">
        <v>7</v>
      </c>
      <c r="J251" s="119">
        <v>8</v>
      </c>
      <c r="K251" s="119">
        <v>9</v>
      </c>
      <c r="L251" s="119">
        <v>10</v>
      </c>
      <c r="M251" s="119">
        <v>11</v>
      </c>
      <c r="N251" s="119">
        <v>12</v>
      </c>
      <c r="O251" s="119">
        <v>13</v>
      </c>
      <c r="P251" s="119">
        <v>14</v>
      </c>
      <c r="Q251" s="119">
        <v>15</v>
      </c>
      <c r="R251" s="119">
        <v>16</v>
      </c>
      <c r="S251" s="119">
        <v>17</v>
      </c>
      <c r="T251" s="119">
        <v>18</v>
      </c>
      <c r="U251" s="119">
        <v>19</v>
      </c>
      <c r="V251" s="119">
        <v>20</v>
      </c>
      <c r="W251" s="119">
        <v>21</v>
      </c>
      <c r="X251" s="119">
        <v>22</v>
      </c>
      <c r="Y251" s="119">
        <v>23</v>
      </c>
      <c r="Z251" s="119">
        <v>24</v>
      </c>
      <c r="AA251" s="119">
        <v>25</v>
      </c>
      <c r="AB251" s="119">
        <v>26</v>
      </c>
      <c r="AC251" s="119">
        <v>27</v>
      </c>
      <c r="AD251" s="119">
        <v>28</v>
      </c>
      <c r="AE251" s="119">
        <v>29</v>
      </c>
      <c r="AF251" s="121">
        <v>30</v>
      </c>
      <c r="AG251" s="59"/>
      <c r="AH251" s="59"/>
      <c r="AI251" s="59"/>
      <c r="AJ251" s="59"/>
      <c r="AK251" s="53"/>
      <c r="AL251" s="53"/>
      <c r="AM251" s="53"/>
      <c r="AN251" s="53"/>
    </row>
    <row r="252" spans="1:40" ht="14.4" thickBot="1" x14ac:dyDescent="0.3">
      <c r="A252" s="451"/>
      <c r="B252" s="452"/>
      <c r="C252" s="125">
        <f>C$19</f>
        <v>2012</v>
      </c>
      <c r="D252" s="126">
        <f t="shared" ref="D252:AF252" si="28">D$19</f>
        <v>2013</v>
      </c>
      <c r="E252" s="126">
        <f t="shared" si="28"/>
        <v>2014</v>
      </c>
      <c r="F252" s="126">
        <f t="shared" si="28"/>
        <v>2015</v>
      </c>
      <c r="G252" s="126">
        <f t="shared" si="28"/>
        <v>2016</v>
      </c>
      <c r="H252" s="126">
        <f t="shared" si="28"/>
        <v>2017</v>
      </c>
      <c r="I252" s="126">
        <f t="shared" si="28"/>
        <v>2018</v>
      </c>
      <c r="J252" s="126">
        <f t="shared" si="28"/>
        <v>2019</v>
      </c>
      <c r="K252" s="126">
        <f t="shared" si="28"/>
        <v>2020</v>
      </c>
      <c r="L252" s="126">
        <f t="shared" si="28"/>
        <v>2021</v>
      </c>
      <c r="M252" s="126">
        <f t="shared" si="28"/>
        <v>2022</v>
      </c>
      <c r="N252" s="126">
        <f t="shared" si="28"/>
        <v>2023</v>
      </c>
      <c r="O252" s="126">
        <f t="shared" si="28"/>
        <v>2024</v>
      </c>
      <c r="P252" s="126">
        <f t="shared" si="28"/>
        <v>2025</v>
      </c>
      <c r="Q252" s="126">
        <f t="shared" si="28"/>
        <v>2026</v>
      </c>
      <c r="R252" s="126">
        <f t="shared" si="28"/>
        <v>2027</v>
      </c>
      <c r="S252" s="126">
        <f t="shared" si="28"/>
        <v>2028</v>
      </c>
      <c r="T252" s="126">
        <f t="shared" si="28"/>
        <v>2029</v>
      </c>
      <c r="U252" s="126">
        <f t="shared" si="28"/>
        <v>2030</v>
      </c>
      <c r="V252" s="126">
        <f t="shared" si="28"/>
        <v>2031</v>
      </c>
      <c r="W252" s="126">
        <f t="shared" si="28"/>
        <v>2032</v>
      </c>
      <c r="X252" s="126">
        <f t="shared" si="28"/>
        <v>2033</v>
      </c>
      <c r="Y252" s="126">
        <f t="shared" si="28"/>
        <v>2034</v>
      </c>
      <c r="Z252" s="126">
        <f t="shared" si="28"/>
        <v>2035</v>
      </c>
      <c r="AA252" s="126">
        <f t="shared" si="28"/>
        <v>2036</v>
      </c>
      <c r="AB252" s="126">
        <f t="shared" si="28"/>
        <v>2037</v>
      </c>
      <c r="AC252" s="126">
        <f t="shared" si="28"/>
        <v>2038</v>
      </c>
      <c r="AD252" s="126">
        <f t="shared" si="28"/>
        <v>2039</v>
      </c>
      <c r="AE252" s="126">
        <f t="shared" si="28"/>
        <v>2040</v>
      </c>
      <c r="AF252" s="127">
        <f t="shared" si="28"/>
        <v>2041</v>
      </c>
      <c r="AG252" s="59"/>
      <c r="AH252" s="59"/>
      <c r="AI252" s="59"/>
      <c r="AJ252" s="59"/>
      <c r="AK252" s="53"/>
      <c r="AL252" s="53"/>
      <c r="AM252" s="53"/>
      <c r="AN252" s="53"/>
    </row>
    <row r="253" spans="1:40" ht="17.399999999999999" x14ac:dyDescent="0.25">
      <c r="A253" s="72"/>
      <c r="B253" s="73" t="s">
        <v>7</v>
      </c>
      <c r="C253" s="111"/>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110"/>
      <c r="AD253" s="110"/>
      <c r="AE253" s="110"/>
      <c r="AF253" s="107"/>
      <c r="AG253" s="74" t="s">
        <v>32</v>
      </c>
      <c r="AH253" s="59"/>
      <c r="AI253" s="59"/>
      <c r="AJ253" s="59"/>
      <c r="AK253" s="53"/>
      <c r="AL253" s="53"/>
      <c r="AM253" s="53"/>
      <c r="AN253" s="53"/>
    </row>
    <row r="254" spans="1:40" ht="17.399999999999999" x14ac:dyDescent="0.3">
      <c r="A254" s="75" t="s">
        <v>74</v>
      </c>
      <c r="B254" s="76" t="s">
        <v>11</v>
      </c>
      <c r="C254" s="112"/>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113"/>
      <c r="AG254" s="79"/>
      <c r="AH254" s="59"/>
      <c r="AI254" s="59"/>
      <c r="AJ254" s="59"/>
      <c r="AK254" s="53"/>
      <c r="AL254" s="53"/>
      <c r="AM254" s="53"/>
      <c r="AN254" s="53"/>
    </row>
    <row r="255" spans="1:40" ht="15.6" x14ac:dyDescent="0.3">
      <c r="A255" s="80" t="s">
        <v>44</v>
      </c>
      <c r="C255" s="112"/>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113"/>
      <c r="AG255" s="79"/>
      <c r="AH255" s="59"/>
      <c r="AI255" s="59"/>
      <c r="AJ255" s="59"/>
      <c r="AK255" s="53"/>
      <c r="AL255" s="53"/>
      <c r="AM255" s="53"/>
      <c r="AN255" s="53"/>
    </row>
    <row r="256" spans="1:40" x14ac:dyDescent="0.25">
      <c r="A256" s="81" t="s">
        <v>46</v>
      </c>
      <c r="B256" s="82" t="s">
        <v>41</v>
      </c>
      <c r="C256" s="336"/>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c r="AA256" s="337"/>
      <c r="AB256" s="337"/>
      <c r="AC256" s="337"/>
      <c r="AD256" s="337"/>
      <c r="AE256" s="337"/>
      <c r="AF256" s="338"/>
      <c r="AG256" s="117">
        <f ca="1">SUM(C256:OFFSET(C256,0,'Key project Info'!$B$6-1))</f>
        <v>0</v>
      </c>
      <c r="AH256" s="59"/>
      <c r="AI256" s="59"/>
      <c r="AJ256" s="59"/>
      <c r="AK256" s="53"/>
      <c r="AL256" s="53"/>
      <c r="AM256" s="53"/>
      <c r="AN256" s="53"/>
    </row>
    <row r="257" spans="1:40" x14ac:dyDescent="0.25">
      <c r="A257" s="81" t="s">
        <v>47</v>
      </c>
      <c r="B257" s="82" t="s">
        <v>41</v>
      </c>
      <c r="C257" s="336"/>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c r="AA257" s="337"/>
      <c r="AB257" s="337"/>
      <c r="AC257" s="337"/>
      <c r="AD257" s="337"/>
      <c r="AE257" s="337"/>
      <c r="AF257" s="338"/>
      <c r="AG257" s="117">
        <f ca="1">SUM(C257:OFFSET(C257,0,'Key project Info'!$B$6-1))</f>
        <v>0</v>
      </c>
      <c r="AH257" s="59"/>
      <c r="AI257" s="59"/>
      <c r="AJ257" s="59"/>
      <c r="AK257" s="53"/>
      <c r="AL257" s="53"/>
      <c r="AM257" s="53"/>
      <c r="AN257" s="53"/>
    </row>
    <row r="258" spans="1:40" x14ac:dyDescent="0.25">
      <c r="A258" s="81" t="s">
        <v>48</v>
      </c>
      <c r="B258" s="82" t="s">
        <v>39</v>
      </c>
      <c r="C258" s="336"/>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c r="AA258" s="337"/>
      <c r="AB258" s="337"/>
      <c r="AC258" s="337"/>
      <c r="AD258" s="337"/>
      <c r="AE258" s="337"/>
      <c r="AF258" s="338"/>
      <c r="AG258" s="117">
        <f ca="1">SUM(C258:OFFSET(C258,0,'Key project Info'!$B$6-1))</f>
        <v>0</v>
      </c>
      <c r="AH258" s="59"/>
      <c r="AI258" s="59"/>
      <c r="AJ258" s="59"/>
      <c r="AK258" s="53"/>
      <c r="AL258" s="53"/>
      <c r="AM258" s="53"/>
      <c r="AN258" s="53"/>
    </row>
    <row r="259" spans="1:40" x14ac:dyDescent="0.25">
      <c r="A259" s="81"/>
      <c r="B259" s="82" t="s">
        <v>39</v>
      </c>
      <c r="C259" s="336"/>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c r="AA259" s="337"/>
      <c r="AB259" s="337"/>
      <c r="AC259" s="337"/>
      <c r="AD259" s="337"/>
      <c r="AE259" s="337"/>
      <c r="AF259" s="338"/>
      <c r="AG259" s="117">
        <f ca="1">SUM(C259:OFFSET(C259,0,'Key project Info'!$B$6-1))</f>
        <v>0</v>
      </c>
      <c r="AH259" s="59"/>
      <c r="AI259" s="59"/>
      <c r="AJ259" s="59"/>
      <c r="AK259" s="53"/>
      <c r="AL259" s="53"/>
      <c r="AM259" s="53"/>
      <c r="AN259" s="53"/>
    </row>
    <row r="260" spans="1:40" x14ac:dyDescent="0.25">
      <c r="A260" s="81"/>
      <c r="B260" s="82" t="s">
        <v>39</v>
      </c>
      <c r="C260" s="336"/>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c r="AA260" s="337"/>
      <c r="AB260" s="337"/>
      <c r="AC260" s="337"/>
      <c r="AD260" s="337"/>
      <c r="AE260" s="337"/>
      <c r="AF260" s="338"/>
      <c r="AG260" s="117">
        <f ca="1">SUM(C260:OFFSET(C260,0,'Key project Info'!$B$6-1))</f>
        <v>0</v>
      </c>
      <c r="AH260" s="59"/>
      <c r="AI260" s="59"/>
      <c r="AJ260" s="59"/>
      <c r="AK260" s="53"/>
      <c r="AL260" s="53"/>
      <c r="AM260" s="53"/>
      <c r="AN260" s="53"/>
    </row>
    <row r="261" spans="1:40" x14ac:dyDescent="0.25">
      <c r="A261" s="81"/>
      <c r="B261" s="82" t="s">
        <v>39</v>
      </c>
      <c r="C261" s="336"/>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c r="AA261" s="337"/>
      <c r="AB261" s="337"/>
      <c r="AC261" s="337"/>
      <c r="AD261" s="337"/>
      <c r="AE261" s="337"/>
      <c r="AF261" s="338"/>
      <c r="AG261" s="117">
        <f ca="1">SUM(C261:OFFSET(C261,0,'Key project Info'!$B$6-1))</f>
        <v>0</v>
      </c>
      <c r="AH261" s="59"/>
      <c r="AI261" s="59"/>
      <c r="AJ261" s="59"/>
      <c r="AK261" s="53"/>
      <c r="AL261" s="53"/>
      <c r="AM261" s="53"/>
      <c r="AN261" s="53"/>
    </row>
    <row r="262" spans="1:40" x14ac:dyDescent="0.25">
      <c r="A262" s="81"/>
      <c r="B262" s="82" t="s">
        <v>39</v>
      </c>
      <c r="C262" s="336"/>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c r="AA262" s="337"/>
      <c r="AB262" s="337"/>
      <c r="AC262" s="337"/>
      <c r="AD262" s="337"/>
      <c r="AE262" s="337"/>
      <c r="AF262" s="338"/>
      <c r="AG262" s="117">
        <f ca="1">SUM(C262:OFFSET(C262,0,'Key project Info'!$B$6-1))</f>
        <v>0</v>
      </c>
      <c r="AH262" s="59"/>
      <c r="AI262" s="59"/>
      <c r="AJ262" s="59"/>
      <c r="AK262" s="53"/>
      <c r="AL262" s="53"/>
      <c r="AM262" s="53"/>
      <c r="AN262" s="53"/>
    </row>
    <row r="263" spans="1:40" x14ac:dyDescent="0.25">
      <c r="A263" s="81"/>
      <c r="B263" s="82" t="s">
        <v>40</v>
      </c>
      <c r="C263" s="336"/>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c r="AA263" s="337"/>
      <c r="AB263" s="337"/>
      <c r="AC263" s="337"/>
      <c r="AD263" s="337"/>
      <c r="AE263" s="337"/>
      <c r="AF263" s="338"/>
      <c r="AG263" s="117">
        <f ca="1">SUM(C263:OFFSET(C263,0,'Key project Info'!$B$6-1))</f>
        <v>0</v>
      </c>
      <c r="AH263" s="59"/>
      <c r="AI263" s="59"/>
      <c r="AJ263" s="59"/>
      <c r="AK263" s="53"/>
      <c r="AL263" s="53"/>
      <c r="AM263" s="53"/>
      <c r="AN263" s="53"/>
    </row>
    <row r="264" spans="1:40" x14ac:dyDescent="0.25">
      <c r="A264" s="81"/>
      <c r="B264" s="82" t="s">
        <v>40</v>
      </c>
      <c r="C264" s="336"/>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c r="AA264" s="337"/>
      <c r="AB264" s="337"/>
      <c r="AC264" s="337"/>
      <c r="AD264" s="337"/>
      <c r="AE264" s="337"/>
      <c r="AF264" s="338"/>
      <c r="AG264" s="117">
        <f ca="1">SUM(C264:OFFSET(C264,0,'Key project Info'!$B$6-1))</f>
        <v>0</v>
      </c>
      <c r="AH264" s="59"/>
      <c r="AI264" s="59"/>
      <c r="AJ264" s="59"/>
      <c r="AK264" s="53"/>
      <c r="AL264" s="53"/>
      <c r="AM264" s="53"/>
      <c r="AN264" s="53"/>
    </row>
    <row r="265" spans="1:40" x14ac:dyDescent="0.25">
      <c r="A265" s="81"/>
      <c r="B265" s="82" t="s">
        <v>39</v>
      </c>
      <c r="C265" s="336"/>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c r="AA265" s="337"/>
      <c r="AB265" s="337"/>
      <c r="AC265" s="337"/>
      <c r="AD265" s="337"/>
      <c r="AE265" s="337"/>
      <c r="AF265" s="338"/>
      <c r="AG265" s="117">
        <f ca="1">SUM(C265:OFFSET(C265,0,'Key project Info'!$B$6-1))</f>
        <v>0</v>
      </c>
      <c r="AH265" s="59"/>
      <c r="AI265" s="59"/>
      <c r="AJ265" s="59"/>
      <c r="AK265" s="53"/>
      <c r="AL265" s="53"/>
      <c r="AM265" s="53"/>
      <c r="AN265" s="53"/>
    </row>
    <row r="266" spans="1:40" x14ac:dyDescent="0.25">
      <c r="A266" s="81"/>
      <c r="B266" s="82" t="s">
        <v>39</v>
      </c>
      <c r="C266" s="336"/>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c r="AA266" s="337"/>
      <c r="AB266" s="337"/>
      <c r="AC266" s="337"/>
      <c r="AD266" s="337"/>
      <c r="AE266" s="337"/>
      <c r="AF266" s="338"/>
      <c r="AG266" s="117">
        <f ca="1">SUM(C266:OFFSET(C266,0,'Key project Info'!$B$6-1))</f>
        <v>0</v>
      </c>
      <c r="AH266" s="59"/>
      <c r="AI266" s="59"/>
      <c r="AJ266" s="59"/>
      <c r="AK266" s="53"/>
      <c r="AL266" s="53"/>
      <c r="AM266" s="53"/>
      <c r="AN266" s="53"/>
    </row>
    <row r="267" spans="1:40" x14ac:dyDescent="0.25">
      <c r="A267" s="81"/>
      <c r="B267" s="82" t="s">
        <v>40</v>
      </c>
      <c r="C267" s="336">
        <v>29</v>
      </c>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c r="AA267" s="337"/>
      <c r="AB267" s="337"/>
      <c r="AC267" s="337"/>
      <c r="AD267" s="337"/>
      <c r="AE267" s="337"/>
      <c r="AF267" s="338"/>
      <c r="AG267" s="117">
        <f ca="1">SUM(C267:OFFSET(C267,0,'Key project Info'!$B$6-1))</f>
        <v>29</v>
      </c>
      <c r="AH267" s="59"/>
      <c r="AI267" s="59"/>
      <c r="AJ267" s="59"/>
      <c r="AK267" s="53"/>
      <c r="AL267" s="53"/>
      <c r="AM267" s="53"/>
      <c r="AN267" s="53"/>
    </row>
    <row r="268" spans="1:40" ht="14.4" thickBot="1" x14ac:dyDescent="0.3">
      <c r="A268" s="116" t="s">
        <v>146</v>
      </c>
      <c r="B268" s="84"/>
      <c r="C268" s="114">
        <f>IF(C251&gt;'Key project Info'!$B$6,"",SUM(C256:C267))</f>
        <v>29</v>
      </c>
      <c r="D268" s="339">
        <f>IF(D251&gt;'Key project Info'!$B$6,"",SUM(D256:D267))</f>
        <v>0</v>
      </c>
      <c r="E268" s="85">
        <f>IF(E251&gt;'Key project Info'!$B$6,"",SUM(E256:E267))</f>
        <v>0</v>
      </c>
      <c r="F268" s="85">
        <f>IF(F251&gt;'Key project Info'!$B$6,"",SUM(F256:F267))</f>
        <v>0</v>
      </c>
      <c r="G268" s="85">
        <f>IF(G251&gt;'Key project Info'!$B$6,"",SUM(G256:G267))</f>
        <v>0</v>
      </c>
      <c r="H268" s="85">
        <f>IF(H251&gt;'Key project Info'!$B$6,"",SUM(H256:H267))</f>
        <v>0</v>
      </c>
      <c r="I268" s="85">
        <f>IF(I251&gt;'Key project Info'!$B$6,"",SUM(I256:I267))</f>
        <v>0</v>
      </c>
      <c r="J268" s="85">
        <f>IF(J251&gt;'Key project Info'!$B$6,"",SUM(J256:J267))</f>
        <v>0</v>
      </c>
      <c r="K268" s="85">
        <f>IF(K251&gt;'Key project Info'!$B$6,"",SUM(K256:K267))</f>
        <v>0</v>
      </c>
      <c r="L268" s="85">
        <f>IF(L251&gt;'Key project Info'!$B$6,"",SUM(L256:L267))</f>
        <v>0</v>
      </c>
      <c r="M268" s="85">
        <f>IF(M251&gt;'Key project Info'!$B$6,"",SUM(M256:M267))</f>
        <v>0</v>
      </c>
      <c r="N268" s="85">
        <f>IF(N251&gt;'Key project Info'!$B$6,"",SUM(N256:N267))</f>
        <v>0</v>
      </c>
      <c r="O268" s="85">
        <f>IF(O251&gt;'Key project Info'!$B$6,"",SUM(O256:O267))</f>
        <v>0</v>
      </c>
      <c r="P268" s="85">
        <f>IF(P251&gt;'Key project Info'!$B$6,"",SUM(P256:P267))</f>
        <v>0</v>
      </c>
      <c r="Q268" s="85">
        <f>IF(Q251&gt;'Key project Info'!$B$6,"",SUM(Q256:Q267))</f>
        <v>0</v>
      </c>
      <c r="R268" s="85">
        <f>IF(R251&gt;'Key project Info'!$B$6,"",SUM(R256:R267))</f>
        <v>0</v>
      </c>
      <c r="S268" s="85">
        <f>IF(S251&gt;'Key project Info'!$B$6,"",SUM(S256:S267))</f>
        <v>0</v>
      </c>
      <c r="T268" s="85">
        <f>IF(T251&gt;'Key project Info'!$B$6,"",SUM(T256:T267))</f>
        <v>0</v>
      </c>
      <c r="U268" s="85">
        <f>IF(U251&gt;'Key project Info'!$B$6,"",SUM(U256:U267))</f>
        <v>0</v>
      </c>
      <c r="V268" s="85">
        <f>IF(V251&gt;'Key project Info'!$B$6,"",SUM(V256:V267))</f>
        <v>0</v>
      </c>
      <c r="W268" s="85" t="str">
        <f>IF(W251&gt;'Key project Info'!$B$6,"",SUM(W256:W267))</f>
        <v/>
      </c>
      <c r="X268" s="85" t="str">
        <f>IF(X251&gt;'Key project Info'!$B$6,"",SUM(X256:X267))</f>
        <v/>
      </c>
      <c r="Y268" s="85" t="str">
        <f>IF(Y251&gt;'Key project Info'!$B$6,"",SUM(Y256:Y267))</f>
        <v/>
      </c>
      <c r="Z268" s="85" t="str">
        <f>IF(Z251&gt;'Key project Info'!$B$6,"",SUM(Z256:Z267))</f>
        <v/>
      </c>
      <c r="AA268" s="85" t="str">
        <f>IF(AA251&gt;'Key project Info'!$B$6,"",SUM(AA256:AA267))</f>
        <v/>
      </c>
      <c r="AB268" s="85" t="str">
        <f>IF(AB251&gt;'Key project Info'!$B$6,"",SUM(AB256:AB267))</f>
        <v/>
      </c>
      <c r="AC268" s="85" t="str">
        <f>IF(AC251&gt;'Key project Info'!$B$6,"",SUM(AC256:AC267))</f>
        <v/>
      </c>
      <c r="AD268" s="85" t="str">
        <f>IF(AD251&gt;'Key project Info'!$B$6,"",SUM(AD256:AD267))</f>
        <v/>
      </c>
      <c r="AE268" s="85" t="str">
        <f>IF(AE251&gt;'Key project Info'!$B$6,"",SUM(AE256:AE267))</f>
        <v/>
      </c>
      <c r="AF268" s="115" t="str">
        <f>IF(AF251&gt;'Key project Info'!$B$6,"",SUM(AF256:AF267))</f>
        <v/>
      </c>
      <c r="AG268" s="83">
        <f t="shared" ref="AG268" si="29">SUM(C268:AF268)</f>
        <v>29</v>
      </c>
      <c r="AH268" s="59"/>
      <c r="AI268" s="59"/>
      <c r="AJ268" s="59"/>
      <c r="AK268" s="53"/>
      <c r="AL268" s="53"/>
      <c r="AM268" s="53"/>
      <c r="AN268" s="53"/>
    </row>
    <row r="269" spans="1:40" ht="14.4" thickBot="1" x14ac:dyDescent="0.3">
      <c r="A269" s="58"/>
      <c r="B269" s="77"/>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118"/>
      <c r="AG269" s="83"/>
      <c r="AH269" s="59"/>
      <c r="AI269" s="59"/>
      <c r="AJ269" s="59"/>
      <c r="AK269" s="53"/>
      <c r="AL269" s="53"/>
      <c r="AM269" s="53"/>
      <c r="AN269" s="53"/>
    </row>
    <row r="270" spans="1:40" s="324" customFormat="1" x14ac:dyDescent="0.25">
      <c r="A270" s="178" t="s">
        <v>76</v>
      </c>
      <c r="B270" s="340"/>
      <c r="C270" s="341">
        <f>IF(C251&gt;'Key project Info'!$B$6,"",SUMIF($B256:$B267,"Implementation",C256:C267))</f>
        <v>0</v>
      </c>
      <c r="D270" s="341">
        <f>IF(D251&gt;'Key project Info'!$B$6,"",SUMIF($B256:$B267,"Implementation",D256:D267))</f>
        <v>0</v>
      </c>
      <c r="E270" s="341">
        <f>IF(E251&gt;'Key project Info'!$B$6,"",SUMIF($B256:$B267,"Implementation",E256:E267))</f>
        <v>0</v>
      </c>
      <c r="F270" s="341">
        <f>IF(F251&gt;'Key project Info'!$B$6,"",SUMIF($B256:$B267,"Implementation",F256:F267))</f>
        <v>0</v>
      </c>
      <c r="G270" s="341">
        <f>IF(G251&gt;'Key project Info'!$B$6,"",SUMIF($B256:$B267,"Implementation",G256:G267))</f>
        <v>0</v>
      </c>
      <c r="H270" s="341">
        <f>IF(H251&gt;'Key project Info'!$B$6,"",SUMIF($B256:$B267,"Implementation",H256:H267))</f>
        <v>0</v>
      </c>
      <c r="I270" s="341">
        <f>IF(I251&gt;'Key project Info'!$B$6,"",SUMIF($B256:$B267,"Implementation",I256:I267))</f>
        <v>0</v>
      </c>
      <c r="J270" s="341">
        <f>IF(J251&gt;'Key project Info'!$B$6,"",SUMIF($B256:$B267,"Implementation",J256:J267))</f>
        <v>0</v>
      </c>
      <c r="K270" s="341">
        <f>IF(K251&gt;'Key project Info'!$B$6,"",SUMIF($B256:$B267,"Implementation",K256:K267))</f>
        <v>0</v>
      </c>
      <c r="L270" s="341">
        <f>IF(L251&gt;'Key project Info'!$B$6,"",SUMIF($B256:$B267,"Implementation",L256:L267))</f>
        <v>0</v>
      </c>
      <c r="M270" s="341">
        <f>IF(M251&gt;'Key project Info'!$B$6,"",SUMIF($B256:$B267,"Implementation",M256:M267))</f>
        <v>0</v>
      </c>
      <c r="N270" s="341">
        <f>IF(N251&gt;'Key project Info'!$B$6,"",SUMIF($B256:$B267,"Implementation",N256:N267))</f>
        <v>0</v>
      </c>
      <c r="O270" s="341">
        <f>IF(O251&gt;'Key project Info'!$B$6,"",SUMIF($B256:$B267,"Implementation",O256:O267))</f>
        <v>0</v>
      </c>
      <c r="P270" s="341">
        <f>IF(P251&gt;'Key project Info'!$B$6,"",SUMIF($B256:$B267,"Implementation",P256:P267))</f>
        <v>0</v>
      </c>
      <c r="Q270" s="341">
        <f>IF(Q251&gt;'Key project Info'!$B$6,"",SUMIF($B256:$B267,"Implementation",Q256:Q267))</f>
        <v>0</v>
      </c>
      <c r="R270" s="341">
        <f>IF(R251&gt;'Key project Info'!$B$6,"",SUMIF($B256:$B267,"Implementation",R256:R267))</f>
        <v>0</v>
      </c>
      <c r="S270" s="341">
        <f>IF(S251&gt;'Key project Info'!$B$6,"",SUMIF($B256:$B267,"Implementation",S256:S267))</f>
        <v>0</v>
      </c>
      <c r="T270" s="341">
        <f>IF(T251&gt;'Key project Info'!$B$6,"",SUMIF($B256:$B267,"Implementation",T256:T267))</f>
        <v>0</v>
      </c>
      <c r="U270" s="341">
        <f>IF(U251&gt;'Key project Info'!$B$6,"",SUMIF($B256:$B267,"Implementation",U256:U267))</f>
        <v>0</v>
      </c>
      <c r="V270" s="341">
        <f>IF(V251&gt;'Key project Info'!$B$6,"",SUMIF($B256:$B267,"Implementation",V256:V267))</f>
        <v>0</v>
      </c>
      <c r="W270" s="341" t="str">
        <f>IF(W251&gt;'Key project Info'!$B$6,"",SUMIF($B256:$B267,"Implementation",W256:W267))</f>
        <v/>
      </c>
      <c r="X270" s="341" t="str">
        <f>IF(X251&gt;'Key project Info'!$B$6,"",SUMIF($B256:$B267,"Implementation",X256:X267))</f>
        <v/>
      </c>
      <c r="Y270" s="341" t="str">
        <f>IF(Y251&gt;'Key project Info'!$B$6,"",SUMIF($B256:$B267,"Implementation",Y256:Y267))</f>
        <v/>
      </c>
      <c r="Z270" s="341" t="str">
        <f>IF(Z251&gt;'Key project Info'!$B$6,"",SUMIF($B256:$B267,"Implementation",Z256:Z267))</f>
        <v/>
      </c>
      <c r="AA270" s="341" t="str">
        <f>IF(AA251&gt;'Key project Info'!$B$6,"",SUMIF($B256:$B267,"Implementation",AA256:AA267))</f>
        <v/>
      </c>
      <c r="AB270" s="341" t="str">
        <f>IF(AB251&gt;'Key project Info'!$B$6,"",SUMIF($B256:$B267,"Implementation",AB256:AB267))</f>
        <v/>
      </c>
      <c r="AC270" s="341" t="str">
        <f>IF(AC251&gt;'Key project Info'!$B$6,"",SUMIF($B256:$B267,"Implementation",AC256:AC267))</f>
        <v/>
      </c>
      <c r="AD270" s="341" t="str">
        <f>IF(AD251&gt;'Key project Info'!$B$6,"",SUMIF($B256:$B267,"Implementation",AD256:AD267))</f>
        <v/>
      </c>
      <c r="AE270" s="341" t="str">
        <f>IF(AE251&gt;'Key project Info'!$B$6,"",SUMIF($B256:$B267,"Implementation",AE256:AE267))</f>
        <v/>
      </c>
      <c r="AF270" s="342" t="str">
        <f>IF(AF251&gt;'Key project Info'!$B$6,"",SUMIF($B256:$B267,"Implementation",AF256:AF267))</f>
        <v/>
      </c>
      <c r="AG270" s="83">
        <f>SUM(C270:AF270)</f>
        <v>0</v>
      </c>
      <c r="AH270" s="60"/>
      <c r="AI270" s="60"/>
      <c r="AJ270" s="60"/>
      <c r="AK270" s="56"/>
      <c r="AL270" s="56"/>
      <c r="AM270" s="56"/>
      <c r="AN270" s="56"/>
    </row>
    <row r="271" spans="1:40" s="324" customFormat="1" x14ac:dyDescent="0.25">
      <c r="A271" s="180" t="s">
        <v>77</v>
      </c>
      <c r="B271" s="343"/>
      <c r="C271" s="344">
        <f>IF(C251&gt;'Key project Info'!$B$6,"",SUMIF($B256:$B267,"Transaction",C256:C267))</f>
        <v>29</v>
      </c>
      <c r="D271" s="344">
        <f>IF(D251&gt;'Key project Info'!$B$6,"",SUMIF($B256:$B267,"Transaction",D256:D267))</f>
        <v>0</v>
      </c>
      <c r="E271" s="344">
        <f>IF(E251&gt;'Key project Info'!$B$6,"",SUMIF($B256:$B267,"Transaction",E256:E267))</f>
        <v>0</v>
      </c>
      <c r="F271" s="344">
        <f>IF(F251&gt;'Key project Info'!$B$6,"",SUMIF($B256:$B267,"Transaction",F256:F267))</f>
        <v>0</v>
      </c>
      <c r="G271" s="344">
        <f>IF(G251&gt;'Key project Info'!$B$6,"",SUMIF($B256:$B267,"Transaction",G256:G267))</f>
        <v>0</v>
      </c>
      <c r="H271" s="344">
        <f>IF(H251&gt;'Key project Info'!$B$6,"",SUMIF($B256:$B267,"Transaction",H256:H267))</f>
        <v>0</v>
      </c>
      <c r="I271" s="344">
        <f>IF(I251&gt;'Key project Info'!$B$6,"",SUMIF($B256:$B267,"Transaction",I256:I267))</f>
        <v>0</v>
      </c>
      <c r="J271" s="344">
        <f>IF(J251&gt;'Key project Info'!$B$6,"",SUMIF($B256:$B267,"Transaction",J256:J267))</f>
        <v>0</v>
      </c>
      <c r="K271" s="344">
        <f>IF(K251&gt;'Key project Info'!$B$6,"",SUMIF($B256:$B267,"Transaction",K256:K267))</f>
        <v>0</v>
      </c>
      <c r="L271" s="344">
        <f>IF(L251&gt;'Key project Info'!$B$6,"",SUMIF($B256:$B267,"Transaction",L256:L267))</f>
        <v>0</v>
      </c>
      <c r="M271" s="344">
        <f>IF(M251&gt;'Key project Info'!$B$6,"",SUMIF($B256:$B267,"Transaction",M256:M267))</f>
        <v>0</v>
      </c>
      <c r="N271" s="344">
        <f>IF(N251&gt;'Key project Info'!$B$6,"",SUMIF($B256:$B267,"Transaction",N256:N267))</f>
        <v>0</v>
      </c>
      <c r="O271" s="344">
        <f>IF(O251&gt;'Key project Info'!$B$6,"",SUMIF($B256:$B267,"Transaction",O256:O267))</f>
        <v>0</v>
      </c>
      <c r="P271" s="344">
        <f>IF(P251&gt;'Key project Info'!$B$6,"",SUMIF($B256:$B267,"Transaction",P256:P267))</f>
        <v>0</v>
      </c>
      <c r="Q271" s="344">
        <f>IF(Q251&gt;'Key project Info'!$B$6,"",SUMIF($B256:$B267,"Transaction",Q256:Q267))</f>
        <v>0</v>
      </c>
      <c r="R271" s="344">
        <f>IF(R251&gt;'Key project Info'!$B$6,"",SUMIF($B256:$B267,"Transaction",R256:R267))</f>
        <v>0</v>
      </c>
      <c r="S271" s="344">
        <f>IF(S251&gt;'Key project Info'!$B$6,"",SUMIF($B256:$B267,"Transaction",S256:S267))</f>
        <v>0</v>
      </c>
      <c r="T271" s="344">
        <f>IF(T251&gt;'Key project Info'!$B$6,"",SUMIF($B256:$B267,"Transaction",T256:T267))</f>
        <v>0</v>
      </c>
      <c r="U271" s="344">
        <f>IF(U251&gt;'Key project Info'!$B$6,"",SUMIF($B256:$B267,"Transaction",U256:U267))</f>
        <v>0</v>
      </c>
      <c r="V271" s="344">
        <f>IF(V251&gt;'Key project Info'!$B$6,"",SUMIF($B256:$B267,"Transaction",V256:V267))</f>
        <v>0</v>
      </c>
      <c r="W271" s="344" t="str">
        <f>IF(W251&gt;'Key project Info'!$B$6,"",SUMIF($B256:$B267,"Transaction",W256:W267))</f>
        <v/>
      </c>
      <c r="X271" s="344" t="str">
        <f>IF(X251&gt;'Key project Info'!$B$6,"",SUMIF($B256:$B267,"Transaction",X256:X267))</f>
        <v/>
      </c>
      <c r="Y271" s="344" t="str">
        <f>IF(Y251&gt;'Key project Info'!$B$6,"",SUMIF($B256:$B267,"Transaction",Y256:Y267))</f>
        <v/>
      </c>
      <c r="Z271" s="344" t="str">
        <f>IF(Z251&gt;'Key project Info'!$B$6,"",SUMIF($B256:$B267,"Transaction",Z256:Z267))</f>
        <v/>
      </c>
      <c r="AA271" s="344" t="str">
        <f>IF(AA251&gt;'Key project Info'!$B$6,"",SUMIF($B256:$B267,"Transaction",AA256:AA267))</f>
        <v/>
      </c>
      <c r="AB271" s="344" t="str">
        <f>IF(AB251&gt;'Key project Info'!$B$6,"",SUMIF($B256:$B267,"Transaction",AB256:AB267))</f>
        <v/>
      </c>
      <c r="AC271" s="344" t="str">
        <f>IF(AC251&gt;'Key project Info'!$B$6,"",SUMIF($B256:$B267,"Transaction",AC256:AC267))</f>
        <v/>
      </c>
      <c r="AD271" s="344" t="str">
        <f>IF(AD251&gt;'Key project Info'!$B$6,"",SUMIF($B256:$B267,"Transaction",AD256:AD267))</f>
        <v/>
      </c>
      <c r="AE271" s="344" t="str">
        <f>IF(AE251&gt;'Key project Info'!$B$6,"",SUMIF($B256:$B267,"Transaction",AE256:AE267))</f>
        <v/>
      </c>
      <c r="AF271" s="345" t="str">
        <f>IF(AF251&gt;'Key project Info'!$B$6,"",SUMIF($B256:$B267,"Transaction",AF256:AF267))</f>
        <v/>
      </c>
      <c r="AG271" s="83">
        <f>SUM(C271:AF271)</f>
        <v>29</v>
      </c>
      <c r="AH271" s="60"/>
      <c r="AI271" s="60"/>
      <c r="AJ271" s="60"/>
      <c r="AK271" s="56"/>
      <c r="AL271" s="56"/>
      <c r="AM271" s="56"/>
      <c r="AN271" s="56"/>
    </row>
    <row r="272" spans="1:40" s="324" customFormat="1" ht="14.4" thickBot="1" x14ac:dyDescent="0.3">
      <c r="A272" s="183" t="s">
        <v>78</v>
      </c>
      <c r="B272" s="346"/>
      <c r="C272" s="85">
        <f>IF(C251&gt;'Key project Info'!$B$6,"",SUMIF($B256:$B267,"Institutional",C256:C267))</f>
        <v>0</v>
      </c>
      <c r="D272" s="85">
        <f>IF(D251&gt;'Key project Info'!$B$6,"",SUMIF($B256:$B267,"Institutional",D256:D267))</f>
        <v>0</v>
      </c>
      <c r="E272" s="85">
        <f>IF(E251&gt;'Key project Info'!$B$6,"",SUMIF($B256:$B267,"Institutional",E256:E267))</f>
        <v>0</v>
      </c>
      <c r="F272" s="85">
        <f>IF(F251&gt;'Key project Info'!$B$6,"",SUMIF($B256:$B267,"Institutional",F256:F267))</f>
        <v>0</v>
      </c>
      <c r="G272" s="85">
        <f>IF(G251&gt;'Key project Info'!$B$6,"",SUMIF($B256:$B267,"Institutional",G256:G267))</f>
        <v>0</v>
      </c>
      <c r="H272" s="85">
        <f>IF(H251&gt;'Key project Info'!$B$6,"",SUMIF($B256:$B267,"Institutional",H256:H267))</f>
        <v>0</v>
      </c>
      <c r="I272" s="85">
        <f>IF(I251&gt;'Key project Info'!$B$6,"",SUMIF($B256:$B267,"Institutional",I256:I267))</f>
        <v>0</v>
      </c>
      <c r="J272" s="85">
        <f>IF(J251&gt;'Key project Info'!$B$6,"",SUMIF($B256:$B267,"Institutional",J256:J267))</f>
        <v>0</v>
      </c>
      <c r="K272" s="85">
        <f>IF(K251&gt;'Key project Info'!$B$6,"",SUMIF($B256:$B267,"Institutional",K256:K267))</f>
        <v>0</v>
      </c>
      <c r="L272" s="85">
        <f>IF(L251&gt;'Key project Info'!$B$6,"",SUMIF($B256:$B267,"Institutional",L256:L267))</f>
        <v>0</v>
      </c>
      <c r="M272" s="85">
        <f>IF(M251&gt;'Key project Info'!$B$6,"",SUMIF($B256:$B267,"Institutional",M256:M267))</f>
        <v>0</v>
      </c>
      <c r="N272" s="85">
        <f>IF(N251&gt;'Key project Info'!$B$6,"",SUMIF($B256:$B267,"Institutional",N256:N267))</f>
        <v>0</v>
      </c>
      <c r="O272" s="85">
        <f>IF(O251&gt;'Key project Info'!$B$6,"",SUMIF($B256:$B267,"Institutional",O256:O267))</f>
        <v>0</v>
      </c>
      <c r="P272" s="85">
        <f>IF(P251&gt;'Key project Info'!$B$6,"",SUMIF($B256:$B267,"Institutional",P256:P267))</f>
        <v>0</v>
      </c>
      <c r="Q272" s="85">
        <f>IF(Q251&gt;'Key project Info'!$B$6,"",SUMIF($B256:$B267,"Institutional",Q256:Q267))</f>
        <v>0</v>
      </c>
      <c r="R272" s="85">
        <f>IF(R251&gt;'Key project Info'!$B$6,"",SUMIF($B256:$B267,"Institutional",R256:R267))</f>
        <v>0</v>
      </c>
      <c r="S272" s="85">
        <f>IF(S251&gt;'Key project Info'!$B$6,"",SUMIF($B256:$B267,"Institutional",S256:S267))</f>
        <v>0</v>
      </c>
      <c r="T272" s="85">
        <f>IF(T251&gt;'Key project Info'!$B$6,"",SUMIF($B256:$B267,"Institutional",T256:T267))</f>
        <v>0</v>
      </c>
      <c r="U272" s="85">
        <f>IF(U251&gt;'Key project Info'!$B$6,"",SUMIF($B256:$B267,"Institutional",U256:U267))</f>
        <v>0</v>
      </c>
      <c r="V272" s="85">
        <f>IF(V251&gt;'Key project Info'!$B$6,"",SUMIF($B256:$B267,"Institutional",V256:V267))</f>
        <v>0</v>
      </c>
      <c r="W272" s="85" t="str">
        <f>IF(W251&gt;'Key project Info'!$B$6,"",SUMIF($B256:$B267,"Institutional",W256:W267))</f>
        <v/>
      </c>
      <c r="X272" s="85" t="str">
        <f>IF(X251&gt;'Key project Info'!$B$6,"",SUMIF($B256:$B267,"Institutional",X256:X267))</f>
        <v/>
      </c>
      <c r="Y272" s="85" t="str">
        <f>IF(Y251&gt;'Key project Info'!$B$6,"",SUMIF($B256:$B267,"Institutional",Y256:Y267))</f>
        <v/>
      </c>
      <c r="Z272" s="85" t="str">
        <f>IF(Z251&gt;'Key project Info'!$B$6,"",SUMIF($B256:$B267,"Institutional",Z256:Z267))</f>
        <v/>
      </c>
      <c r="AA272" s="85" t="str">
        <f>IF(AA251&gt;'Key project Info'!$B$6,"",SUMIF($B256:$B267,"Institutional",AA256:AA267))</f>
        <v/>
      </c>
      <c r="AB272" s="85" t="str">
        <f>IF(AB251&gt;'Key project Info'!$B$6,"",SUMIF($B256:$B267,"Institutional",AB256:AB267))</f>
        <v/>
      </c>
      <c r="AC272" s="85" t="str">
        <f>IF(AC251&gt;'Key project Info'!$B$6,"",SUMIF($B256:$B267,"Institutional",AC256:AC267))</f>
        <v/>
      </c>
      <c r="AD272" s="85" t="str">
        <f>IF(AD251&gt;'Key project Info'!$B$6,"",SUMIF($B256:$B267,"Institutional",AD256:AD267))</f>
        <v/>
      </c>
      <c r="AE272" s="85" t="str">
        <f>IF(AE251&gt;'Key project Info'!$B$6,"",SUMIF($B256:$B267,"Institutional",AE256:AE267))</f>
        <v/>
      </c>
      <c r="AF272" s="115" t="str">
        <f>IF(AF251&gt;'Key project Info'!$B$6,"",SUMIF($B256:$B267,"Institutional",AF256:AF267))</f>
        <v/>
      </c>
      <c r="AG272" s="83">
        <f>SUM(C272:AF272)</f>
        <v>0</v>
      </c>
      <c r="AH272" s="60"/>
      <c r="AI272" s="60"/>
      <c r="AJ272" s="60"/>
      <c r="AK272" s="56"/>
      <c r="AL272" s="56"/>
      <c r="AM272" s="56"/>
      <c r="AN272" s="56"/>
    </row>
    <row r="273" spans="1:40" x14ac:dyDescent="0.25">
      <c r="A273" s="59"/>
      <c r="B273" s="59"/>
      <c r="C273" s="77"/>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59"/>
      <c r="AI273" s="59"/>
      <c r="AJ273" s="59"/>
      <c r="AK273" s="53"/>
      <c r="AL273" s="53"/>
      <c r="AM273" s="53"/>
      <c r="AN273" s="53"/>
    </row>
    <row r="274" spans="1:40" x14ac:dyDescent="0.25">
      <c r="A274" s="59"/>
      <c r="B274" s="59"/>
      <c r="C274" s="77"/>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59"/>
      <c r="AI274" s="59"/>
      <c r="AJ274" s="59"/>
      <c r="AK274" s="53"/>
      <c r="AL274" s="53"/>
      <c r="AM274" s="53"/>
      <c r="AN274" s="53"/>
    </row>
    <row r="275" spans="1:40" x14ac:dyDescent="0.25">
      <c r="A275" s="59"/>
      <c r="B275" s="59"/>
      <c r="C275" s="77"/>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59"/>
      <c r="AI275" s="59"/>
      <c r="AJ275" s="59"/>
      <c r="AK275" s="53"/>
      <c r="AL275" s="53"/>
      <c r="AM275" s="53"/>
      <c r="AN275" s="53"/>
    </row>
    <row r="276" spans="1:40" x14ac:dyDescent="0.25">
      <c r="A276" s="59"/>
      <c r="B276" s="59"/>
      <c r="C276" s="77"/>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59"/>
      <c r="AI276" s="59"/>
      <c r="AJ276" s="59"/>
      <c r="AK276" s="53"/>
      <c r="AL276" s="53"/>
      <c r="AM276" s="53"/>
      <c r="AN276" s="53"/>
    </row>
    <row r="277" spans="1:40" x14ac:dyDescent="0.25">
      <c r="A277" s="59"/>
      <c r="B277" s="59"/>
      <c r="C277" s="77"/>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59"/>
      <c r="AI277" s="59"/>
      <c r="AJ277" s="59"/>
      <c r="AK277" s="53"/>
      <c r="AL277" s="53"/>
      <c r="AM277" s="53"/>
      <c r="AN277" s="53"/>
    </row>
    <row r="278" spans="1:40" x14ac:dyDescent="0.25">
      <c r="A278" s="59"/>
      <c r="B278" s="59"/>
      <c r="C278" s="77"/>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59"/>
      <c r="AI278" s="59"/>
      <c r="AJ278" s="59"/>
      <c r="AK278" s="53"/>
      <c r="AL278" s="53"/>
      <c r="AM278" s="53"/>
      <c r="AN278" s="53"/>
    </row>
    <row r="279" spans="1:40" x14ac:dyDescent="0.25">
      <c r="A279" s="59"/>
      <c r="B279" s="59"/>
      <c r="C279" s="77"/>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59"/>
      <c r="AI279" s="59"/>
      <c r="AJ279" s="59"/>
      <c r="AK279" s="53"/>
      <c r="AL279" s="53"/>
      <c r="AM279" s="53"/>
      <c r="AN279" s="53"/>
    </row>
    <row r="280" spans="1:40" x14ac:dyDescent="0.25">
      <c r="A280" s="59"/>
      <c r="B280" s="59"/>
      <c r="C280" s="77"/>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59"/>
      <c r="AI280" s="59"/>
      <c r="AJ280" s="59"/>
      <c r="AK280" s="59"/>
      <c r="AL280" s="59"/>
      <c r="AM280" s="59"/>
      <c r="AN280" s="59"/>
    </row>
    <row r="281" spans="1:40" x14ac:dyDescent="0.25">
      <c r="A281" s="59"/>
      <c r="B281" s="59"/>
      <c r="C281" s="77"/>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59"/>
      <c r="AI281" s="59"/>
      <c r="AJ281" s="59"/>
      <c r="AK281" s="59"/>
      <c r="AL281" s="59"/>
      <c r="AM281" s="59"/>
      <c r="AN281" s="59"/>
    </row>
    <row r="282" spans="1:40" ht="17.399999999999999" x14ac:dyDescent="0.3">
      <c r="A282" s="89"/>
      <c r="B282" s="59"/>
      <c r="C282" s="77"/>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8"/>
      <c r="AI282" s="68"/>
      <c r="AJ282" s="59"/>
      <c r="AK282" s="59"/>
      <c r="AL282" s="59"/>
      <c r="AM282" s="59"/>
      <c r="AN282" s="59"/>
    </row>
    <row r="283" spans="1:40" ht="17.399999999999999" x14ac:dyDescent="0.3">
      <c r="A283" s="89"/>
      <c r="B283" s="59"/>
      <c r="C283" s="77"/>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8"/>
      <c r="AI283" s="68"/>
      <c r="AJ283" s="59"/>
      <c r="AK283" s="59"/>
      <c r="AL283" s="59"/>
      <c r="AM283" s="59"/>
      <c r="AN283" s="59"/>
    </row>
    <row r="284" spans="1:40" ht="15.6" x14ac:dyDescent="0.3">
      <c r="A284" s="130"/>
      <c r="B284" s="90"/>
      <c r="C284" s="77"/>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8"/>
      <c r="AI284" s="68"/>
      <c r="AJ284" s="59"/>
      <c r="AK284" s="59"/>
      <c r="AL284" s="59"/>
      <c r="AM284" s="59"/>
      <c r="AN284" s="59"/>
    </row>
    <row r="285" spans="1:40" ht="15.6" x14ac:dyDescent="0.3">
      <c r="A285" s="130"/>
      <c r="B285" s="59"/>
      <c r="C285" s="131"/>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8"/>
      <c r="AI285" s="68"/>
      <c r="AJ285" s="59"/>
      <c r="AK285" s="59"/>
      <c r="AL285" s="59"/>
      <c r="AM285" s="59"/>
      <c r="AN285" s="59"/>
    </row>
    <row r="286" spans="1:40" ht="16.8" x14ac:dyDescent="0.3">
      <c r="A286" s="132"/>
      <c r="B286" s="59"/>
      <c r="C286" s="131"/>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8"/>
      <c r="AI286" s="68"/>
      <c r="AJ286" s="59"/>
      <c r="AK286" s="59"/>
      <c r="AL286" s="59"/>
      <c r="AM286" s="59"/>
      <c r="AN286" s="59"/>
    </row>
    <row r="287" spans="1:40" ht="17.399999999999999" x14ac:dyDescent="0.3">
      <c r="A287" s="89"/>
      <c r="B287" s="90"/>
      <c r="C287" s="77"/>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8"/>
      <c r="AI287" s="68"/>
      <c r="AJ287" s="59"/>
      <c r="AK287" s="59"/>
      <c r="AL287" s="59"/>
      <c r="AM287" s="59"/>
      <c r="AN287" s="59"/>
    </row>
    <row r="288" spans="1:40" x14ac:dyDescent="0.25">
      <c r="A288" s="59"/>
      <c r="B288" s="59"/>
      <c r="C288" s="77"/>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59"/>
      <c r="AI288" s="59"/>
      <c r="AJ288" s="59"/>
      <c r="AK288" s="59"/>
      <c r="AL288" s="59"/>
      <c r="AM288" s="59"/>
      <c r="AN288" s="59"/>
    </row>
    <row r="289" spans="1:40"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row>
    <row r="290" spans="1:40"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row>
    <row r="291" spans="1:40"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row>
    <row r="292" spans="1:40"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row>
    <row r="293" spans="1:40" x14ac:dyDescent="0.25">
      <c r="A293" s="59"/>
      <c r="B293" s="59"/>
      <c r="C293" s="59"/>
      <c r="D293" s="59"/>
      <c r="E293" s="68"/>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row>
    <row r="294" spans="1:40"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row>
    <row r="295" spans="1:40"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row>
    <row r="296" spans="1:40"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8"/>
      <c r="AI296" s="58"/>
      <c r="AJ296" s="58"/>
      <c r="AK296" s="58"/>
      <c r="AL296" s="58"/>
      <c r="AM296" s="64"/>
      <c r="AN296" s="58"/>
    </row>
    <row r="297" spans="1:40" ht="16.8" x14ac:dyDescent="0.3">
      <c r="A297" s="133"/>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68"/>
      <c r="AI297" s="68"/>
      <c r="AJ297" s="68"/>
      <c r="AK297" s="59"/>
      <c r="AL297" s="90"/>
      <c r="AM297" s="134"/>
      <c r="AN297" s="134"/>
    </row>
    <row r="298" spans="1:40" ht="16.8" x14ac:dyDescent="0.3">
      <c r="A298" s="133"/>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c r="AA298" s="133"/>
      <c r="AB298" s="133"/>
      <c r="AC298" s="133"/>
      <c r="AD298" s="133"/>
      <c r="AE298" s="133"/>
      <c r="AF298" s="133"/>
      <c r="AG298" s="133"/>
      <c r="AH298" s="68"/>
      <c r="AI298" s="68"/>
      <c r="AJ298" s="68"/>
      <c r="AK298" s="59"/>
      <c r="AL298" s="90"/>
      <c r="AM298" s="135"/>
      <c r="AN298" s="136"/>
    </row>
    <row r="299" spans="1:40" ht="16.8" x14ac:dyDescent="0.3">
      <c r="A299" s="132"/>
      <c r="B299" s="132"/>
      <c r="C299" s="132"/>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68"/>
      <c r="AI299" s="68"/>
      <c r="AJ299" s="59"/>
      <c r="AK299" s="59"/>
      <c r="AL299" s="70"/>
      <c r="AM299" s="59"/>
      <c r="AN299" s="134"/>
    </row>
    <row r="300" spans="1:40" ht="16.8" x14ac:dyDescent="0.3">
      <c r="A300" s="132"/>
      <c r="B300" s="132"/>
      <c r="C300" s="132"/>
      <c r="D300" s="137"/>
      <c r="E300" s="137"/>
      <c r="F300" s="137"/>
      <c r="G300" s="137"/>
      <c r="H300" s="137"/>
      <c r="I300" s="137"/>
      <c r="J300" s="137"/>
      <c r="K300" s="132"/>
      <c r="L300" s="132"/>
      <c r="M300" s="132"/>
      <c r="N300" s="132"/>
      <c r="O300" s="132"/>
      <c r="P300" s="132"/>
      <c r="Q300" s="132"/>
      <c r="R300" s="132"/>
      <c r="S300" s="132"/>
      <c r="T300" s="132"/>
      <c r="U300" s="132"/>
      <c r="V300" s="132"/>
      <c r="W300" s="132"/>
      <c r="X300" s="137"/>
      <c r="Y300" s="132"/>
      <c r="Z300" s="132"/>
      <c r="AA300" s="132"/>
      <c r="AB300" s="132"/>
      <c r="AC300" s="132"/>
      <c r="AD300" s="132"/>
      <c r="AE300" s="132"/>
      <c r="AF300" s="132"/>
      <c r="AG300" s="132"/>
      <c r="AH300" s="138"/>
      <c r="AI300" s="59"/>
      <c r="AJ300" s="59"/>
      <c r="AK300" s="59"/>
      <c r="AL300" s="59"/>
      <c r="AM300" s="134"/>
      <c r="AN300" s="134"/>
    </row>
    <row r="301" spans="1:40" ht="16.8" x14ac:dyDescent="0.3">
      <c r="A301" s="132"/>
      <c r="B301" s="132"/>
      <c r="C301" s="132"/>
      <c r="D301" s="137"/>
      <c r="E301" s="137"/>
      <c r="F301" s="137"/>
      <c r="G301" s="137"/>
      <c r="H301" s="137"/>
      <c r="I301" s="137"/>
      <c r="J301" s="137"/>
      <c r="K301" s="132"/>
      <c r="L301" s="132"/>
      <c r="M301" s="132"/>
      <c r="N301" s="132"/>
      <c r="O301" s="132"/>
      <c r="P301" s="132"/>
      <c r="Q301" s="132"/>
      <c r="R301" s="132"/>
      <c r="S301" s="132"/>
      <c r="T301" s="132"/>
      <c r="U301" s="132"/>
      <c r="V301" s="132"/>
      <c r="W301" s="132"/>
      <c r="X301" s="137"/>
      <c r="Y301" s="132"/>
      <c r="Z301" s="132"/>
      <c r="AA301" s="132"/>
      <c r="AB301" s="132"/>
      <c r="AC301" s="132"/>
      <c r="AD301" s="132"/>
      <c r="AE301" s="132"/>
      <c r="AF301" s="132"/>
      <c r="AG301" s="132"/>
      <c r="AH301" s="68"/>
      <c r="AI301" s="59"/>
      <c r="AJ301" s="59"/>
      <c r="AK301" s="59"/>
      <c r="AL301" s="59"/>
      <c r="AM301" s="59"/>
      <c r="AN301" s="134"/>
    </row>
    <row r="302" spans="1:40" ht="16.8" x14ac:dyDescent="0.3">
      <c r="A302" s="132"/>
      <c r="B302" s="132"/>
      <c r="C302" s="132"/>
      <c r="D302" s="137"/>
      <c r="E302" s="137"/>
      <c r="F302" s="137"/>
      <c r="G302" s="137"/>
      <c r="H302" s="137"/>
      <c r="I302" s="137"/>
      <c r="J302" s="137"/>
      <c r="K302" s="132"/>
      <c r="L302" s="132"/>
      <c r="M302" s="132"/>
      <c r="N302" s="132"/>
      <c r="O302" s="132"/>
      <c r="P302" s="132"/>
      <c r="Q302" s="132"/>
      <c r="R302" s="132"/>
      <c r="S302" s="132"/>
      <c r="T302" s="132"/>
      <c r="U302" s="132"/>
      <c r="V302" s="132"/>
      <c r="W302" s="132"/>
      <c r="X302" s="137"/>
      <c r="Y302" s="132"/>
      <c r="Z302" s="132"/>
      <c r="AA302" s="132"/>
      <c r="AB302" s="132"/>
      <c r="AC302" s="132"/>
      <c r="AD302" s="132"/>
      <c r="AE302" s="132"/>
      <c r="AF302" s="132"/>
      <c r="AG302" s="132"/>
      <c r="AH302" s="68"/>
      <c r="AI302" s="59"/>
      <c r="AJ302" s="59"/>
      <c r="AK302" s="59"/>
      <c r="AL302" s="59"/>
      <c r="AM302" s="59"/>
      <c r="AN302" s="134"/>
    </row>
    <row r="303" spans="1:40" ht="28.2" x14ac:dyDescent="0.3">
      <c r="A303" s="139"/>
      <c r="B303" s="132"/>
      <c r="C303" s="132"/>
      <c r="D303" s="137"/>
      <c r="E303" s="137"/>
      <c r="F303" s="137"/>
      <c r="G303" s="137"/>
      <c r="H303" s="137"/>
      <c r="I303" s="137"/>
      <c r="J303" s="137"/>
      <c r="K303" s="132"/>
      <c r="L303" s="132"/>
      <c r="M303" s="132"/>
      <c r="N303" s="132"/>
      <c r="O303" s="132"/>
      <c r="P303" s="132"/>
      <c r="Q303" s="132"/>
      <c r="R303" s="132"/>
      <c r="S303" s="132"/>
      <c r="T303" s="132"/>
      <c r="U303" s="132"/>
      <c r="V303" s="132"/>
      <c r="W303" s="132"/>
      <c r="X303" s="132"/>
      <c r="Y303" s="132"/>
      <c r="Z303" s="132"/>
      <c r="AA303" s="132"/>
      <c r="AB303" s="132"/>
      <c r="AC303" s="132"/>
      <c r="AD303" s="132"/>
      <c r="AE303" s="132"/>
      <c r="AF303" s="132"/>
      <c r="AG303" s="132"/>
      <c r="AH303" s="68"/>
      <c r="AI303" s="59"/>
      <c r="AJ303" s="59"/>
      <c r="AK303" s="59"/>
      <c r="AL303" s="59"/>
      <c r="AM303" s="59"/>
      <c r="AN303" s="134"/>
    </row>
    <row r="304" spans="1:40" ht="16.8" x14ac:dyDescent="0.3">
      <c r="A304" s="132"/>
      <c r="B304" s="132"/>
      <c r="C304" s="132"/>
      <c r="D304" s="137"/>
      <c r="E304" s="137"/>
      <c r="F304" s="137"/>
      <c r="G304" s="137"/>
      <c r="H304" s="137"/>
      <c r="I304" s="137"/>
      <c r="J304" s="137"/>
      <c r="K304" s="132"/>
      <c r="L304" s="132"/>
      <c r="M304" s="132"/>
      <c r="N304" s="132"/>
      <c r="O304" s="132"/>
      <c r="P304" s="132"/>
      <c r="Q304" s="132"/>
      <c r="R304" s="132"/>
      <c r="S304" s="132"/>
      <c r="T304" s="132"/>
      <c r="U304" s="132"/>
      <c r="V304" s="132"/>
      <c r="W304" s="132"/>
      <c r="X304" s="132"/>
      <c r="Y304" s="132"/>
      <c r="Z304" s="132"/>
      <c r="AA304" s="132"/>
      <c r="AB304" s="132"/>
      <c r="AC304" s="132"/>
      <c r="AD304" s="132"/>
      <c r="AE304" s="132"/>
      <c r="AF304" s="132"/>
      <c r="AG304" s="132"/>
      <c r="AH304" s="68"/>
      <c r="AI304" s="59"/>
      <c r="AJ304" s="59"/>
      <c r="AK304" s="59"/>
      <c r="AL304" s="59"/>
      <c r="AM304" s="59"/>
      <c r="AN304" s="59"/>
    </row>
    <row r="305" spans="1:40" ht="17.399999999999999" x14ac:dyDescent="0.25">
      <c r="A305" s="140"/>
      <c r="B305" s="58"/>
      <c r="C305" s="141"/>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42"/>
      <c r="AF305" s="142"/>
      <c r="AG305" s="142"/>
      <c r="AH305" s="59"/>
      <c r="AI305" s="68"/>
      <c r="AJ305" s="68"/>
      <c r="AK305" s="59"/>
      <c r="AL305" s="59"/>
      <c r="AM305" s="59"/>
      <c r="AN305" s="59"/>
    </row>
    <row r="306" spans="1:40" ht="17.399999999999999" x14ac:dyDescent="0.3">
      <c r="A306" s="140"/>
      <c r="B306" s="59"/>
      <c r="C306" s="59"/>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c r="AB306" s="143"/>
      <c r="AC306" s="143"/>
      <c r="AD306" s="143"/>
      <c r="AE306" s="143"/>
      <c r="AF306" s="143"/>
      <c r="AG306" s="143"/>
      <c r="AH306" s="59"/>
      <c r="AI306" s="68"/>
      <c r="AJ306" s="68"/>
      <c r="AK306" s="59"/>
      <c r="AL306" s="59"/>
      <c r="AM306" s="59"/>
      <c r="AN306" s="59"/>
    </row>
    <row r="307" spans="1:40" ht="17.399999999999999" x14ac:dyDescent="0.3">
      <c r="A307" s="140"/>
      <c r="B307" s="59"/>
      <c r="C307" s="59"/>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c r="AA307" s="143"/>
      <c r="AB307" s="143"/>
      <c r="AC307" s="143"/>
      <c r="AD307" s="143"/>
      <c r="AE307" s="143"/>
      <c r="AF307" s="143"/>
      <c r="AG307" s="143"/>
      <c r="AH307" s="59"/>
      <c r="AI307" s="68"/>
      <c r="AJ307" s="68"/>
      <c r="AK307" s="59"/>
      <c r="AL307" s="59"/>
      <c r="AM307" s="59"/>
      <c r="AN307" s="59"/>
    </row>
    <row r="308" spans="1:40" x14ac:dyDescent="0.25">
      <c r="A308" s="144"/>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68"/>
      <c r="AJ308" s="68"/>
      <c r="AK308" s="59"/>
      <c r="AL308" s="59"/>
      <c r="AM308" s="59"/>
      <c r="AN308" s="59"/>
    </row>
    <row r="309" spans="1:40" x14ac:dyDescent="0.25">
      <c r="A309" s="144"/>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8"/>
      <c r="AJ309" s="68"/>
      <c r="AK309" s="59"/>
      <c r="AL309" s="59"/>
      <c r="AM309" s="59"/>
      <c r="AN309" s="59"/>
    </row>
    <row r="310" spans="1:40" x14ac:dyDescent="0.25">
      <c r="A310" s="144"/>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68"/>
      <c r="AJ310" s="68"/>
      <c r="AK310" s="59"/>
      <c r="AL310" s="59"/>
      <c r="AM310" s="59"/>
      <c r="AN310" s="59"/>
    </row>
    <row r="311" spans="1:40" ht="16.8" x14ac:dyDescent="0.3">
      <c r="A311" s="145"/>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68"/>
      <c r="AJ311" s="68"/>
      <c r="AK311" s="59"/>
      <c r="AL311" s="59"/>
      <c r="AM311" s="59"/>
      <c r="AN311" s="59"/>
    </row>
    <row r="312" spans="1:40" ht="17.399999999999999" x14ac:dyDescent="0.3">
      <c r="A312" s="140"/>
      <c r="B312" s="59"/>
      <c r="C312" s="59"/>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59"/>
      <c r="AI312" s="68"/>
      <c r="AJ312" s="68"/>
      <c r="AK312" s="59"/>
      <c r="AL312" s="59"/>
      <c r="AM312" s="59"/>
      <c r="AN312" s="59"/>
    </row>
    <row r="313" spans="1:40" ht="17.399999999999999" x14ac:dyDescent="0.3">
      <c r="A313" s="140"/>
      <c r="B313" s="59"/>
      <c r="C313" s="59"/>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c r="AA313" s="143"/>
      <c r="AB313" s="143"/>
      <c r="AC313" s="143"/>
      <c r="AD313" s="143"/>
      <c r="AE313" s="143"/>
      <c r="AF313" s="143"/>
      <c r="AG313" s="143"/>
      <c r="AH313" s="59"/>
      <c r="AI313" s="68"/>
      <c r="AJ313" s="68"/>
      <c r="AK313" s="59"/>
      <c r="AL313" s="59"/>
      <c r="AM313" s="59"/>
      <c r="AN313" s="59"/>
    </row>
    <row r="314" spans="1:40" ht="17.399999999999999" x14ac:dyDescent="0.3">
      <c r="A314" s="140"/>
      <c r="B314" s="59"/>
      <c r="C314" s="59"/>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c r="AA314" s="143"/>
      <c r="AB314" s="143"/>
      <c r="AC314" s="143"/>
      <c r="AD314" s="143"/>
      <c r="AE314" s="143"/>
      <c r="AF314" s="143"/>
      <c r="AG314" s="143"/>
      <c r="AH314" s="59"/>
      <c r="AI314" s="68"/>
      <c r="AJ314" s="68"/>
      <c r="AK314" s="59"/>
      <c r="AL314" s="59"/>
      <c r="AM314" s="59"/>
      <c r="AN314" s="59"/>
    </row>
    <row r="315" spans="1:40" ht="17.399999999999999" x14ac:dyDescent="0.3">
      <c r="A315" s="146"/>
      <c r="B315" s="147"/>
      <c r="C315" s="147"/>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c r="AG315" s="143"/>
      <c r="AH315" s="59"/>
      <c r="AI315" s="68"/>
      <c r="AJ315" s="68"/>
      <c r="AK315" s="59"/>
      <c r="AL315" s="59"/>
      <c r="AM315" s="59"/>
      <c r="AN315" s="59"/>
    </row>
    <row r="316" spans="1:40" x14ac:dyDescent="0.25">
      <c r="A316" s="144"/>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row>
    <row r="317" spans="1:40"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68"/>
      <c r="AH317" s="68"/>
      <c r="AI317" s="59"/>
      <c r="AJ317" s="59"/>
      <c r="AK317" s="59"/>
      <c r="AL317" s="59"/>
      <c r="AM317" s="59"/>
      <c r="AN317" s="59"/>
    </row>
  </sheetData>
  <mergeCells count="11">
    <mergeCell ref="A179:B180"/>
    <mergeCell ref="A203:B204"/>
    <mergeCell ref="A227:B228"/>
    <mergeCell ref="A251:B252"/>
    <mergeCell ref="A18:B19"/>
    <mergeCell ref="A59:B60"/>
    <mergeCell ref="A83:B84"/>
    <mergeCell ref="A107:B108"/>
    <mergeCell ref="A131:B132"/>
    <mergeCell ref="A155:B156"/>
    <mergeCell ref="A35:B36"/>
  </mergeCells>
  <conditionalFormatting sqref="C40:AF51">
    <cfRule type="expression" dxfId="9" priority="10">
      <formula>C$35&lt;=Duration</formula>
    </cfRule>
  </conditionalFormatting>
  <conditionalFormatting sqref="C64:AF75">
    <cfRule type="expression" dxfId="8" priority="9">
      <formula>C$35&lt;=Duration</formula>
    </cfRule>
  </conditionalFormatting>
  <conditionalFormatting sqref="C88:AF99">
    <cfRule type="expression" dxfId="7" priority="8">
      <formula>C$35&lt;=Duration</formula>
    </cfRule>
  </conditionalFormatting>
  <conditionalFormatting sqref="C112:AF123">
    <cfRule type="expression" dxfId="6" priority="7">
      <formula>C$35&lt;=Duration</formula>
    </cfRule>
  </conditionalFormatting>
  <conditionalFormatting sqref="C136:AF147">
    <cfRule type="expression" dxfId="5" priority="6">
      <formula>C$35&lt;=Duration</formula>
    </cfRule>
  </conditionalFormatting>
  <conditionalFormatting sqref="C160:AF171">
    <cfRule type="expression" dxfId="4" priority="5">
      <formula>C$35&lt;=Duration</formula>
    </cfRule>
  </conditionalFormatting>
  <conditionalFormatting sqref="C184:AF195">
    <cfRule type="expression" dxfId="3" priority="4">
      <formula>C$35&lt;=Duration</formula>
    </cfRule>
  </conditionalFormatting>
  <conditionalFormatting sqref="C208:AF219">
    <cfRule type="expression" dxfId="2" priority="3">
      <formula>C$35&lt;=Duration</formula>
    </cfRule>
  </conditionalFormatting>
  <conditionalFormatting sqref="C232:AF243">
    <cfRule type="expression" dxfId="1" priority="2">
      <formula>C$35&lt;=Duration</formula>
    </cfRule>
  </conditionalFormatting>
  <conditionalFormatting sqref="C256:AF267">
    <cfRule type="expression" dxfId="0" priority="1">
      <formula>C$35&lt;=Duration</formula>
    </cfRule>
  </conditionalFormatting>
  <dataValidations disablePrompts="1" count="2">
    <dataValidation type="list" allowBlank="1" showInputMessage="1" showErrorMessage="1" sqref="B40:B51 B256:B267 B184:B195 B64:B75 B88:B99 B112:B123 B208:B219 B136:B147 B160:B171 B232:B243">
      <formula1>"Institutional, Transaction, Implementation,"</formula1>
    </dataValidation>
    <dataValidation type="list" allowBlank="1" showInputMessage="1" showErrorMessage="1" sqref="C305 C202 C130">
      <formula1>"Institutional, Transaction, Implmenetation, ,"</formula1>
    </dataValidation>
  </dataValidations>
  <pageMargins left="0.7" right="0.7" top="0.78740157499999996" bottom="0.78740157499999996" header="0.3" footer="0.3"/>
  <pageSetup paperSize="9" orientation="portrait" r:id="rId1"/>
  <ignoredErrors>
    <ignoredError sqref="A2:AF8 A49:AF63 A40:V48 X40:AF48 A66:AF87 A65:V65 X65:AF65 A64:V64 X64:AF64 A89:AF111 A88:V88 X88:AF88 A113:AF135 A112:V112 X112:AF112 A137:AF159 A136:V136 X136:AF136 A161:AF183 A160:V160 X160:AF160 A187:AF207 A184:V186 X184:AF186 A211:AF231 A208:V210 X208:AF210 A236:AF255 A232:V235 X232:AF235 A257:AF272 A256:V256 X256:AF256 A10:AF20 A9:D9 G9:AF9 A22:AF39 B21:AF21 D1:AF1" unlockedFormula="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3:AU31"/>
  <sheetViews>
    <sheetView tabSelected="1" zoomScale="60" zoomScaleNormal="60" workbookViewId="0">
      <selection activeCell="H38" sqref="H38"/>
    </sheetView>
  </sheetViews>
  <sheetFormatPr defaultColWidth="11.44140625" defaultRowHeight="14.4" x14ac:dyDescent="0.3"/>
  <cols>
    <col min="1" max="2" width="22.109375" style="359" customWidth="1"/>
    <col min="3" max="3" width="20.109375" style="359" bestFit="1" customWidth="1"/>
    <col min="4" max="4" width="23" style="359" customWidth="1"/>
    <col min="5" max="5" width="20.109375" style="359" bestFit="1" customWidth="1"/>
    <col min="6" max="6" width="22.109375" style="359" customWidth="1"/>
    <col min="7" max="7" width="26.6640625" style="359" customWidth="1"/>
    <col min="8" max="8" width="28.44140625" style="359" customWidth="1"/>
    <col min="9" max="9" width="20.109375" style="359" bestFit="1" customWidth="1"/>
    <col min="10" max="10" width="17.44140625" style="359" customWidth="1"/>
    <col min="11" max="11" width="6.88671875" style="359" bestFit="1" customWidth="1"/>
    <col min="12" max="16384" width="11.44140625" style="359"/>
  </cols>
  <sheetData>
    <row r="3" spans="1:47" s="357" customFormat="1" ht="24.6" x14ac:dyDescent="0.3">
      <c r="A3" s="410" t="s">
        <v>163</v>
      </c>
      <c r="B3" s="410"/>
      <c r="C3" s="410"/>
      <c r="D3" s="410"/>
      <c r="E3" s="410"/>
      <c r="F3" s="410"/>
      <c r="G3" s="411"/>
      <c r="H3" s="410" t="str">
        <f>Intro!$B$2</f>
        <v>Version 1.2.: 12.12.2014</v>
      </c>
      <c r="I3" s="411"/>
      <c r="J3" s="411"/>
      <c r="K3" s="411"/>
      <c r="L3" s="411"/>
      <c r="M3" s="411"/>
      <c r="N3" s="411"/>
      <c r="O3" s="411"/>
      <c r="P3" s="410"/>
      <c r="Q3" s="410"/>
      <c r="R3" s="410"/>
      <c r="S3" s="410"/>
      <c r="T3" s="410"/>
      <c r="U3" s="359"/>
      <c r="V3" s="359"/>
      <c r="W3" s="359"/>
      <c r="X3" s="359"/>
      <c r="Y3" s="359"/>
      <c r="Z3" s="359"/>
      <c r="AA3" s="359"/>
      <c r="AB3" s="359"/>
      <c r="AC3" s="359"/>
      <c r="AD3" s="359"/>
      <c r="AE3" s="359"/>
      <c r="AF3" s="359"/>
      <c r="AG3" s="359"/>
      <c r="AH3" s="359"/>
      <c r="AI3" s="356"/>
      <c r="AJ3" s="356"/>
      <c r="AK3" s="356"/>
      <c r="AL3" s="356"/>
      <c r="AM3" s="356"/>
      <c r="AN3" s="356"/>
      <c r="AO3" s="356"/>
      <c r="AP3" s="356"/>
      <c r="AQ3" s="356"/>
      <c r="AR3" s="356"/>
      <c r="AS3" s="356"/>
      <c r="AT3" s="356"/>
      <c r="AU3" s="356"/>
    </row>
    <row r="4" spans="1:47" x14ac:dyDescent="0.3">
      <c r="A4" s="358"/>
      <c r="B4" s="358"/>
      <c r="C4" s="358"/>
      <c r="D4" s="358"/>
      <c r="E4" s="358"/>
      <c r="F4" s="358"/>
      <c r="G4" s="358"/>
      <c r="H4" s="358"/>
      <c r="I4" s="358"/>
      <c r="J4" s="358"/>
      <c r="K4" s="358"/>
      <c r="L4" s="358"/>
      <c r="M4" s="358"/>
      <c r="N4" s="358"/>
      <c r="O4" s="358"/>
      <c r="P4" s="358"/>
      <c r="Q4" s="358"/>
      <c r="R4" s="358"/>
      <c r="S4" s="358"/>
      <c r="T4" s="358"/>
    </row>
    <row r="5" spans="1:47" x14ac:dyDescent="0.3">
      <c r="B5" s="360"/>
      <c r="C5" s="360"/>
      <c r="D5" s="360"/>
    </row>
    <row r="6" spans="1:47" ht="25.8" x14ac:dyDescent="0.3">
      <c r="A6" s="233"/>
      <c r="B6" s="360"/>
      <c r="C6" s="360"/>
      <c r="D6" s="360"/>
    </row>
    <row r="7" spans="1:47" ht="15.6" x14ac:dyDescent="0.3">
      <c r="A7" s="234"/>
      <c r="B7" s="360"/>
      <c r="C7" s="360"/>
      <c r="D7" s="360"/>
    </row>
    <row r="8" spans="1:47" ht="17.399999999999999" x14ac:dyDescent="0.3">
      <c r="A8" s="361"/>
      <c r="B8" s="362"/>
      <c r="C8" s="362"/>
      <c r="D8" s="362"/>
      <c r="E8" s="363"/>
      <c r="F8" s="363"/>
      <c r="G8" s="363"/>
    </row>
    <row r="9" spans="1:47" ht="15.6" x14ac:dyDescent="0.3">
      <c r="B9" s="364"/>
      <c r="C9" s="365"/>
      <c r="D9" s="365"/>
      <c r="E9" s="366"/>
      <c r="F9" s="363"/>
      <c r="G9" s="363"/>
    </row>
    <row r="10" spans="1:47" ht="16.8" x14ac:dyDescent="0.3">
      <c r="B10" s="367"/>
      <c r="C10" s="368"/>
      <c r="D10" s="368"/>
      <c r="E10" s="369"/>
      <c r="F10" s="363"/>
      <c r="G10" s="363"/>
    </row>
    <row r="11" spans="1:47" x14ac:dyDescent="0.3">
      <c r="B11" s="363"/>
      <c r="C11" s="363"/>
      <c r="D11" s="363"/>
      <c r="E11" s="363"/>
      <c r="F11" s="363"/>
      <c r="G11" s="363"/>
    </row>
    <row r="12" spans="1:47" x14ac:dyDescent="0.3">
      <c r="B12" s="363"/>
      <c r="C12" s="363"/>
      <c r="D12" s="363"/>
      <c r="E12" s="363"/>
      <c r="F12" s="363"/>
      <c r="G12" s="363"/>
    </row>
    <row r="15" spans="1:47" ht="29.4" thickBot="1" x14ac:dyDescent="0.35">
      <c r="A15" s="463" t="s">
        <v>113</v>
      </c>
      <c r="B15" s="463"/>
      <c r="C15" s="370"/>
      <c r="D15" s="370"/>
      <c r="E15" s="370"/>
      <c r="G15" s="463" t="s">
        <v>114</v>
      </c>
      <c r="H15" s="463"/>
      <c r="I15" s="370"/>
      <c r="J15" s="370"/>
      <c r="K15" s="370"/>
    </row>
    <row r="16" spans="1:47" ht="37.5" customHeight="1" thickBot="1" x14ac:dyDescent="0.35">
      <c r="A16" s="465"/>
      <c r="B16" s="465"/>
      <c r="C16" s="371" t="s">
        <v>99</v>
      </c>
      <c r="D16" s="371" t="s">
        <v>111</v>
      </c>
      <c r="E16" s="372" t="s">
        <v>101</v>
      </c>
      <c r="G16" s="464"/>
      <c r="H16" s="465"/>
      <c r="I16" s="371" t="s">
        <v>99</v>
      </c>
      <c r="J16" s="371" t="s">
        <v>111</v>
      </c>
      <c r="K16" s="372" t="s">
        <v>101</v>
      </c>
    </row>
    <row r="17" spans="1:11" ht="37.5" customHeight="1" x14ac:dyDescent="0.3">
      <c r="A17" s="456" t="s">
        <v>147</v>
      </c>
      <c r="B17" s="456"/>
      <c r="C17" s="373">
        <f>'GHG emissions'!B5</f>
        <v>-8400000</v>
      </c>
      <c r="D17" s="373">
        <f>'GHG emissions'!B5</f>
        <v>-8400000</v>
      </c>
      <c r="E17" s="374" t="s">
        <v>34</v>
      </c>
      <c r="G17" s="455" t="s">
        <v>147</v>
      </c>
      <c r="H17" s="456"/>
      <c r="I17" s="379">
        <f>'GHG emissions'!B6</f>
        <v>-6050000</v>
      </c>
      <c r="J17" s="379">
        <f>'GHG emissions'!B6</f>
        <v>-6050000</v>
      </c>
      <c r="K17" s="380" t="s">
        <v>34</v>
      </c>
    </row>
    <row r="18" spans="1:11" ht="37.5" customHeight="1" thickBot="1" x14ac:dyDescent="0.35">
      <c r="A18" s="460" t="s">
        <v>150</v>
      </c>
      <c r="B18" s="460"/>
      <c r="C18" s="375">
        <f>SUM(Economics_Reference!B464:AE464)</f>
        <v>68220000</v>
      </c>
      <c r="D18" s="375">
        <f>SUM(Economics_Reference!B493:AE493)</f>
        <v>24949607.531362295</v>
      </c>
      <c r="E18" s="376" t="str">
        <f>'Key project Info'!$B$5</f>
        <v>US$</v>
      </c>
      <c r="G18" s="457" t="s">
        <v>150</v>
      </c>
      <c r="H18" s="458"/>
      <c r="I18" s="381">
        <f>SUM('Economics REDD+ scenario'!B504:AE504)</f>
        <v>115030000</v>
      </c>
      <c r="J18" s="381">
        <f>SUM('Economics REDD+ scenario'!B533:AE533)</f>
        <v>44307064.863990389</v>
      </c>
      <c r="K18" s="382" t="str">
        <f>'Key project Info'!$B$5</f>
        <v>US$</v>
      </c>
    </row>
    <row r="19" spans="1:11" ht="37.5" customHeight="1" thickBot="1" x14ac:dyDescent="0.35">
      <c r="A19" s="364"/>
      <c r="B19" s="365"/>
      <c r="C19" s="365"/>
      <c r="D19" s="366"/>
      <c r="G19" s="459" t="s">
        <v>148</v>
      </c>
      <c r="H19" s="460"/>
      <c r="I19" s="375">
        <f>'REDD+ costs'!B14</f>
        <v>5114290</v>
      </c>
      <c r="J19" s="375">
        <f>'REDD+ costs'!C14</f>
        <v>3028900.8076494164</v>
      </c>
      <c r="K19" s="376" t="str">
        <f>'Key project Info'!$B$5</f>
        <v>US$</v>
      </c>
    </row>
    <row r="20" spans="1:11" ht="16.8" x14ac:dyDescent="0.3">
      <c r="A20" s="367"/>
      <c r="B20" s="368"/>
      <c r="C20" s="368"/>
      <c r="D20" s="369"/>
      <c r="F20" s="363"/>
      <c r="G20" s="365"/>
      <c r="H20" s="365"/>
      <c r="I20" s="366"/>
    </row>
    <row r="21" spans="1:11" ht="15.6" x14ac:dyDescent="0.3">
      <c r="F21" s="364"/>
      <c r="G21" s="365"/>
      <c r="H21" s="365"/>
      <c r="I21" s="366"/>
    </row>
    <row r="22" spans="1:11" x14ac:dyDescent="0.3">
      <c r="F22" s="363"/>
      <c r="G22" s="363"/>
      <c r="H22" s="363"/>
      <c r="I22" s="363"/>
    </row>
    <row r="26" spans="1:11" ht="29.4" thickBot="1" x14ac:dyDescent="0.35">
      <c r="C26" s="463" t="s">
        <v>112</v>
      </c>
      <c r="D26" s="463"/>
      <c r="E26" s="370"/>
      <c r="F26" s="370"/>
      <c r="G26" s="370"/>
    </row>
    <row r="27" spans="1:11" ht="37.5" customHeight="1" thickBot="1" x14ac:dyDescent="0.35">
      <c r="C27" s="466"/>
      <c r="D27" s="467"/>
      <c r="E27" s="383" t="s">
        <v>99</v>
      </c>
      <c r="F27" s="383" t="s">
        <v>111</v>
      </c>
      <c r="G27" s="384" t="s">
        <v>101</v>
      </c>
    </row>
    <row r="28" spans="1:11" ht="25.5" customHeight="1" x14ac:dyDescent="0.3">
      <c r="C28" s="455" t="s">
        <v>149</v>
      </c>
      <c r="D28" s="456"/>
      <c r="E28" s="379">
        <f>'GHG emissions'!B7</f>
        <v>2350000</v>
      </c>
      <c r="F28" s="379">
        <f>'GHG emissions'!B7</f>
        <v>2350000</v>
      </c>
      <c r="G28" s="380" t="s">
        <v>34</v>
      </c>
      <c r="J28" s="385"/>
    </row>
    <row r="29" spans="1:11" ht="55.5" customHeight="1" x14ac:dyDescent="0.3">
      <c r="C29" s="457" t="s">
        <v>154</v>
      </c>
      <c r="D29" s="458"/>
      <c r="E29" s="381">
        <f>'REDD+ costs'!AG29</f>
        <v>46810000</v>
      </c>
      <c r="F29" s="381">
        <f>'REDD+ costs'!AG30</f>
        <v>19357457.332628086</v>
      </c>
      <c r="G29" s="382" t="str">
        <f>'Key project Info'!$B$5</f>
        <v>US$</v>
      </c>
    </row>
    <row r="30" spans="1:11" ht="54.75" customHeight="1" thickBot="1" x14ac:dyDescent="0.35">
      <c r="C30" s="459" t="s">
        <v>148</v>
      </c>
      <c r="D30" s="460"/>
      <c r="E30" s="375">
        <f>I19</f>
        <v>5114290</v>
      </c>
      <c r="F30" s="375">
        <f>J19</f>
        <v>3028900.8076494164</v>
      </c>
      <c r="G30" s="376" t="str">
        <f>'Key project Info'!$B$5</f>
        <v>US$</v>
      </c>
      <c r="I30" s="385"/>
    </row>
    <row r="31" spans="1:11" ht="22.5" customHeight="1" thickBot="1" x14ac:dyDescent="0.35">
      <c r="C31" s="461" t="s">
        <v>112</v>
      </c>
      <c r="D31" s="462"/>
      <c r="E31" s="377">
        <f>(E30-E29)/E28</f>
        <v>-17.742855319148937</v>
      </c>
      <c r="F31" s="377">
        <f>(F30-F29)/F28</f>
        <v>-6.9483219255228379</v>
      </c>
      <c r="G31" s="378" t="str">
        <f>CONCATENATE('Key project Info'!$B$5,"/tCO2")</f>
        <v>US$/tCO2</v>
      </c>
    </row>
  </sheetData>
  <mergeCells count="15">
    <mergeCell ref="A15:B15"/>
    <mergeCell ref="A16:B16"/>
    <mergeCell ref="A17:B17"/>
    <mergeCell ref="A18:B18"/>
    <mergeCell ref="C26:D26"/>
    <mergeCell ref="C28:D28"/>
    <mergeCell ref="C29:D29"/>
    <mergeCell ref="C30:D30"/>
    <mergeCell ref="C31:D31"/>
    <mergeCell ref="G15:H15"/>
    <mergeCell ref="G16:H16"/>
    <mergeCell ref="G17:H17"/>
    <mergeCell ref="G18:H18"/>
    <mergeCell ref="G19:H19"/>
    <mergeCell ref="C27:D27"/>
  </mergeCells>
  <pageMargins left="0.7" right="0.7" top="0.78740157499999996" bottom="0.78740157499999996" header="0.3" footer="0.3"/>
  <pageSetup paperSize="9" orientation="portrait" horizontalDpi="0" verticalDpi="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vt:lpstr>
      <vt:lpstr>Key project Info</vt:lpstr>
      <vt:lpstr>GHG emissions</vt:lpstr>
      <vt:lpstr>Economics_Reference</vt:lpstr>
      <vt:lpstr>Economics REDD+ scenario</vt:lpstr>
      <vt:lpstr>Opportunity Costs</vt:lpstr>
      <vt:lpstr>Abacus interface</vt:lpstr>
      <vt:lpstr>REDD+ costs</vt:lpstr>
      <vt:lpstr>REDD+ abatement costs</vt:lpstr>
      <vt:lpstr>Duration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c.held</dc:creator>
  <cp:lastModifiedBy>Catherine Sear</cp:lastModifiedBy>
  <cp:lastPrinted>2012-01-12T15:40:49Z</cp:lastPrinted>
  <dcterms:created xsi:type="dcterms:W3CDTF">2011-10-07T16:06:16Z</dcterms:created>
  <dcterms:modified xsi:type="dcterms:W3CDTF">2016-03-15T15:51:13Z</dcterms:modified>
</cp:coreProperties>
</file>